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slicers/slicer1.xml" ContentType="application/vnd.ms-excel.slicer+xml"/>
  <Override PartName="/xl/timelines/timeline1.xml" ContentType="application/vnd.ms-excel.timeline+xml"/>
  <Override PartName="/xl/pivotTables/pivotTable16.xml" ContentType="application/vnd.openxmlformats-officedocument.spreadsheetml.pivotTable+xml"/>
  <Override PartName="/xl/pivotTables/pivotTable17.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sfekih\Downloads\"/>
    </mc:Choice>
  </mc:AlternateContent>
  <xr:revisionPtr revIDLastSave="0" documentId="13_ncr:1_{BE29B75E-3EAF-49A7-954B-3D61980BB770}" xr6:coauthVersionLast="47" xr6:coauthVersionMax="47" xr10:uidLastSave="{00000000-0000-0000-0000-000000000000}"/>
  <bookViews>
    <workbookView xWindow="28690" yWindow="-110" windowWidth="29020" windowHeight="15820" activeTab="2" xr2:uid="{00000000-000D-0000-FFFF-FFFF00000000}"/>
  </bookViews>
  <sheets>
    <sheet name="ET Dashboad" sheetId="3" r:id="rId1"/>
    <sheet name="Flood displacement" sheetId="11" r:id="rId2"/>
    <sheet name="ET_Dataset_Private" sheetId="2" r:id="rId3"/>
  </sheets>
  <definedNames>
    <definedName name="NativeTimeline_Assessment_Date">#N/A</definedName>
    <definedName name="Slicer_Event_Location___State__Admin_1">#N/A</definedName>
    <definedName name="Slicer_Movement_Trigger">#N/A</definedName>
  </definedNames>
  <calcPr calcId="191028"/>
  <pivotCaches>
    <pivotCache cacheId="1" r:id="rId4"/>
  </pivotCaches>
  <extLs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7"/>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_ET_Dataset_Public_258e0d35-be1e-40d3-99e4-de8926750c02" name="vw_ET_Dataset_Public" connection="Query - vw_ET_Dataset_Public"/>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K633" i="2" l="1"/>
  <c r="DK433" i="2"/>
  <c r="DK793" i="2"/>
  <c r="DK796" i="2"/>
  <c r="DK353" i="2"/>
  <c r="DK431" i="2"/>
  <c r="DK427" i="2"/>
  <c r="DK391" i="2"/>
  <c r="DK392" i="2"/>
  <c r="DK4" i="2"/>
  <c r="DK59" i="2"/>
  <c r="DK74" i="2"/>
  <c r="DK64" i="2"/>
  <c r="DK589" i="2"/>
  <c r="DK252" i="2"/>
  <c r="DK12" i="2"/>
  <c r="DK60" i="2"/>
  <c r="DK61" i="2"/>
  <c r="DK63" i="2"/>
  <c r="DK58" i="2"/>
  <c r="DK130" i="2"/>
  <c r="DK114" i="2"/>
  <c r="DK111" i="2"/>
  <c r="DK90" i="2"/>
  <c r="DK80" i="2"/>
  <c r="DK103" i="2"/>
  <c r="DK81" i="2"/>
  <c r="DK79" i="2"/>
  <c r="DK112" i="2"/>
  <c r="DK131" i="2"/>
  <c r="DK88" i="2"/>
  <c r="DK100" i="2"/>
  <c r="DK108" i="2"/>
  <c r="DK120" i="2"/>
  <c r="DK122" i="2"/>
  <c r="DK132" i="2"/>
  <c r="DK133" i="2"/>
  <c r="DK119" i="2"/>
  <c r="DK136" i="2"/>
  <c r="DK134" i="2"/>
  <c r="DK137" i="2"/>
  <c r="DK102" i="2"/>
  <c r="DK87" i="2"/>
  <c r="DK76" i="2"/>
  <c r="DK83" i="2"/>
  <c r="DK91" i="2"/>
  <c r="DK93" i="2"/>
  <c r="DK94" i="2"/>
  <c r="DK96" i="2"/>
  <c r="DK109" i="2"/>
  <c r="DK95" i="2"/>
  <c r="DK97" i="2"/>
  <c r="DK116" i="2"/>
  <c r="DK115" i="2"/>
  <c r="DK110" i="2"/>
  <c r="DK121" i="2"/>
  <c r="DK117" i="2"/>
  <c r="DK124" i="2"/>
  <c r="DK118" i="2"/>
  <c r="DK123" i="2"/>
  <c r="DK104" i="2"/>
  <c r="DK126" i="2"/>
  <c r="DK105" i="2"/>
  <c r="DK107" i="2"/>
  <c r="DK125" i="2"/>
  <c r="DK106" i="2"/>
  <c r="DK140" i="2"/>
  <c r="DK78" i="2"/>
  <c r="DK92" i="2"/>
  <c r="DK129" i="2"/>
  <c r="DK82" i="2"/>
  <c r="DK113" i="2"/>
  <c r="DK101" i="2"/>
  <c r="DK135" i="2"/>
  <c r="DK430" i="2"/>
  <c r="DK591" i="2"/>
  <c r="DK592" i="2"/>
  <c r="DK558" i="2"/>
  <c r="DK229" i="2"/>
  <c r="DK557" i="2"/>
  <c r="DK323" i="2"/>
  <c r="DK320" i="2"/>
  <c r="DK318" i="2"/>
  <c r="DK321" i="2"/>
  <c r="DK263" i="2"/>
  <c r="DK289" i="2"/>
  <c r="DK290" i="2"/>
  <c r="DK218" i="2"/>
  <c r="DK297" i="2"/>
  <c r="DK304" i="2"/>
  <c r="DK300" i="2"/>
  <c r="DK292" i="2"/>
  <c r="DK293" i="2"/>
  <c r="DK301" i="2"/>
  <c r="DK241" i="2"/>
  <c r="DK240" i="2"/>
  <c r="DK239" i="2"/>
  <c r="DK242" i="2"/>
  <c r="DK285" i="2"/>
  <c r="DK286" i="2"/>
  <c r="DK287" i="2"/>
  <c r="DK288" i="2"/>
  <c r="DK243" i="2"/>
  <c r="DK305" i="2"/>
  <c r="DK283" i="2"/>
  <c r="DK284" i="2"/>
  <c r="DK298" i="2"/>
  <c r="DK299" i="2"/>
  <c r="DK291" i="2"/>
  <c r="DK302" i="2"/>
  <c r="DK303" i="2"/>
  <c r="DK294" i="2"/>
  <c r="DK295" i="2"/>
  <c r="DK296" i="2"/>
  <c r="DK202" i="2"/>
  <c r="DK198" i="2"/>
  <c r="DK203" i="2"/>
  <c r="DK200" i="2"/>
  <c r="DK208" i="2"/>
  <c r="DK209" i="2"/>
  <c r="DK201" i="2"/>
  <c r="DK199" i="2"/>
  <c r="DK211" i="2"/>
  <c r="DK210" i="2"/>
  <c r="DK216" i="2"/>
  <c r="DK213" i="2"/>
  <c r="DK587" i="2"/>
  <c r="DK483" i="2"/>
  <c r="DK184" i="2"/>
  <c r="DK187" i="2"/>
  <c r="DK222" i="2"/>
  <c r="DK223" i="2"/>
  <c r="DK224" i="2"/>
  <c r="DK23" i="2"/>
  <c r="DK185" i="2"/>
  <c r="DK186" i="2"/>
  <c r="DK230" i="2"/>
  <c r="DK225" i="2"/>
  <c r="DK24" i="2"/>
  <c r="DK585" i="2"/>
  <c r="DK657" i="2"/>
  <c r="DK671" i="2"/>
  <c r="DK48" i="2"/>
  <c r="DK47" i="2"/>
  <c r="DK46" i="2"/>
  <c r="DK673" i="2"/>
  <c r="DK675" i="2"/>
  <c r="DK649" i="2"/>
  <c r="DK650" i="2"/>
  <c r="DK455" i="2"/>
  <c r="DK643" i="2"/>
  <c r="DK647" i="2"/>
  <c r="DK645" i="2"/>
  <c r="DK644" i="2"/>
  <c r="DK646" i="2"/>
  <c r="DK648" i="2"/>
  <c r="DK672" i="2"/>
  <c r="DK584" i="2"/>
  <c r="DK244" i="2"/>
  <c r="DK233" i="2"/>
  <c r="DK767" i="2"/>
  <c r="DK393" i="2"/>
  <c r="DK754" i="2"/>
  <c r="DK394" i="2"/>
  <c r="DK270" i="2"/>
  <c r="DK265" i="2"/>
  <c r="DK396" i="2"/>
  <c r="DK395" i="2"/>
  <c r="DK565" i="2"/>
  <c r="DK567" i="2"/>
  <c r="DK570" i="2"/>
  <c r="DK576" i="2"/>
  <c r="DK776" i="2"/>
  <c r="DK572" i="2"/>
  <c r="DK727" i="2"/>
  <c r="DK571" i="2"/>
  <c r="DK568" i="2"/>
  <c r="DK573" i="2"/>
  <c r="DK729" i="2"/>
  <c r="DK569" i="2"/>
  <c r="DK566" i="2"/>
  <c r="DK325" i="2"/>
  <c r="DK342" i="2"/>
  <c r="DK389" i="2"/>
  <c r="DK574" i="2"/>
  <c r="DK271" i="2"/>
  <c r="DK266" i="2"/>
  <c r="DK255" i="2"/>
  <c r="DK234" i="2"/>
  <c r="DK245" i="2"/>
  <c r="DK577" i="2"/>
  <c r="DK306" i="2"/>
  <c r="DK613" i="2"/>
  <c r="DK726" i="2"/>
  <c r="DK730" i="2"/>
  <c r="DK246" i="2"/>
  <c r="DK251" i="2"/>
  <c r="DK253" i="2"/>
  <c r="DK282" i="2"/>
  <c r="DK336" i="2"/>
  <c r="DK408" i="2"/>
  <c r="DK409" i="2"/>
  <c r="DK410" i="2"/>
  <c r="DK343" i="2"/>
  <c r="DK326" i="2"/>
  <c r="DK272" i="2"/>
  <c r="DK256" i="2"/>
  <c r="DK347" i="2"/>
  <c r="DK351" i="2"/>
  <c r="DK352" i="2"/>
  <c r="DK348" i="2"/>
  <c r="DK307" i="2"/>
  <c r="DK332" i="2"/>
  <c r="DK235" i="2"/>
  <c r="DK349" i="2"/>
  <c r="DK384" i="2"/>
  <c r="DK653" i="2"/>
  <c r="DK339" i="2"/>
  <c r="DK593" i="2"/>
  <c r="DK232" i="2"/>
  <c r="DK264" i="2"/>
  <c r="DK330" i="2"/>
  <c r="DK254" i="2"/>
  <c r="DK268" i="2"/>
  <c r="DK493" i="2"/>
  <c r="DK497" i="2"/>
  <c r="DK498" i="2"/>
  <c r="DK516" i="2"/>
  <c r="DK728" i="2"/>
  <c r="DK515" i="2"/>
  <c r="DK177" i="2"/>
  <c r="DK327" i="2"/>
  <c r="DK273" i="2"/>
  <c r="DK248" i="2"/>
  <c r="DK236" i="2"/>
  <c r="DK259" i="2"/>
  <c r="DK360" i="2"/>
  <c r="DK308" i="2"/>
  <c r="DK364" i="2"/>
  <c r="DK365" i="2"/>
  <c r="DK366" i="2"/>
  <c r="DK363" i="2"/>
  <c r="DK361" i="2"/>
  <c r="DK362" i="2"/>
  <c r="DK355" i="2"/>
  <c r="DK356" i="2"/>
  <c r="DK357" i="2"/>
  <c r="DK372" i="2"/>
  <c r="DK373" i="2"/>
  <c r="DK370" i="2"/>
  <c r="DK624" i="2"/>
  <c r="DK380" i="2"/>
  <c r="DK381" i="2"/>
  <c r="DK382" i="2"/>
  <c r="DK371" i="2"/>
  <c r="DK500" i="2"/>
  <c r="DK501" i="2"/>
  <c r="DK495" i="2"/>
  <c r="DK499" i="2"/>
  <c r="DK502" i="2"/>
  <c r="DK505" i="2"/>
  <c r="DK504" i="2"/>
  <c r="DK494" i="2"/>
  <c r="DK503" i="2"/>
  <c r="DK507" i="2"/>
  <c r="DK508" i="2"/>
  <c r="DK506" i="2"/>
  <c r="DK514" i="2"/>
  <c r="DK511" i="2"/>
  <c r="DK496" i="2"/>
  <c r="DK510" i="2"/>
  <c r="DK512" i="2"/>
  <c r="DK513" i="2"/>
  <c r="DK509" i="2"/>
  <c r="DK774" i="2"/>
  <c r="DK50" i="2"/>
  <c r="DK773" i="2"/>
  <c r="DK529" i="2"/>
  <c r="DK528" i="2"/>
  <c r="DK441" i="2"/>
  <c r="DK442" i="2"/>
  <c r="DK443" i="2"/>
  <c r="DK444" i="2"/>
  <c r="DK445" i="2"/>
  <c r="DK446" i="2"/>
  <c r="DK447" i="2"/>
  <c r="DK448" i="2"/>
  <c r="DK449" i="2"/>
  <c r="DK450" i="2"/>
  <c r="DK451" i="2"/>
  <c r="DK452" i="2"/>
  <c r="DK453" i="2"/>
  <c r="DK804" i="2"/>
  <c r="DK639" i="2"/>
  <c r="DK634" i="2"/>
  <c r="DK517" i="2"/>
  <c r="DK491" i="2"/>
  <c r="DK492" i="2"/>
  <c r="DK518" i="2"/>
  <c r="DK519" i="2"/>
  <c r="DK480" i="2"/>
  <c r="DK481" i="2"/>
  <c r="DK489" i="2"/>
  <c r="DK490" i="2"/>
  <c r="DK484" i="2"/>
  <c r="DK485" i="2"/>
  <c r="DK473" i="2"/>
  <c r="DK482" i="2"/>
  <c r="DK486" i="2"/>
  <c r="DK487" i="2"/>
  <c r="DK547" i="2"/>
  <c r="DK540" i="2"/>
  <c r="DK521" i="2"/>
  <c r="DK522" i="2"/>
  <c r="DK523" i="2"/>
  <c r="DK524" i="2"/>
  <c r="DK588" i="2"/>
  <c r="DK575" i="2"/>
  <c r="DK559" i="2"/>
  <c r="DK590" i="2"/>
  <c r="DK637" i="2"/>
  <c r="DK635" i="2"/>
  <c r="DK578" i="2"/>
  <c r="DK440" i="2"/>
  <c r="DK636" i="2"/>
  <c r="DK220" i="2"/>
  <c r="DK406" i="2"/>
  <c r="DK407" i="2"/>
  <c r="DK401" i="2"/>
  <c r="DK402" i="2"/>
  <c r="DK403" i="2"/>
  <c r="DK404" i="2"/>
  <c r="DK405" i="2"/>
  <c r="DK379" i="2"/>
  <c r="DK398" i="2"/>
  <c r="DK309" i="2"/>
  <c r="DK267" i="2"/>
  <c r="DK237" i="2"/>
  <c r="DK143" i="2"/>
  <c r="DK698" i="2"/>
  <c r="DK802" i="2"/>
  <c r="DK685" i="2"/>
  <c r="DK553" i="2"/>
  <c r="DK554" i="2"/>
  <c r="DK549" i="2"/>
  <c r="DK555" i="2"/>
  <c r="DK550" i="2"/>
  <c r="DK600" i="2"/>
  <c r="DK586" i="2"/>
  <c r="DK280" i="2"/>
  <c r="DK281" i="2"/>
  <c r="DK397" i="2"/>
  <c r="DK544" i="2"/>
  <c r="DK531" i="2"/>
  <c r="DK545" i="2"/>
  <c r="DK369" i="2"/>
  <c r="DK548" i="2"/>
  <c r="DK257" i="2"/>
  <c r="DK178" i="2"/>
  <c r="DK67" i="2"/>
  <c r="DK89" i="2"/>
  <c r="DK328" i="2"/>
  <c r="DK329" i="2"/>
  <c r="DK344" i="2"/>
  <c r="DK274" i="2"/>
  <c r="DK250" i="2"/>
  <c r="DK345" i="2"/>
  <c r="DK346" i="2"/>
  <c r="DK374" i="2"/>
  <c r="DK367" i="2"/>
  <c r="DK399" i="2"/>
  <c r="DK525" i="2"/>
  <c r="DK526" i="2"/>
  <c r="DK803" i="2"/>
  <c r="DK775" i="2"/>
  <c r="DK783" i="2"/>
  <c r="DK65" i="2"/>
  <c r="DK127" i="2"/>
  <c r="DK84" i="2"/>
  <c r="DK71" i="2"/>
  <c r="DK85" i="2"/>
  <c r="DK72" i="2"/>
  <c r="DK159" i="2"/>
  <c r="DK148" i="2"/>
  <c r="DK324" i="2"/>
  <c r="DK193" i="2"/>
  <c r="DK197" i="2"/>
  <c r="DK195" i="2"/>
  <c r="DK194" i="2"/>
  <c r="DK196" i="2"/>
  <c r="DK18" i="2"/>
  <c r="DK21" i="2"/>
  <c r="DK51" i="2"/>
  <c r="DK459" i="2"/>
  <c r="DK530" i="2"/>
  <c r="DK546" i="2"/>
  <c r="DK551" i="2"/>
  <c r="DK564" i="2"/>
  <c r="DK435" i="2"/>
  <c r="DK438" i="2"/>
  <c r="DK680" i="2"/>
  <c r="DK760" i="2"/>
  <c r="DK769" i="2"/>
  <c r="DK676" i="2"/>
  <c r="DK429" i="2"/>
  <c r="DK668" i="2"/>
  <c r="DK664" i="2"/>
  <c r="DK166" i="2"/>
  <c r="DK165" i="2"/>
  <c r="DK696" i="2"/>
  <c r="DK7" i="2"/>
  <c r="DK697" i="2"/>
  <c r="DK14" i="2"/>
  <c r="DK604" i="2"/>
  <c r="DK603" i="2"/>
  <c r="DK15" i="2"/>
  <c r="DK17" i="2"/>
  <c r="DK16" i="2"/>
  <c r="DK606" i="2"/>
  <c r="DK221" i="2"/>
  <c r="DK204" i="2"/>
  <c r="DK206" i="2"/>
  <c r="DK207" i="2"/>
  <c r="DK33" i="2"/>
  <c r="DK49" i="2"/>
  <c r="DK32" i="2"/>
  <c r="DK44" i="2"/>
  <c r="DK174" i="2"/>
  <c r="DK141" i="2"/>
  <c r="DK30" i="2"/>
  <c r="DK31" i="2"/>
  <c r="DK205" i="2"/>
  <c r="DK228" i="2"/>
  <c r="DK175" i="2"/>
  <c r="DK227" i="2"/>
  <c r="DK536" i="2"/>
  <c r="DK538" i="2"/>
  <c r="DK533" i="2"/>
  <c r="DK539" i="2"/>
  <c r="DK534" i="2"/>
  <c r="DK537" i="2"/>
  <c r="DK535" i="2"/>
  <c r="DK532" i="2"/>
  <c r="DK388" i="2"/>
  <c r="DK385" i="2"/>
  <c r="DK387" i="2"/>
  <c r="DK386" i="2"/>
  <c r="DK425" i="2"/>
  <c r="DK419" i="2"/>
  <c r="DK428" i="2"/>
  <c r="DK420" i="2"/>
  <c r="DK417" i="2"/>
  <c r="DK413" i="2"/>
  <c r="DK426" i="2"/>
  <c r="DK421" i="2"/>
  <c r="DK418" i="2"/>
  <c r="DK422" i="2"/>
  <c r="DK423" i="2"/>
  <c r="DK424" i="2"/>
  <c r="DK543" i="2"/>
  <c r="DK541" i="2"/>
  <c r="DK542" i="2"/>
  <c r="DK467" i="2"/>
  <c r="DK468" i="2"/>
  <c r="DK462" i="2"/>
  <c r="DK461" i="2"/>
  <c r="DK469" i="2"/>
  <c r="DK470" i="2"/>
  <c r="DK471" i="2"/>
  <c r="DK464" i="2"/>
  <c r="DK463" i="2"/>
  <c r="DK472" i="2"/>
  <c r="DK661" i="2"/>
  <c r="DK660" i="2"/>
  <c r="DK162" i="2"/>
  <c r="DK167" i="2"/>
  <c r="DK771" i="2"/>
  <c r="DK652" i="2"/>
  <c r="DK748" i="2"/>
  <c r="DK772" i="2"/>
  <c r="DK34" i="2"/>
  <c r="DK35" i="2"/>
  <c r="DK168" i="2"/>
  <c r="DK156" i="2"/>
  <c r="DK725" i="2"/>
  <c r="DK785" i="2"/>
  <c r="DK602" i="2"/>
  <c r="DK780" i="2"/>
  <c r="DK749" i="2"/>
  <c r="DK155" i="2"/>
  <c r="DK154" i="2"/>
  <c r="DK596" i="2"/>
  <c r="DK777" i="2"/>
  <c r="DK784" i="2"/>
  <c r="DK779" i="2"/>
  <c r="DK642" i="2"/>
  <c r="DK36" i="2"/>
  <c r="DK8" i="2"/>
  <c r="DK153" i="2"/>
  <c r="DK651" i="2"/>
  <c r="DK743" i="2"/>
  <c r="DK683" i="2"/>
  <c r="DK721" i="2"/>
  <c r="DK782" i="2"/>
  <c r="DK764" i="2"/>
  <c r="DK781" i="2"/>
  <c r="DK778" i="2"/>
  <c r="DK13" i="2"/>
  <c r="DK679" i="2"/>
  <c r="DK720" i="2"/>
  <c r="DK795" i="2"/>
  <c r="DK39" i="2"/>
  <c r="DK158" i="2"/>
  <c r="DK157" i="2"/>
  <c r="DK37" i="2"/>
  <c r="DK799" i="2"/>
  <c r="DK753" i="2"/>
  <c r="DK682" i="2"/>
  <c r="DK40" i="2"/>
  <c r="DK161" i="2"/>
  <c r="DK9" i="2"/>
  <c r="DK681" i="2"/>
  <c r="DK797" i="2"/>
  <c r="DK794" i="2"/>
  <c r="DK601" i="2"/>
  <c r="DK699" i="2"/>
  <c r="DK160" i="2"/>
  <c r="DK594" i="2"/>
  <c r="DK752" i="2"/>
  <c r="DK755" i="2"/>
  <c r="DK798" i="2"/>
  <c r="DK722" i="2"/>
  <c r="DK724" i="2"/>
  <c r="DK759" i="2"/>
  <c r="DK28" i="2"/>
  <c r="DK26" i="2"/>
  <c r="DK29" i="2"/>
  <c r="DK27" i="2"/>
  <c r="DK317" i="2"/>
  <c r="DK315" i="2"/>
  <c r="DK311" i="2"/>
  <c r="DK316" i="2"/>
  <c r="DK312" i="2"/>
  <c r="DK314" i="2"/>
  <c r="DK313" i="2"/>
  <c r="DK750" i="2"/>
  <c r="DK10" i="2"/>
  <c r="DK41" i="2"/>
  <c r="DK527" i="2"/>
  <c r="DK38" i="2"/>
  <c r="DK138" i="2"/>
  <c r="DK751" i="2"/>
  <c r="DK678" i="2"/>
  <c r="DK801" i="2"/>
  <c r="DK128" i="2"/>
  <c r="DK176" i="2"/>
  <c r="DK674" i="2"/>
  <c r="DK768" i="2"/>
  <c r="DK723" i="2"/>
  <c r="DK765" i="2"/>
  <c r="DK684" i="2"/>
  <c r="DK11" i="2"/>
  <c r="DK77" i="2"/>
  <c r="DK45" i="2"/>
  <c r="DK69" i="2"/>
  <c r="DK582" i="2"/>
  <c r="DK579" i="2"/>
  <c r="DK70" i="2"/>
  <c r="DK68" i="2"/>
  <c r="DK416" i="2"/>
  <c r="DK66" i="2"/>
  <c r="DK414" i="2"/>
  <c r="DK415" i="2"/>
  <c r="DK581" i="2"/>
  <c r="DK411" i="2"/>
  <c r="DK412" i="2"/>
  <c r="DK583" i="2"/>
  <c r="DK617" i="2"/>
  <c r="DK616" i="2"/>
  <c r="DK619" i="2"/>
  <c r="DK614" i="2"/>
  <c r="DK615" i="2"/>
  <c r="DK618" i="2"/>
  <c r="DK626" i="2"/>
  <c r="DK629" i="2"/>
  <c r="DK625" i="2"/>
  <c r="DK627" i="2"/>
  <c r="DK628" i="2"/>
  <c r="DK609" i="2"/>
  <c r="DK610" i="2"/>
  <c r="DK607" i="2"/>
  <c r="DK608" i="2"/>
  <c r="DK598" i="2"/>
  <c r="DK599" i="2"/>
  <c r="DK597" i="2"/>
  <c r="DK53" i="2"/>
  <c r="DK786" i="2"/>
  <c r="DK787" i="2"/>
  <c r="DK790" i="2"/>
  <c r="DK791" i="2"/>
  <c r="DK789" i="2"/>
  <c r="DK792" i="2"/>
  <c r="DK454" i="2"/>
  <c r="DK788" i="2"/>
  <c r="DK322" i="2"/>
  <c r="DK477" i="2"/>
  <c r="DK475" i="2"/>
  <c r="DK476" i="2"/>
  <c r="DK478" i="2"/>
  <c r="DK479" i="2"/>
  <c r="DK261" i="2"/>
  <c r="DK562" i="2"/>
  <c r="DK456" i="2"/>
  <c r="DK561" i="2"/>
  <c r="DK560" i="2"/>
  <c r="DK563" i="2"/>
  <c r="DK375" i="2"/>
  <c r="DK376" i="2"/>
  <c r="DK377" i="2"/>
  <c r="DK378" i="2"/>
  <c r="DK276" i="2"/>
  <c r="DK260" i="2"/>
  <c r="DK277" i="2"/>
  <c r="DK278" i="2"/>
  <c r="DK520" i="2"/>
  <c r="DK215" i="2"/>
  <c r="DK214" i="2"/>
  <c r="DK770" i="2"/>
  <c r="DK152" i="2"/>
  <c r="DK173" i="2"/>
  <c r="DK170" i="2"/>
  <c r="DK171" i="2"/>
  <c r="DK172" i="2"/>
  <c r="DK219" i="2"/>
  <c r="DK556" i="2"/>
  <c r="DK341" i="2"/>
  <c r="DK247" i="2"/>
  <c r="DK436" i="2"/>
  <c r="DK249" i="2"/>
  <c r="DK275" i="2"/>
  <c r="DK437" i="2"/>
  <c r="DK258" i="2"/>
  <c r="DK183" i="2"/>
  <c r="DK180" i="2"/>
  <c r="DK212" i="2"/>
  <c r="DK192" i="2"/>
  <c r="DK766" i="2"/>
  <c r="DK731" i="2"/>
  <c r="DK310" i="2"/>
  <c r="DK269" i="2"/>
  <c r="DK400" i="2"/>
  <c r="DK368" i="2"/>
  <c r="DK457" i="2"/>
  <c r="DK488" i="2"/>
  <c r="DK638" i="2"/>
  <c r="DK595" i="2"/>
  <c r="DK612" i="2"/>
  <c r="DK669" i="2"/>
  <c r="DK800" i="2"/>
  <c r="DK169" i="2"/>
  <c r="DK86" i="2"/>
  <c r="DK580" i="2"/>
  <c r="DK458" i="2"/>
  <c r="DK465" i="2"/>
  <c r="DK191" i="2"/>
  <c r="DK439" i="2"/>
  <c r="DK56" i="2"/>
  <c r="DK98" i="2"/>
  <c r="DK150" i="2"/>
  <c r="DK182" i="2"/>
  <c r="DK144" i="2"/>
  <c r="DK99" i="2"/>
  <c r="DK75" i="2"/>
  <c r="DK73" i="2"/>
  <c r="DK217" i="2"/>
  <c r="DK552" i="2"/>
  <c r="DK432" i="2"/>
  <c r="DK390" i="2"/>
  <c r="DK57" i="2"/>
  <c r="DK62" i="2"/>
  <c r="DK179" i="2"/>
  <c r="DK146" i="2"/>
  <c r="DK226" i="2"/>
  <c r="DK335" i="2"/>
  <c r="DK337" i="2"/>
  <c r="DK333" i="2"/>
  <c r="DK334" i="2"/>
  <c r="DK474" i="2"/>
  <c r="DK338" i="2"/>
  <c r="DK359" i="2"/>
  <c r="DK340" i="2"/>
  <c r="DK350" i="2"/>
  <c r="DK354" i="2"/>
  <c r="DK358" i="2"/>
  <c r="DK331" i="2"/>
  <c r="DK319" i="2"/>
  <c r="DK231" i="2"/>
  <c r="DK5" i="2"/>
  <c r="DK43" i="2"/>
  <c r="DK42" i="2"/>
  <c r="DK262" i="2"/>
  <c r="DK460" i="2"/>
  <c r="DK611" i="2"/>
  <c r="DK279" i="2"/>
  <c r="DK663" i="2"/>
  <c r="DK670" i="2"/>
  <c r="DK677" i="2"/>
  <c r="DK466" i="2"/>
  <c r="DK54" i="2"/>
  <c r="DK55" i="2"/>
  <c r="DK139" i="2"/>
  <c r="DK142" i="2"/>
  <c r="DK2" i="2"/>
  <c r="DK3" i="2"/>
  <c r="DK383" i="2"/>
  <c r="DK147" i="2"/>
  <c r="DK149" i="2"/>
  <c r="DK151" i="2"/>
  <c r="DK188" i="2"/>
  <c r="DK189" i="2"/>
  <c r="DK190" i="2"/>
  <c r="DK164" i="2"/>
  <c r="DK163" i="2"/>
  <c r="DK20" i="2"/>
  <c r="DK52" i="2"/>
  <c r="DK22" i="2"/>
  <c r="DK19" i="2"/>
  <c r="DK25" i="2"/>
  <c r="DK434" i="2"/>
  <c r="DK691" i="2"/>
  <c r="DK238" i="2"/>
  <c r="DK605" i="2"/>
  <c r="DK692" i="2"/>
  <c r="DK694" i="2"/>
  <c r="DK693" i="2"/>
  <c r="DK695" i="2"/>
  <c r="DK687" i="2"/>
  <c r="DK686" i="2"/>
  <c r="DK690" i="2"/>
  <c r="DK689" i="2"/>
  <c r="DK688" i="2"/>
  <c r="DK641" i="2"/>
  <c r="DK700" i="2"/>
  <c r="DK701" i="2"/>
  <c r="DK702" i="2"/>
  <c r="DK640" i="2"/>
  <c r="DK758" i="2"/>
  <c r="DK757" i="2"/>
  <c r="DK756" i="2"/>
  <c r="DK763" i="2"/>
  <c r="DK762" i="2"/>
  <c r="DK761" i="2"/>
  <c r="DK623" i="2"/>
  <c r="DK620" i="2"/>
  <c r="DK622" i="2"/>
  <c r="DK621" i="2"/>
  <c r="DK631" i="2"/>
  <c r="DK632" i="2"/>
  <c r="DK630" i="2"/>
  <c r="DK745" i="2"/>
  <c r="DK747" i="2"/>
  <c r="DK744" i="2"/>
  <c r="DK746" i="2"/>
  <c r="DK736" i="2"/>
  <c r="DK735" i="2"/>
  <c r="DK733" i="2"/>
  <c r="DK734" i="2"/>
  <c r="DK732" i="2"/>
  <c r="DK719" i="2"/>
  <c r="DK658" i="2"/>
  <c r="DK712" i="2"/>
  <c r="DK713" i="2"/>
  <c r="DK715" i="2"/>
  <c r="DK717" i="2"/>
  <c r="DK654" i="2"/>
  <c r="DK659" i="2"/>
  <c r="DK716" i="2"/>
  <c r="DK656" i="2"/>
  <c r="DK711" i="2"/>
  <c r="DK710" i="2"/>
  <c r="DK714" i="2"/>
  <c r="DK718" i="2"/>
  <c r="DK709" i="2"/>
  <c r="DK655" i="2"/>
  <c r="DK738" i="2"/>
  <c r="DK739" i="2"/>
  <c r="DK741" i="2"/>
  <c r="DK740" i="2"/>
  <c r="DK737" i="2"/>
  <c r="DK662" i="2"/>
  <c r="DK6" i="2"/>
  <c r="DK665" i="2"/>
  <c r="DK667" i="2"/>
  <c r="DK666" i="2"/>
  <c r="DK704" i="2"/>
  <c r="DK707" i="2"/>
  <c r="DK742" i="2"/>
  <c r="DK703" i="2"/>
  <c r="DK708" i="2"/>
  <c r="DK705" i="2"/>
  <c r="DK706" i="2"/>
  <c r="DK181" i="2"/>
  <c r="DK145" i="2"/>
  <c r="DL633" i="2"/>
  <c r="DL433" i="2"/>
  <c r="DL793" i="2"/>
  <c r="DL796" i="2"/>
  <c r="DL353" i="2"/>
  <c r="DL431" i="2"/>
  <c r="DL427" i="2"/>
  <c r="DL391" i="2"/>
  <c r="DL392" i="2"/>
  <c r="DL4" i="2"/>
  <c r="DL59" i="2"/>
  <c r="DL74" i="2"/>
  <c r="DL64" i="2"/>
  <c r="DL589" i="2"/>
  <c r="DL252" i="2"/>
  <c r="DL12" i="2"/>
  <c r="DL60" i="2"/>
  <c r="DL61" i="2"/>
  <c r="DL63" i="2"/>
  <c r="DL58" i="2"/>
  <c r="DL130" i="2"/>
  <c r="DL114" i="2"/>
  <c r="DL111" i="2"/>
  <c r="DL90" i="2"/>
  <c r="DL80" i="2"/>
  <c r="DL103" i="2"/>
  <c r="DL81" i="2"/>
  <c r="DL79" i="2"/>
  <c r="DL112" i="2"/>
  <c r="DL131" i="2"/>
  <c r="DL88" i="2"/>
  <c r="DL100" i="2"/>
  <c r="DL108" i="2"/>
  <c r="DL120" i="2"/>
  <c r="DL122" i="2"/>
  <c r="DL132" i="2"/>
  <c r="DL133" i="2"/>
  <c r="DL119" i="2"/>
  <c r="DL136" i="2"/>
  <c r="DL134" i="2"/>
  <c r="DL137" i="2"/>
  <c r="DL102" i="2"/>
  <c r="DL87" i="2"/>
  <c r="DL76" i="2"/>
  <c r="DL83" i="2"/>
  <c r="DL91" i="2"/>
  <c r="DL93" i="2"/>
  <c r="DL94" i="2"/>
  <c r="DL96" i="2"/>
  <c r="DL109" i="2"/>
  <c r="DL95" i="2"/>
  <c r="DL97" i="2"/>
  <c r="DL116" i="2"/>
  <c r="DL115" i="2"/>
  <c r="DL110" i="2"/>
  <c r="DL121" i="2"/>
  <c r="DL117" i="2"/>
  <c r="DL124" i="2"/>
  <c r="DL118" i="2"/>
  <c r="DL123" i="2"/>
  <c r="DL104" i="2"/>
  <c r="DL126" i="2"/>
  <c r="DL105" i="2"/>
  <c r="DL107" i="2"/>
  <c r="DL125" i="2"/>
  <c r="DL106" i="2"/>
  <c r="DL140" i="2"/>
  <c r="DL78" i="2"/>
  <c r="DL92" i="2"/>
  <c r="DL129" i="2"/>
  <c r="DL82" i="2"/>
  <c r="DL113" i="2"/>
  <c r="DL101" i="2"/>
  <c r="DL135" i="2"/>
  <c r="DL430" i="2"/>
  <c r="DL591" i="2"/>
  <c r="DL592" i="2"/>
  <c r="DL558" i="2"/>
  <c r="DL229" i="2"/>
  <c r="DL557" i="2"/>
  <c r="DL323" i="2"/>
  <c r="DL320" i="2"/>
  <c r="DL318" i="2"/>
  <c r="DL321" i="2"/>
  <c r="DL263" i="2"/>
  <c r="DL289" i="2"/>
  <c r="DL290" i="2"/>
  <c r="DL218" i="2"/>
  <c r="DL297" i="2"/>
  <c r="DL304" i="2"/>
  <c r="DL300" i="2"/>
  <c r="DL292" i="2"/>
  <c r="DL293" i="2"/>
  <c r="DL301" i="2"/>
  <c r="DL241" i="2"/>
  <c r="DL240" i="2"/>
  <c r="DL239" i="2"/>
  <c r="DL242" i="2"/>
  <c r="DL285" i="2"/>
  <c r="DL286" i="2"/>
  <c r="DL287" i="2"/>
  <c r="DL288" i="2"/>
  <c r="DL243" i="2"/>
  <c r="DL305" i="2"/>
  <c r="DL283" i="2"/>
  <c r="DL284" i="2"/>
  <c r="DL298" i="2"/>
  <c r="DL299" i="2"/>
  <c r="DL291" i="2"/>
  <c r="DL302" i="2"/>
  <c r="DL303" i="2"/>
  <c r="DL294" i="2"/>
  <c r="DL295" i="2"/>
  <c r="DL296" i="2"/>
  <c r="DL202" i="2"/>
  <c r="DL198" i="2"/>
  <c r="DL203" i="2"/>
  <c r="DL200" i="2"/>
  <c r="DL208" i="2"/>
  <c r="DL209" i="2"/>
  <c r="DL201" i="2"/>
  <c r="DL199" i="2"/>
  <c r="DL211" i="2"/>
  <c r="DL210" i="2"/>
  <c r="DL216" i="2"/>
  <c r="DL213" i="2"/>
  <c r="DL587" i="2"/>
  <c r="DL483" i="2"/>
  <c r="DL184" i="2"/>
  <c r="DL187" i="2"/>
  <c r="DL222" i="2"/>
  <c r="DL223" i="2"/>
  <c r="DL224" i="2"/>
  <c r="DL23" i="2"/>
  <c r="DL185" i="2"/>
  <c r="DL186" i="2"/>
  <c r="DL230" i="2"/>
  <c r="DL225" i="2"/>
  <c r="DL24" i="2"/>
  <c r="DL585" i="2"/>
  <c r="DL657" i="2"/>
  <c r="DL671" i="2"/>
  <c r="DL48" i="2"/>
  <c r="DL47" i="2"/>
  <c r="DL46" i="2"/>
  <c r="DL673" i="2"/>
  <c r="DL675" i="2"/>
  <c r="DL649" i="2"/>
  <c r="DL650" i="2"/>
  <c r="DL455" i="2"/>
  <c r="DL643" i="2"/>
  <c r="DL647" i="2"/>
  <c r="DL645" i="2"/>
  <c r="DL644" i="2"/>
  <c r="DL646" i="2"/>
  <c r="DL648" i="2"/>
  <c r="DL672" i="2"/>
  <c r="DL584" i="2"/>
  <c r="DL244" i="2"/>
  <c r="DL233" i="2"/>
  <c r="DL767" i="2"/>
  <c r="DL393" i="2"/>
  <c r="DL754" i="2"/>
  <c r="DL394" i="2"/>
  <c r="DL270" i="2"/>
  <c r="DL265" i="2"/>
  <c r="DL396" i="2"/>
  <c r="DL395" i="2"/>
  <c r="DL565" i="2"/>
  <c r="DL567" i="2"/>
  <c r="DL570" i="2"/>
  <c r="DL576" i="2"/>
  <c r="DL776" i="2"/>
  <c r="DL572" i="2"/>
  <c r="DL727" i="2"/>
  <c r="DL571" i="2"/>
  <c r="DL568" i="2"/>
  <c r="DL573" i="2"/>
  <c r="DL729" i="2"/>
  <c r="DL569" i="2"/>
  <c r="DL566" i="2"/>
  <c r="DL325" i="2"/>
  <c r="DL342" i="2"/>
  <c r="DL389" i="2"/>
  <c r="DL574" i="2"/>
  <c r="DL271" i="2"/>
  <c r="DL266" i="2"/>
  <c r="DL255" i="2"/>
  <c r="DL234" i="2"/>
  <c r="DL245" i="2"/>
  <c r="DL577" i="2"/>
  <c r="DL306" i="2"/>
  <c r="DL613" i="2"/>
  <c r="DL726" i="2"/>
  <c r="DL730" i="2"/>
  <c r="DL246" i="2"/>
  <c r="DL251" i="2"/>
  <c r="DL253" i="2"/>
  <c r="DL282" i="2"/>
  <c r="DL336" i="2"/>
  <c r="DL408" i="2"/>
  <c r="DL409" i="2"/>
  <c r="DL410" i="2"/>
  <c r="DL343" i="2"/>
  <c r="DL326" i="2"/>
  <c r="DL272" i="2"/>
  <c r="DL256" i="2"/>
  <c r="DL347" i="2"/>
  <c r="DL351" i="2"/>
  <c r="DL352" i="2"/>
  <c r="DL348" i="2"/>
  <c r="DL307" i="2"/>
  <c r="DL332" i="2"/>
  <c r="DL235" i="2"/>
  <c r="DL349" i="2"/>
  <c r="DL384" i="2"/>
  <c r="DL653" i="2"/>
  <c r="DL339" i="2"/>
  <c r="DL593" i="2"/>
  <c r="DL232" i="2"/>
  <c r="DL264" i="2"/>
  <c r="DL330" i="2"/>
  <c r="DL254" i="2"/>
  <c r="DL268" i="2"/>
  <c r="DL493" i="2"/>
  <c r="DL497" i="2"/>
  <c r="DL498" i="2"/>
  <c r="DL516" i="2"/>
  <c r="DL728" i="2"/>
  <c r="DL515" i="2"/>
  <c r="DL177" i="2"/>
  <c r="DL327" i="2"/>
  <c r="DL273" i="2"/>
  <c r="DL248" i="2"/>
  <c r="DL236" i="2"/>
  <c r="DL259" i="2"/>
  <c r="DL360" i="2"/>
  <c r="DL308" i="2"/>
  <c r="DL364" i="2"/>
  <c r="DL365" i="2"/>
  <c r="DL366" i="2"/>
  <c r="DL363" i="2"/>
  <c r="DL361" i="2"/>
  <c r="DL362" i="2"/>
  <c r="DL355" i="2"/>
  <c r="DL356" i="2"/>
  <c r="DL357" i="2"/>
  <c r="DL372" i="2"/>
  <c r="DL373" i="2"/>
  <c r="DL370" i="2"/>
  <c r="DL624" i="2"/>
  <c r="DL380" i="2"/>
  <c r="DL381" i="2"/>
  <c r="DL382" i="2"/>
  <c r="DL371" i="2"/>
  <c r="DL500" i="2"/>
  <c r="DL501" i="2"/>
  <c r="DL495" i="2"/>
  <c r="DL499" i="2"/>
  <c r="DL502" i="2"/>
  <c r="DL505" i="2"/>
  <c r="DL504" i="2"/>
  <c r="DL494" i="2"/>
  <c r="DL503" i="2"/>
  <c r="DL507" i="2"/>
  <c r="DL508" i="2"/>
  <c r="DL506" i="2"/>
  <c r="DL514" i="2"/>
  <c r="DL511" i="2"/>
  <c r="DL496" i="2"/>
  <c r="DL510" i="2"/>
  <c r="DL512" i="2"/>
  <c r="DL513" i="2"/>
  <c r="DL509" i="2"/>
  <c r="DL774" i="2"/>
  <c r="DL50" i="2"/>
  <c r="DL773" i="2"/>
  <c r="DL529" i="2"/>
  <c r="DL528" i="2"/>
  <c r="DL441" i="2"/>
  <c r="DL442" i="2"/>
  <c r="DL443" i="2"/>
  <c r="DL444" i="2"/>
  <c r="DL445" i="2"/>
  <c r="DL446" i="2"/>
  <c r="DL447" i="2"/>
  <c r="DL448" i="2"/>
  <c r="DL449" i="2"/>
  <c r="DL450" i="2"/>
  <c r="DL451" i="2"/>
  <c r="DL452" i="2"/>
  <c r="DL453" i="2"/>
  <c r="DL804" i="2"/>
  <c r="DL639" i="2"/>
  <c r="DL634" i="2"/>
  <c r="DL517" i="2"/>
  <c r="DL491" i="2"/>
  <c r="DL492" i="2"/>
  <c r="DL518" i="2"/>
  <c r="DL519" i="2"/>
  <c r="DL480" i="2"/>
  <c r="DL481" i="2"/>
  <c r="DL489" i="2"/>
  <c r="DL490" i="2"/>
  <c r="DL484" i="2"/>
  <c r="DL485" i="2"/>
  <c r="DL473" i="2"/>
  <c r="DL482" i="2"/>
  <c r="DL486" i="2"/>
  <c r="DL487" i="2"/>
  <c r="DL547" i="2"/>
  <c r="DL540" i="2"/>
  <c r="DL521" i="2"/>
  <c r="DL522" i="2"/>
  <c r="DL523" i="2"/>
  <c r="DL524" i="2"/>
  <c r="DL588" i="2"/>
  <c r="DL575" i="2"/>
  <c r="DL559" i="2"/>
  <c r="DL590" i="2"/>
  <c r="DL637" i="2"/>
  <c r="DL635" i="2"/>
  <c r="DL578" i="2"/>
  <c r="DL440" i="2"/>
  <c r="DL636" i="2"/>
  <c r="DL220" i="2"/>
  <c r="DL406" i="2"/>
  <c r="DL407" i="2"/>
  <c r="DL401" i="2"/>
  <c r="DL402" i="2"/>
  <c r="DL403" i="2"/>
  <c r="DL404" i="2"/>
  <c r="DL405" i="2"/>
  <c r="DL379" i="2"/>
  <c r="DL398" i="2"/>
  <c r="DL309" i="2"/>
  <c r="DL267" i="2"/>
  <c r="DL237" i="2"/>
  <c r="DL143" i="2"/>
  <c r="DL698" i="2"/>
  <c r="DL802" i="2"/>
  <c r="DL685" i="2"/>
  <c r="DL553" i="2"/>
  <c r="DL554" i="2"/>
  <c r="DL549" i="2"/>
  <c r="DL555" i="2"/>
  <c r="DL550" i="2"/>
  <c r="DL600" i="2"/>
  <c r="DL586" i="2"/>
  <c r="DL280" i="2"/>
  <c r="DL281" i="2"/>
  <c r="DL397" i="2"/>
  <c r="DL544" i="2"/>
  <c r="DL531" i="2"/>
  <c r="DL545" i="2"/>
  <c r="DL369" i="2"/>
  <c r="DL548" i="2"/>
  <c r="DL257" i="2"/>
  <c r="DL178" i="2"/>
  <c r="DL67" i="2"/>
  <c r="DL89" i="2"/>
  <c r="DL328" i="2"/>
  <c r="DL329" i="2"/>
  <c r="DL344" i="2"/>
  <c r="DL274" i="2"/>
  <c r="DL250" i="2"/>
  <c r="DL345" i="2"/>
  <c r="DL346" i="2"/>
  <c r="DL374" i="2"/>
  <c r="DL367" i="2"/>
  <c r="DL399" i="2"/>
  <c r="DL525" i="2"/>
  <c r="DL526" i="2"/>
  <c r="DL803" i="2"/>
  <c r="DL775" i="2"/>
  <c r="DL783" i="2"/>
  <c r="DL65" i="2"/>
  <c r="DL127" i="2"/>
  <c r="DL84" i="2"/>
  <c r="DL71" i="2"/>
  <c r="DL85" i="2"/>
  <c r="DL72" i="2"/>
  <c r="DL159" i="2"/>
  <c r="DL148" i="2"/>
  <c r="DL324" i="2"/>
  <c r="DL193" i="2"/>
  <c r="DL197" i="2"/>
  <c r="DL195" i="2"/>
  <c r="DL194" i="2"/>
  <c r="DL196" i="2"/>
  <c r="DL18" i="2"/>
  <c r="DL21" i="2"/>
  <c r="DL51" i="2"/>
  <c r="DL459" i="2"/>
  <c r="DL530" i="2"/>
  <c r="DL546" i="2"/>
  <c r="DL551" i="2"/>
  <c r="DL564" i="2"/>
  <c r="DL435" i="2"/>
  <c r="DL438" i="2"/>
  <c r="DL680" i="2"/>
  <c r="DL760" i="2"/>
  <c r="DL769" i="2"/>
  <c r="DL676" i="2"/>
  <c r="DL429" i="2"/>
  <c r="DL668" i="2"/>
  <c r="DL664" i="2"/>
  <c r="DL166" i="2"/>
  <c r="DL165" i="2"/>
  <c r="DL696" i="2"/>
  <c r="DL7" i="2"/>
  <c r="DL697" i="2"/>
  <c r="DL14" i="2"/>
  <c r="DL604" i="2"/>
  <c r="DL603" i="2"/>
  <c r="DL15" i="2"/>
  <c r="DL17" i="2"/>
  <c r="DL16" i="2"/>
  <c r="DL606" i="2"/>
  <c r="DL221" i="2"/>
  <c r="DL204" i="2"/>
  <c r="DL206" i="2"/>
  <c r="DL207" i="2"/>
  <c r="DL33" i="2"/>
  <c r="DL49" i="2"/>
  <c r="DL32" i="2"/>
  <c r="DL44" i="2"/>
  <c r="DL174" i="2"/>
  <c r="DL141" i="2"/>
  <c r="DL30" i="2"/>
  <c r="DL31" i="2"/>
  <c r="DL205" i="2"/>
  <c r="DL228" i="2"/>
  <c r="DL175" i="2"/>
  <c r="DL227" i="2"/>
  <c r="DL536" i="2"/>
  <c r="DL538" i="2"/>
  <c r="DL533" i="2"/>
  <c r="DL539" i="2"/>
  <c r="DL534" i="2"/>
  <c r="DL537" i="2"/>
  <c r="DL535" i="2"/>
  <c r="DL532" i="2"/>
  <c r="DL388" i="2"/>
  <c r="DL385" i="2"/>
  <c r="DL387" i="2"/>
  <c r="DL386" i="2"/>
  <c r="DL425" i="2"/>
  <c r="DL419" i="2"/>
  <c r="DL428" i="2"/>
  <c r="DL420" i="2"/>
  <c r="DL417" i="2"/>
  <c r="DL413" i="2"/>
  <c r="DL426" i="2"/>
  <c r="DL421" i="2"/>
  <c r="DL418" i="2"/>
  <c r="DL422" i="2"/>
  <c r="DL423" i="2"/>
  <c r="DL424" i="2"/>
  <c r="DL543" i="2"/>
  <c r="DL541" i="2"/>
  <c r="DL542" i="2"/>
  <c r="DL467" i="2"/>
  <c r="DL468" i="2"/>
  <c r="DL462" i="2"/>
  <c r="DL461" i="2"/>
  <c r="DL469" i="2"/>
  <c r="DL470" i="2"/>
  <c r="DL471" i="2"/>
  <c r="DL464" i="2"/>
  <c r="DL463" i="2"/>
  <c r="DL472" i="2"/>
  <c r="DL661" i="2"/>
  <c r="DL660" i="2"/>
  <c r="DL162" i="2"/>
  <c r="DL167" i="2"/>
  <c r="DL771" i="2"/>
  <c r="DL652" i="2"/>
  <c r="DL748" i="2"/>
  <c r="DL772" i="2"/>
  <c r="DL34" i="2"/>
  <c r="DL35" i="2"/>
  <c r="DL168" i="2"/>
  <c r="DL156" i="2"/>
  <c r="DL725" i="2"/>
  <c r="DL785" i="2"/>
  <c r="DL602" i="2"/>
  <c r="DL780" i="2"/>
  <c r="DL749" i="2"/>
  <c r="DL155" i="2"/>
  <c r="DL154" i="2"/>
  <c r="DL596" i="2"/>
  <c r="DL777" i="2"/>
  <c r="DL784" i="2"/>
  <c r="DL779" i="2"/>
  <c r="DL642" i="2"/>
  <c r="DL36" i="2"/>
  <c r="DL8" i="2"/>
  <c r="DL153" i="2"/>
  <c r="DL651" i="2"/>
  <c r="DL743" i="2"/>
  <c r="DL683" i="2"/>
  <c r="DL721" i="2"/>
  <c r="DL782" i="2"/>
  <c r="DL764" i="2"/>
  <c r="DL781" i="2"/>
  <c r="DL778" i="2"/>
  <c r="DL13" i="2"/>
  <c r="DL679" i="2"/>
  <c r="DL720" i="2"/>
  <c r="DL795" i="2"/>
  <c r="DL39" i="2"/>
  <c r="DL158" i="2"/>
  <c r="DL157" i="2"/>
  <c r="DL37" i="2"/>
  <c r="DL799" i="2"/>
  <c r="DL753" i="2"/>
  <c r="DL682" i="2"/>
  <c r="DL40" i="2"/>
  <c r="DL161" i="2"/>
  <c r="DL9" i="2"/>
  <c r="DL681" i="2"/>
  <c r="DL797" i="2"/>
  <c r="DL794" i="2"/>
  <c r="DL601" i="2"/>
  <c r="DL699" i="2"/>
  <c r="DL160" i="2"/>
  <c r="DL594" i="2"/>
  <c r="DL752" i="2"/>
  <c r="DL755" i="2"/>
  <c r="DL798" i="2"/>
  <c r="DL722" i="2"/>
  <c r="DL724" i="2"/>
  <c r="DL759" i="2"/>
  <c r="DL28" i="2"/>
  <c r="DL26" i="2"/>
  <c r="DL29" i="2"/>
  <c r="DL27" i="2"/>
  <c r="DL317" i="2"/>
  <c r="DL315" i="2"/>
  <c r="DL311" i="2"/>
  <c r="DL316" i="2"/>
  <c r="DL312" i="2"/>
  <c r="DL314" i="2"/>
  <c r="DL313" i="2"/>
  <c r="DL750" i="2"/>
  <c r="DL10" i="2"/>
  <c r="DL41" i="2"/>
  <c r="DL527" i="2"/>
  <c r="DL38" i="2"/>
  <c r="DL138" i="2"/>
  <c r="DL751" i="2"/>
  <c r="DL678" i="2"/>
  <c r="DL801" i="2"/>
  <c r="DL128" i="2"/>
  <c r="DL176" i="2"/>
  <c r="DL674" i="2"/>
  <c r="DL768" i="2"/>
  <c r="DL723" i="2"/>
  <c r="DL765" i="2"/>
  <c r="DL684" i="2"/>
  <c r="DL11" i="2"/>
  <c r="DL77" i="2"/>
  <c r="DL45" i="2"/>
  <c r="DL69" i="2"/>
  <c r="DL582" i="2"/>
  <c r="DL579" i="2"/>
  <c r="DL70" i="2"/>
  <c r="DL68" i="2"/>
  <c r="DL416" i="2"/>
  <c r="DL66" i="2"/>
  <c r="DL414" i="2"/>
  <c r="DL415" i="2"/>
  <c r="DL581" i="2"/>
  <c r="DL411" i="2"/>
  <c r="DL412" i="2"/>
  <c r="DL583" i="2"/>
  <c r="DL617" i="2"/>
  <c r="DL616" i="2"/>
  <c r="DL619" i="2"/>
  <c r="DL614" i="2"/>
  <c r="DL615" i="2"/>
  <c r="DL618" i="2"/>
  <c r="DL626" i="2"/>
  <c r="DL629" i="2"/>
  <c r="DL625" i="2"/>
  <c r="DL627" i="2"/>
  <c r="DL628" i="2"/>
  <c r="DL609" i="2"/>
  <c r="DL610" i="2"/>
  <c r="DL607" i="2"/>
  <c r="DL608" i="2"/>
  <c r="DL598" i="2"/>
  <c r="DL599" i="2"/>
  <c r="DL597" i="2"/>
  <c r="DL53" i="2"/>
  <c r="DL786" i="2"/>
  <c r="DL787" i="2"/>
  <c r="DL790" i="2"/>
  <c r="DL791" i="2"/>
  <c r="DL789" i="2"/>
  <c r="DL792" i="2"/>
  <c r="DL454" i="2"/>
  <c r="DL788" i="2"/>
  <c r="DL322" i="2"/>
  <c r="DL477" i="2"/>
  <c r="DL475" i="2"/>
  <c r="DL476" i="2"/>
  <c r="DL478" i="2"/>
  <c r="DL479" i="2"/>
  <c r="DL261" i="2"/>
  <c r="DL562" i="2"/>
  <c r="DL456" i="2"/>
  <c r="DL561" i="2"/>
  <c r="DL560" i="2"/>
  <c r="DL563" i="2"/>
  <c r="DL375" i="2"/>
  <c r="DL376" i="2"/>
  <c r="DL377" i="2"/>
  <c r="DL378" i="2"/>
  <c r="DL276" i="2"/>
  <c r="DL260" i="2"/>
  <c r="DL277" i="2"/>
  <c r="DL278" i="2"/>
  <c r="DL520" i="2"/>
  <c r="DL215" i="2"/>
  <c r="DL214" i="2"/>
  <c r="DL770" i="2"/>
  <c r="DL152" i="2"/>
  <c r="DL173" i="2"/>
  <c r="DL170" i="2"/>
  <c r="DL171" i="2"/>
  <c r="DL172" i="2"/>
  <c r="DL219" i="2"/>
  <c r="DL556" i="2"/>
  <c r="DL341" i="2"/>
  <c r="DL247" i="2"/>
  <c r="DL436" i="2"/>
  <c r="DL249" i="2"/>
  <c r="DL275" i="2"/>
  <c r="DL437" i="2"/>
  <c r="DL258" i="2"/>
  <c r="DL183" i="2"/>
  <c r="DL180" i="2"/>
  <c r="DL212" i="2"/>
  <c r="DL192" i="2"/>
  <c r="DL766" i="2"/>
  <c r="DL731" i="2"/>
  <c r="DL310" i="2"/>
  <c r="DL269" i="2"/>
  <c r="DL400" i="2"/>
  <c r="DL368" i="2"/>
  <c r="DL457" i="2"/>
  <c r="DL488" i="2"/>
  <c r="DL638" i="2"/>
  <c r="DL595" i="2"/>
  <c r="DL612" i="2"/>
  <c r="DL669" i="2"/>
  <c r="DL800" i="2"/>
  <c r="DL169" i="2"/>
  <c r="DL86" i="2"/>
  <c r="DL580" i="2"/>
  <c r="DL458" i="2"/>
  <c r="DL465" i="2"/>
  <c r="DL191" i="2"/>
  <c r="DL439" i="2"/>
  <c r="DL56" i="2"/>
  <c r="DL98" i="2"/>
  <c r="DL150" i="2"/>
  <c r="DL182" i="2"/>
  <c r="DL144" i="2"/>
  <c r="DL99" i="2"/>
  <c r="DL75" i="2"/>
  <c r="DL73" i="2"/>
  <c r="DL217" i="2"/>
  <c r="DL552" i="2"/>
  <c r="DL432" i="2"/>
  <c r="DL390" i="2"/>
  <c r="DL57" i="2"/>
  <c r="DL62" i="2"/>
  <c r="DL179" i="2"/>
  <c r="DL146" i="2"/>
  <c r="DL226" i="2"/>
  <c r="DL335" i="2"/>
  <c r="DL337" i="2"/>
  <c r="DL333" i="2"/>
  <c r="DL334" i="2"/>
  <c r="DL474" i="2"/>
  <c r="DL338" i="2"/>
  <c r="DL359" i="2"/>
  <c r="DL340" i="2"/>
  <c r="DL350" i="2"/>
  <c r="DL354" i="2"/>
  <c r="DL358" i="2"/>
  <c r="DL331" i="2"/>
  <c r="DL319" i="2"/>
  <c r="DL231" i="2"/>
  <c r="DL5" i="2"/>
  <c r="DL43" i="2"/>
  <c r="DL42" i="2"/>
  <c r="DL262" i="2"/>
  <c r="DL460" i="2"/>
  <c r="DL611" i="2"/>
  <c r="DL279" i="2"/>
  <c r="DL663" i="2"/>
  <c r="DL670" i="2"/>
  <c r="DL677" i="2"/>
  <c r="DL466" i="2"/>
  <c r="DL54" i="2"/>
  <c r="DL55" i="2"/>
  <c r="DL139" i="2"/>
  <c r="DL142" i="2"/>
  <c r="DL2" i="2"/>
  <c r="DL3" i="2"/>
  <c r="DL383" i="2"/>
  <c r="DL147" i="2"/>
  <c r="DL149" i="2"/>
  <c r="DL151" i="2"/>
  <c r="DL188" i="2"/>
  <c r="DL189" i="2"/>
  <c r="DL190" i="2"/>
  <c r="DL164" i="2"/>
  <c r="DL163" i="2"/>
  <c r="DL20" i="2"/>
  <c r="DL52" i="2"/>
  <c r="DL22" i="2"/>
  <c r="DL19" i="2"/>
  <c r="DL25" i="2"/>
  <c r="DL434" i="2"/>
  <c r="DL691" i="2"/>
  <c r="DL238" i="2"/>
  <c r="DL605" i="2"/>
  <c r="DL692" i="2"/>
  <c r="DL694" i="2"/>
  <c r="DL693" i="2"/>
  <c r="DL695" i="2"/>
  <c r="DL687" i="2"/>
  <c r="DL686" i="2"/>
  <c r="DL690" i="2"/>
  <c r="DL689" i="2"/>
  <c r="DL688" i="2"/>
  <c r="DL641" i="2"/>
  <c r="DL700" i="2"/>
  <c r="DL701" i="2"/>
  <c r="DL702" i="2"/>
  <c r="DL640" i="2"/>
  <c r="DL758" i="2"/>
  <c r="DL757" i="2"/>
  <c r="DL756" i="2"/>
  <c r="DL763" i="2"/>
  <c r="DL762" i="2"/>
  <c r="DL761" i="2"/>
  <c r="DL623" i="2"/>
  <c r="DL620" i="2"/>
  <c r="DL622" i="2"/>
  <c r="DL621" i="2"/>
  <c r="DL631" i="2"/>
  <c r="DL632" i="2"/>
  <c r="DL630" i="2"/>
  <c r="DL745" i="2"/>
  <c r="DL747" i="2"/>
  <c r="DL744" i="2"/>
  <c r="DL746" i="2"/>
  <c r="DL736" i="2"/>
  <c r="DL735" i="2"/>
  <c r="DL733" i="2"/>
  <c r="DL734" i="2"/>
  <c r="DL732" i="2"/>
  <c r="DL719" i="2"/>
  <c r="DL658" i="2"/>
  <c r="DL712" i="2"/>
  <c r="DL713" i="2"/>
  <c r="DL715" i="2"/>
  <c r="DL717" i="2"/>
  <c r="DL654" i="2"/>
  <c r="DL659" i="2"/>
  <c r="DL716" i="2"/>
  <c r="DL656" i="2"/>
  <c r="DL711" i="2"/>
  <c r="DL710" i="2"/>
  <c r="DL714" i="2"/>
  <c r="DL718" i="2"/>
  <c r="DL709" i="2"/>
  <c r="DL655" i="2"/>
  <c r="DL738" i="2"/>
  <c r="DL739" i="2"/>
  <c r="DL741" i="2"/>
  <c r="DL740" i="2"/>
  <c r="DL737" i="2"/>
  <c r="DL662" i="2"/>
  <c r="DL6" i="2"/>
  <c r="DL665" i="2"/>
  <c r="DL667" i="2"/>
  <c r="DL666" i="2"/>
  <c r="DL704" i="2"/>
  <c r="DL707" i="2"/>
  <c r="DL742" i="2"/>
  <c r="DL703" i="2"/>
  <c r="DL708" i="2"/>
  <c r="DL705" i="2"/>
  <c r="DL706" i="2"/>
  <c r="DL181" i="2"/>
  <c r="DL145" i="2"/>
  <c r="DM633" i="2"/>
  <c r="DM433" i="2"/>
  <c r="DM793" i="2"/>
  <c r="DM796" i="2"/>
  <c r="DM353" i="2"/>
  <c r="DM431" i="2"/>
  <c r="DM427" i="2"/>
  <c r="DM391" i="2"/>
  <c r="DM392" i="2"/>
  <c r="DM4" i="2"/>
  <c r="DM59" i="2"/>
  <c r="DM74" i="2"/>
  <c r="DM64" i="2"/>
  <c r="DM589" i="2"/>
  <c r="DM252" i="2"/>
  <c r="DM12" i="2"/>
  <c r="DM60" i="2"/>
  <c r="DM61" i="2"/>
  <c r="DM63" i="2"/>
  <c r="DM58" i="2"/>
  <c r="DM130" i="2"/>
  <c r="DM114" i="2"/>
  <c r="DM111" i="2"/>
  <c r="DM90" i="2"/>
  <c r="DM80" i="2"/>
  <c r="DM103" i="2"/>
  <c r="DM81" i="2"/>
  <c r="DM79" i="2"/>
  <c r="DM112" i="2"/>
  <c r="DM131" i="2"/>
  <c r="DM88" i="2"/>
  <c r="DM100" i="2"/>
  <c r="DM108" i="2"/>
  <c r="DM120" i="2"/>
  <c r="DM122" i="2"/>
  <c r="DM132" i="2"/>
  <c r="DM133" i="2"/>
  <c r="DM119" i="2"/>
  <c r="DM136" i="2"/>
  <c r="DM134" i="2"/>
  <c r="DM137" i="2"/>
  <c r="DM102" i="2"/>
  <c r="DM87" i="2"/>
  <c r="DM76" i="2"/>
  <c r="DM83" i="2"/>
  <c r="DM91" i="2"/>
  <c r="DM93" i="2"/>
  <c r="DM94" i="2"/>
  <c r="DM96" i="2"/>
  <c r="DM109" i="2"/>
  <c r="DM95" i="2"/>
  <c r="DM97" i="2"/>
  <c r="DM116" i="2"/>
  <c r="DM115" i="2"/>
  <c r="DM110" i="2"/>
  <c r="DM121" i="2"/>
  <c r="DM117" i="2"/>
  <c r="DM124" i="2"/>
  <c r="DM118" i="2"/>
  <c r="DM123" i="2"/>
  <c r="DM104" i="2"/>
  <c r="DM126" i="2"/>
  <c r="DM105" i="2"/>
  <c r="DM107" i="2"/>
  <c r="DM125" i="2"/>
  <c r="DM106" i="2"/>
  <c r="DM140" i="2"/>
  <c r="DM78" i="2"/>
  <c r="DM92" i="2"/>
  <c r="DM129" i="2"/>
  <c r="DM82" i="2"/>
  <c r="DM113" i="2"/>
  <c r="DM101" i="2"/>
  <c r="DM135" i="2"/>
  <c r="DM430" i="2"/>
  <c r="DM591" i="2"/>
  <c r="DM592" i="2"/>
  <c r="DM558" i="2"/>
  <c r="DM229" i="2"/>
  <c r="DM557" i="2"/>
  <c r="DM323" i="2"/>
  <c r="DM320" i="2"/>
  <c r="DM318" i="2"/>
  <c r="DM321" i="2"/>
  <c r="DM263" i="2"/>
  <c r="DM289" i="2"/>
  <c r="DM290" i="2"/>
  <c r="DM218" i="2"/>
  <c r="DM297" i="2"/>
  <c r="DM304" i="2"/>
  <c r="DM300" i="2"/>
  <c r="DM292" i="2"/>
  <c r="DM293" i="2"/>
  <c r="DM301" i="2"/>
  <c r="DM241" i="2"/>
  <c r="DM240" i="2"/>
  <c r="DM239" i="2"/>
  <c r="DM242" i="2"/>
  <c r="DM285" i="2"/>
  <c r="DM286" i="2"/>
  <c r="DM287" i="2"/>
  <c r="DM288" i="2"/>
  <c r="DM243" i="2"/>
  <c r="DM305" i="2"/>
  <c r="DM283" i="2"/>
  <c r="DM284" i="2"/>
  <c r="DM298" i="2"/>
  <c r="DM299" i="2"/>
  <c r="DM291" i="2"/>
  <c r="DM302" i="2"/>
  <c r="DM303" i="2"/>
  <c r="DM294" i="2"/>
  <c r="DM295" i="2"/>
  <c r="DM296" i="2"/>
  <c r="DM202" i="2"/>
  <c r="DM198" i="2"/>
  <c r="DM203" i="2"/>
  <c r="DM200" i="2"/>
  <c r="DM208" i="2"/>
  <c r="DM209" i="2"/>
  <c r="DM201" i="2"/>
  <c r="DM199" i="2"/>
  <c r="DM211" i="2"/>
  <c r="DM210" i="2"/>
  <c r="DM216" i="2"/>
  <c r="DM213" i="2"/>
  <c r="DM587" i="2"/>
  <c r="DM483" i="2"/>
  <c r="DM184" i="2"/>
  <c r="DM187" i="2"/>
  <c r="DM222" i="2"/>
  <c r="DM223" i="2"/>
  <c r="DM224" i="2"/>
  <c r="DM23" i="2"/>
  <c r="DM185" i="2"/>
  <c r="DM186" i="2"/>
  <c r="DM230" i="2"/>
  <c r="DM225" i="2"/>
  <c r="DM24" i="2"/>
  <c r="DM585" i="2"/>
  <c r="DM657" i="2"/>
  <c r="DM671" i="2"/>
  <c r="DM48" i="2"/>
  <c r="DM47" i="2"/>
  <c r="DM46" i="2"/>
  <c r="DM673" i="2"/>
  <c r="DM675" i="2"/>
  <c r="DM649" i="2"/>
  <c r="DM650" i="2"/>
  <c r="DM455" i="2"/>
  <c r="DM643" i="2"/>
  <c r="DM647" i="2"/>
  <c r="DM645" i="2"/>
  <c r="DM644" i="2"/>
  <c r="DM646" i="2"/>
  <c r="DM648" i="2"/>
  <c r="DM672" i="2"/>
  <c r="DM584" i="2"/>
  <c r="DM244" i="2"/>
  <c r="DM233" i="2"/>
  <c r="DM767" i="2"/>
  <c r="DM393" i="2"/>
  <c r="DM754" i="2"/>
  <c r="DM394" i="2"/>
  <c r="DM270" i="2"/>
  <c r="DM265" i="2"/>
  <c r="DM396" i="2"/>
  <c r="DM395" i="2"/>
  <c r="DM565" i="2"/>
  <c r="DM567" i="2"/>
  <c r="DM570" i="2"/>
  <c r="DM576" i="2"/>
  <c r="DM776" i="2"/>
  <c r="DM572" i="2"/>
  <c r="DM727" i="2"/>
  <c r="DM571" i="2"/>
  <c r="DM568" i="2"/>
  <c r="DM573" i="2"/>
  <c r="DM729" i="2"/>
  <c r="DM569" i="2"/>
  <c r="DM566" i="2"/>
  <c r="DM325" i="2"/>
  <c r="DM342" i="2"/>
  <c r="DM389" i="2"/>
  <c r="DM574" i="2"/>
  <c r="DM271" i="2"/>
  <c r="DM266" i="2"/>
  <c r="DM255" i="2"/>
  <c r="DM234" i="2"/>
  <c r="DM245" i="2"/>
  <c r="DM577" i="2"/>
  <c r="DM306" i="2"/>
  <c r="DM613" i="2"/>
  <c r="DM726" i="2"/>
  <c r="DM730" i="2"/>
  <c r="DM246" i="2"/>
  <c r="DM251" i="2"/>
  <c r="DM253" i="2"/>
  <c r="DM282" i="2"/>
  <c r="DM336" i="2"/>
  <c r="DM408" i="2"/>
  <c r="DM409" i="2"/>
  <c r="DM410" i="2"/>
  <c r="DM343" i="2"/>
  <c r="DM326" i="2"/>
  <c r="DM272" i="2"/>
  <c r="DM256" i="2"/>
  <c r="DM347" i="2"/>
  <c r="DM351" i="2"/>
  <c r="DM352" i="2"/>
  <c r="DM348" i="2"/>
  <c r="DM307" i="2"/>
  <c r="DM332" i="2"/>
  <c r="DM235" i="2"/>
  <c r="DM349" i="2"/>
  <c r="DM384" i="2"/>
  <c r="DM653" i="2"/>
  <c r="DM339" i="2"/>
  <c r="DM593" i="2"/>
  <c r="DM232" i="2"/>
  <c r="DM264" i="2"/>
  <c r="DM330" i="2"/>
  <c r="DM254" i="2"/>
  <c r="DM268" i="2"/>
  <c r="DM493" i="2"/>
  <c r="DM497" i="2"/>
  <c r="DM498" i="2"/>
  <c r="DM516" i="2"/>
  <c r="DM728" i="2"/>
  <c r="DM515" i="2"/>
  <c r="DM177" i="2"/>
  <c r="DM327" i="2"/>
  <c r="DM273" i="2"/>
  <c r="DM248" i="2"/>
  <c r="DM236" i="2"/>
  <c r="DM259" i="2"/>
  <c r="DM360" i="2"/>
  <c r="DM308" i="2"/>
  <c r="DM364" i="2"/>
  <c r="DM365" i="2"/>
  <c r="DM366" i="2"/>
  <c r="DM363" i="2"/>
  <c r="DM361" i="2"/>
  <c r="DM362" i="2"/>
  <c r="DM355" i="2"/>
  <c r="DM356" i="2"/>
  <c r="DM357" i="2"/>
  <c r="DM372" i="2"/>
  <c r="DM373" i="2"/>
  <c r="DM370" i="2"/>
  <c r="DM624" i="2"/>
  <c r="DM380" i="2"/>
  <c r="DM381" i="2"/>
  <c r="DM382" i="2"/>
  <c r="DM371" i="2"/>
  <c r="DM500" i="2"/>
  <c r="DM501" i="2"/>
  <c r="DM495" i="2"/>
  <c r="DM499" i="2"/>
  <c r="DM502" i="2"/>
  <c r="DM505" i="2"/>
  <c r="DM504" i="2"/>
  <c r="DM494" i="2"/>
  <c r="DM503" i="2"/>
  <c r="DM507" i="2"/>
  <c r="DM508" i="2"/>
  <c r="DM506" i="2"/>
  <c r="DM514" i="2"/>
  <c r="DM511" i="2"/>
  <c r="DM496" i="2"/>
  <c r="DM510" i="2"/>
  <c r="DM512" i="2"/>
  <c r="DM513" i="2"/>
  <c r="DM509" i="2"/>
  <c r="DM774" i="2"/>
  <c r="DM50" i="2"/>
  <c r="DM773" i="2"/>
  <c r="DM529" i="2"/>
  <c r="DM528" i="2"/>
  <c r="DM441" i="2"/>
  <c r="DM442" i="2"/>
  <c r="DM443" i="2"/>
  <c r="DM444" i="2"/>
  <c r="DM445" i="2"/>
  <c r="DM446" i="2"/>
  <c r="DM447" i="2"/>
  <c r="DM448" i="2"/>
  <c r="DM449" i="2"/>
  <c r="DM450" i="2"/>
  <c r="DM451" i="2"/>
  <c r="DM452" i="2"/>
  <c r="DM453" i="2"/>
  <c r="DM804" i="2"/>
  <c r="DM639" i="2"/>
  <c r="DM634" i="2"/>
  <c r="DM517" i="2"/>
  <c r="DM491" i="2"/>
  <c r="DM492" i="2"/>
  <c r="DM518" i="2"/>
  <c r="DM519" i="2"/>
  <c r="DM480" i="2"/>
  <c r="DM481" i="2"/>
  <c r="DM489" i="2"/>
  <c r="DM490" i="2"/>
  <c r="DM484" i="2"/>
  <c r="DM485" i="2"/>
  <c r="DM473" i="2"/>
  <c r="DM482" i="2"/>
  <c r="DM486" i="2"/>
  <c r="DM487" i="2"/>
  <c r="DM547" i="2"/>
  <c r="DM540" i="2"/>
  <c r="DM521" i="2"/>
  <c r="DM522" i="2"/>
  <c r="DM523" i="2"/>
  <c r="DM524" i="2"/>
  <c r="DM588" i="2"/>
  <c r="DM575" i="2"/>
  <c r="DM559" i="2"/>
  <c r="DM590" i="2"/>
  <c r="DM637" i="2"/>
  <c r="DM635" i="2"/>
  <c r="DM578" i="2"/>
  <c r="DM440" i="2"/>
  <c r="DM636" i="2"/>
  <c r="DM220" i="2"/>
  <c r="DM406" i="2"/>
  <c r="DM407" i="2"/>
  <c r="DM401" i="2"/>
  <c r="DM402" i="2"/>
  <c r="DM403" i="2"/>
  <c r="DM404" i="2"/>
  <c r="DM405" i="2"/>
  <c r="DM379" i="2"/>
  <c r="DM398" i="2"/>
  <c r="DM309" i="2"/>
  <c r="DM267" i="2"/>
  <c r="DM237" i="2"/>
  <c r="DM143" i="2"/>
  <c r="DM698" i="2"/>
  <c r="DM802" i="2"/>
  <c r="DM685" i="2"/>
  <c r="DM553" i="2"/>
  <c r="DM554" i="2"/>
  <c r="DM549" i="2"/>
  <c r="DM555" i="2"/>
  <c r="DM550" i="2"/>
  <c r="DM600" i="2"/>
  <c r="DM586" i="2"/>
  <c r="DM280" i="2"/>
  <c r="DM281" i="2"/>
  <c r="DM397" i="2"/>
  <c r="DM544" i="2"/>
  <c r="DM531" i="2"/>
  <c r="DM545" i="2"/>
  <c r="DM369" i="2"/>
  <c r="DM548" i="2"/>
  <c r="DM257" i="2"/>
  <c r="DM178" i="2"/>
  <c r="DM67" i="2"/>
  <c r="DM89" i="2"/>
  <c r="DM328" i="2"/>
  <c r="DM329" i="2"/>
  <c r="DM344" i="2"/>
  <c r="DM274" i="2"/>
  <c r="DM250" i="2"/>
  <c r="DM345" i="2"/>
  <c r="DM346" i="2"/>
  <c r="DM374" i="2"/>
  <c r="DM367" i="2"/>
  <c r="DM399" i="2"/>
  <c r="DM525" i="2"/>
  <c r="DM526" i="2"/>
  <c r="DM803" i="2"/>
  <c r="DM775" i="2"/>
  <c r="DM783" i="2"/>
  <c r="DM65" i="2"/>
  <c r="DM127" i="2"/>
  <c r="DM84" i="2"/>
  <c r="DM71" i="2"/>
  <c r="DM85" i="2"/>
  <c r="DM72" i="2"/>
  <c r="DM159" i="2"/>
  <c r="DM148" i="2"/>
  <c r="DM324" i="2"/>
  <c r="DM193" i="2"/>
  <c r="DM197" i="2"/>
  <c r="DM195" i="2"/>
  <c r="DM194" i="2"/>
  <c r="DM196" i="2"/>
  <c r="DM18" i="2"/>
  <c r="DM21" i="2"/>
  <c r="DM51" i="2"/>
  <c r="DM459" i="2"/>
  <c r="DM530" i="2"/>
  <c r="DM546" i="2"/>
  <c r="DM551" i="2"/>
  <c r="DM564" i="2"/>
  <c r="DM435" i="2"/>
  <c r="DM438" i="2"/>
  <c r="DM680" i="2"/>
  <c r="DM760" i="2"/>
  <c r="DM769" i="2"/>
  <c r="DM676" i="2"/>
  <c r="DM429" i="2"/>
  <c r="DM668" i="2"/>
  <c r="DM664" i="2"/>
  <c r="DM166" i="2"/>
  <c r="DM165" i="2"/>
  <c r="DM696" i="2"/>
  <c r="DM7" i="2"/>
  <c r="DM697" i="2"/>
  <c r="DM14" i="2"/>
  <c r="DM604" i="2"/>
  <c r="DM603" i="2"/>
  <c r="DM15" i="2"/>
  <c r="DM17" i="2"/>
  <c r="DM16" i="2"/>
  <c r="DM606" i="2"/>
  <c r="DM221" i="2"/>
  <c r="DM204" i="2"/>
  <c r="DM206" i="2"/>
  <c r="DM207" i="2"/>
  <c r="DM33" i="2"/>
  <c r="DM49" i="2"/>
  <c r="DM32" i="2"/>
  <c r="DM44" i="2"/>
  <c r="DM174" i="2"/>
  <c r="DM141" i="2"/>
  <c r="DM30" i="2"/>
  <c r="DM31" i="2"/>
  <c r="DM205" i="2"/>
  <c r="DM228" i="2"/>
  <c r="DM175" i="2"/>
  <c r="DM227" i="2"/>
  <c r="DM536" i="2"/>
  <c r="DM538" i="2"/>
  <c r="DM533" i="2"/>
  <c r="DM539" i="2"/>
  <c r="DM534" i="2"/>
  <c r="DM537" i="2"/>
  <c r="DM535" i="2"/>
  <c r="DM532" i="2"/>
  <c r="DM388" i="2"/>
  <c r="DM385" i="2"/>
  <c r="DM387" i="2"/>
  <c r="DM386" i="2"/>
  <c r="DM425" i="2"/>
  <c r="DM419" i="2"/>
  <c r="DM428" i="2"/>
  <c r="DM420" i="2"/>
  <c r="DM417" i="2"/>
  <c r="DM413" i="2"/>
  <c r="DM426" i="2"/>
  <c r="DM421" i="2"/>
  <c r="DM418" i="2"/>
  <c r="DM422" i="2"/>
  <c r="DM423" i="2"/>
  <c r="DM424" i="2"/>
  <c r="DM543" i="2"/>
  <c r="DM541" i="2"/>
  <c r="DM542" i="2"/>
  <c r="DM467" i="2"/>
  <c r="DM468" i="2"/>
  <c r="DM462" i="2"/>
  <c r="DM461" i="2"/>
  <c r="DM469" i="2"/>
  <c r="DM470" i="2"/>
  <c r="DM471" i="2"/>
  <c r="DM464" i="2"/>
  <c r="DM463" i="2"/>
  <c r="DM472" i="2"/>
  <c r="DM661" i="2"/>
  <c r="DM660" i="2"/>
  <c r="DM162" i="2"/>
  <c r="DM167" i="2"/>
  <c r="DM771" i="2"/>
  <c r="DM652" i="2"/>
  <c r="DM748" i="2"/>
  <c r="DM772" i="2"/>
  <c r="DM34" i="2"/>
  <c r="DM35" i="2"/>
  <c r="DM168" i="2"/>
  <c r="DM156" i="2"/>
  <c r="DM725" i="2"/>
  <c r="DM785" i="2"/>
  <c r="DM602" i="2"/>
  <c r="DM780" i="2"/>
  <c r="DM749" i="2"/>
  <c r="DM155" i="2"/>
  <c r="DM154" i="2"/>
  <c r="DM596" i="2"/>
  <c r="DM777" i="2"/>
  <c r="DM784" i="2"/>
  <c r="DM779" i="2"/>
  <c r="DM642" i="2"/>
  <c r="DM36" i="2"/>
  <c r="DM8" i="2"/>
  <c r="DM153" i="2"/>
  <c r="DM651" i="2"/>
  <c r="DM743" i="2"/>
  <c r="DM683" i="2"/>
  <c r="DM721" i="2"/>
  <c r="DM782" i="2"/>
  <c r="DM764" i="2"/>
  <c r="DM781" i="2"/>
  <c r="DM778" i="2"/>
  <c r="DM13" i="2"/>
  <c r="DM679" i="2"/>
  <c r="DM720" i="2"/>
  <c r="DM795" i="2"/>
  <c r="DM39" i="2"/>
  <c r="DM158" i="2"/>
  <c r="DM157" i="2"/>
  <c r="DM37" i="2"/>
  <c r="DM799" i="2"/>
  <c r="DM753" i="2"/>
  <c r="DM682" i="2"/>
  <c r="DM40" i="2"/>
  <c r="DM161" i="2"/>
  <c r="DM9" i="2"/>
  <c r="DM681" i="2"/>
  <c r="DM797" i="2"/>
  <c r="DM794" i="2"/>
  <c r="DM601" i="2"/>
  <c r="DM699" i="2"/>
  <c r="DM160" i="2"/>
  <c r="DM594" i="2"/>
  <c r="DM752" i="2"/>
  <c r="DM755" i="2"/>
  <c r="DM798" i="2"/>
  <c r="DM722" i="2"/>
  <c r="DM724" i="2"/>
  <c r="DM759" i="2"/>
  <c r="DM28" i="2"/>
  <c r="DM26" i="2"/>
  <c r="DM29" i="2"/>
  <c r="DM27" i="2"/>
  <c r="DM317" i="2"/>
  <c r="DM315" i="2"/>
  <c r="DM311" i="2"/>
  <c r="DM316" i="2"/>
  <c r="DM312" i="2"/>
  <c r="DM314" i="2"/>
  <c r="DM313" i="2"/>
  <c r="DM750" i="2"/>
  <c r="DM10" i="2"/>
  <c r="DM41" i="2"/>
  <c r="DM527" i="2"/>
  <c r="DM38" i="2"/>
  <c r="DM138" i="2"/>
  <c r="DM751" i="2"/>
  <c r="DM678" i="2"/>
  <c r="DM801" i="2"/>
  <c r="DM128" i="2"/>
  <c r="DM176" i="2"/>
  <c r="DM674" i="2"/>
  <c r="DM768" i="2"/>
  <c r="DM723" i="2"/>
  <c r="DM765" i="2"/>
  <c r="DM684" i="2"/>
  <c r="DM11" i="2"/>
  <c r="DM77" i="2"/>
  <c r="DM45" i="2"/>
  <c r="DM69" i="2"/>
  <c r="DM582" i="2"/>
  <c r="DM579" i="2"/>
  <c r="DM70" i="2"/>
  <c r="DM68" i="2"/>
  <c r="DM416" i="2"/>
  <c r="DM66" i="2"/>
  <c r="DM414" i="2"/>
  <c r="DM415" i="2"/>
  <c r="DM581" i="2"/>
  <c r="DM411" i="2"/>
  <c r="DM412" i="2"/>
  <c r="DM583" i="2"/>
  <c r="DM617" i="2"/>
  <c r="DM616" i="2"/>
  <c r="DM619" i="2"/>
  <c r="DM614" i="2"/>
  <c r="DM615" i="2"/>
  <c r="DM618" i="2"/>
  <c r="DM626" i="2"/>
  <c r="DM629" i="2"/>
  <c r="DM625" i="2"/>
  <c r="DM627" i="2"/>
  <c r="DM628" i="2"/>
  <c r="DM609" i="2"/>
  <c r="DM610" i="2"/>
  <c r="DM607" i="2"/>
  <c r="DM608" i="2"/>
  <c r="DM598" i="2"/>
  <c r="DM599" i="2"/>
  <c r="DM597" i="2"/>
  <c r="DM53" i="2"/>
  <c r="DM786" i="2"/>
  <c r="DM787" i="2"/>
  <c r="DM790" i="2"/>
  <c r="DM791" i="2"/>
  <c r="DM789" i="2"/>
  <c r="DM792" i="2"/>
  <c r="DM454" i="2"/>
  <c r="DM788" i="2"/>
  <c r="DM322" i="2"/>
  <c r="DM477" i="2"/>
  <c r="DM475" i="2"/>
  <c r="DM476" i="2"/>
  <c r="DM478" i="2"/>
  <c r="DM479" i="2"/>
  <c r="DM261" i="2"/>
  <c r="DM562" i="2"/>
  <c r="DM456" i="2"/>
  <c r="DM561" i="2"/>
  <c r="DM560" i="2"/>
  <c r="DM563" i="2"/>
  <c r="DM375" i="2"/>
  <c r="DM376" i="2"/>
  <c r="DM377" i="2"/>
  <c r="DM378" i="2"/>
  <c r="DM276" i="2"/>
  <c r="DM260" i="2"/>
  <c r="DM277" i="2"/>
  <c r="DM278" i="2"/>
  <c r="DM520" i="2"/>
  <c r="DM215" i="2"/>
  <c r="DM214" i="2"/>
  <c r="DM770" i="2"/>
  <c r="DM152" i="2"/>
  <c r="DM173" i="2"/>
  <c r="DM170" i="2"/>
  <c r="DM171" i="2"/>
  <c r="DM172" i="2"/>
  <c r="DM219" i="2"/>
  <c r="DM556" i="2"/>
  <c r="DM341" i="2"/>
  <c r="DM247" i="2"/>
  <c r="DM436" i="2"/>
  <c r="DM249" i="2"/>
  <c r="DM275" i="2"/>
  <c r="DM437" i="2"/>
  <c r="DM258" i="2"/>
  <c r="DM183" i="2"/>
  <c r="DM180" i="2"/>
  <c r="DM212" i="2"/>
  <c r="DM192" i="2"/>
  <c r="DM766" i="2"/>
  <c r="DM731" i="2"/>
  <c r="DM310" i="2"/>
  <c r="DM269" i="2"/>
  <c r="DM400" i="2"/>
  <c r="DM368" i="2"/>
  <c r="DM457" i="2"/>
  <c r="DM488" i="2"/>
  <c r="DM638" i="2"/>
  <c r="DM595" i="2"/>
  <c r="DM612" i="2"/>
  <c r="DM669" i="2"/>
  <c r="DM800" i="2"/>
  <c r="DM169" i="2"/>
  <c r="DM86" i="2"/>
  <c r="DM580" i="2"/>
  <c r="DM458" i="2"/>
  <c r="DM465" i="2"/>
  <c r="DM191" i="2"/>
  <c r="DM439" i="2"/>
  <c r="DM56" i="2"/>
  <c r="DM98" i="2"/>
  <c r="DM150" i="2"/>
  <c r="DM182" i="2"/>
  <c r="DM144" i="2"/>
  <c r="DM99" i="2"/>
  <c r="DM75" i="2"/>
  <c r="DM73" i="2"/>
  <c r="DM217" i="2"/>
  <c r="DM552" i="2"/>
  <c r="DM432" i="2"/>
  <c r="DM390" i="2"/>
  <c r="DM57" i="2"/>
  <c r="DM62" i="2"/>
  <c r="DM179" i="2"/>
  <c r="DM146" i="2"/>
  <c r="DM226" i="2"/>
  <c r="DM335" i="2"/>
  <c r="DM337" i="2"/>
  <c r="DM333" i="2"/>
  <c r="DM334" i="2"/>
  <c r="DM474" i="2"/>
  <c r="DM338" i="2"/>
  <c r="DM359" i="2"/>
  <c r="DM340" i="2"/>
  <c r="DM350" i="2"/>
  <c r="DM354" i="2"/>
  <c r="DM358" i="2"/>
  <c r="DM331" i="2"/>
  <c r="DM319" i="2"/>
  <c r="DM231" i="2"/>
  <c r="DM5" i="2"/>
  <c r="DM43" i="2"/>
  <c r="DM42" i="2"/>
  <c r="DM262" i="2"/>
  <c r="DM460" i="2"/>
  <c r="DM611" i="2"/>
  <c r="DM279" i="2"/>
  <c r="DM663" i="2"/>
  <c r="DM670" i="2"/>
  <c r="DM677" i="2"/>
  <c r="DM466" i="2"/>
  <c r="DM54" i="2"/>
  <c r="DM55" i="2"/>
  <c r="DM139" i="2"/>
  <c r="DM142" i="2"/>
  <c r="DM2" i="2"/>
  <c r="DM3" i="2"/>
  <c r="DM383" i="2"/>
  <c r="DM147" i="2"/>
  <c r="DM149" i="2"/>
  <c r="DM151" i="2"/>
  <c r="DM188" i="2"/>
  <c r="DM189" i="2"/>
  <c r="DM190" i="2"/>
  <c r="DM164" i="2"/>
  <c r="DM163" i="2"/>
  <c r="DM20" i="2"/>
  <c r="DM52" i="2"/>
  <c r="DM22" i="2"/>
  <c r="DM19" i="2"/>
  <c r="DM25" i="2"/>
  <c r="DM434" i="2"/>
  <c r="DM691" i="2"/>
  <c r="DM238" i="2"/>
  <c r="DM605" i="2"/>
  <c r="DM692" i="2"/>
  <c r="DM694" i="2"/>
  <c r="DM693" i="2"/>
  <c r="DM695" i="2"/>
  <c r="DM687" i="2"/>
  <c r="DM686" i="2"/>
  <c r="DM690" i="2"/>
  <c r="DM689" i="2"/>
  <c r="DM688" i="2"/>
  <c r="DM641" i="2"/>
  <c r="DM700" i="2"/>
  <c r="DM701" i="2"/>
  <c r="DM702" i="2"/>
  <c r="DM640" i="2"/>
  <c r="DM758" i="2"/>
  <c r="DM757" i="2"/>
  <c r="DM756" i="2"/>
  <c r="DM763" i="2"/>
  <c r="DM762" i="2"/>
  <c r="DM761" i="2"/>
  <c r="DM623" i="2"/>
  <c r="DM620" i="2"/>
  <c r="DM622" i="2"/>
  <c r="DM621" i="2"/>
  <c r="DM631" i="2"/>
  <c r="DM632" i="2"/>
  <c r="DM630" i="2"/>
  <c r="DM745" i="2"/>
  <c r="DM747" i="2"/>
  <c r="DM744" i="2"/>
  <c r="DM746" i="2"/>
  <c r="DM736" i="2"/>
  <c r="DM735" i="2"/>
  <c r="DM733" i="2"/>
  <c r="DM734" i="2"/>
  <c r="DM732" i="2"/>
  <c r="DM719" i="2"/>
  <c r="DM658" i="2"/>
  <c r="DM712" i="2"/>
  <c r="DM713" i="2"/>
  <c r="DM715" i="2"/>
  <c r="DM717" i="2"/>
  <c r="DM654" i="2"/>
  <c r="DM659" i="2"/>
  <c r="DM716" i="2"/>
  <c r="DM656" i="2"/>
  <c r="DM711" i="2"/>
  <c r="DM710" i="2"/>
  <c r="DM714" i="2"/>
  <c r="DM718" i="2"/>
  <c r="DM709" i="2"/>
  <c r="DM655" i="2"/>
  <c r="DM738" i="2"/>
  <c r="DM739" i="2"/>
  <c r="DM741" i="2"/>
  <c r="DM740" i="2"/>
  <c r="DM737" i="2"/>
  <c r="DM662" i="2"/>
  <c r="DM6" i="2"/>
  <c r="DM665" i="2"/>
  <c r="DM667" i="2"/>
  <c r="DM666" i="2"/>
  <c r="DM704" i="2"/>
  <c r="DM707" i="2"/>
  <c r="DM742" i="2"/>
  <c r="DM703" i="2"/>
  <c r="DM708" i="2"/>
  <c r="DM705" i="2"/>
  <c r="DM706" i="2"/>
  <c r="DM181" i="2"/>
  <c r="DM145" i="2"/>
  <c r="L56" i="3"/>
  <c r="AB35" i="3"/>
  <c r="G33" i="3"/>
  <c r="AB37" i="3"/>
  <c r="AC36" i="3"/>
  <c r="T34" i="3"/>
  <c r="AC37" i="3"/>
  <c r="G35" i="3"/>
  <c r="G38" i="3"/>
  <c r="U37" i="3"/>
  <c r="G36" i="3"/>
  <c r="AB34" i="3"/>
  <c r="U34" i="3"/>
  <c r="AB39" i="3"/>
  <c r="G34" i="3"/>
  <c r="U35" i="3"/>
  <c r="H56" i="3"/>
  <c r="T35" i="3"/>
  <c r="H38" i="3"/>
  <c r="H37" i="3"/>
  <c r="T38" i="3"/>
  <c r="L55" i="3"/>
  <c r="T39" i="3"/>
  <c r="H61" i="3"/>
  <c r="AC39" i="3"/>
  <c r="U36" i="3"/>
  <c r="H62" i="3"/>
  <c r="AB38" i="3"/>
  <c r="L61" i="3"/>
  <c r="AC35" i="3"/>
  <c r="T37" i="3"/>
  <c r="H34" i="3"/>
  <c r="H33" i="3"/>
  <c r="G37" i="3"/>
  <c r="U39" i="3"/>
  <c r="H35" i="3"/>
  <c r="H55" i="3"/>
  <c r="H36" i="3"/>
  <c r="T36" i="3"/>
  <c r="U38" i="3"/>
  <c r="AB36" i="3"/>
  <c r="AC38" i="3"/>
  <c r="AC34" i="3"/>
  <c r="I33" i="3" l="1"/>
  <c r="G39" i="3"/>
  <c r="I37" i="3"/>
  <c r="AC40" i="3"/>
  <c r="AD37" i="3"/>
  <c r="V39" i="3"/>
  <c r="AD36" i="3"/>
  <c r="H39" i="3"/>
  <c r="AD38" i="3"/>
  <c r="AB40" i="3"/>
  <c r="AD34" i="3"/>
  <c r="V36" i="3"/>
  <c r="V35" i="3"/>
  <c r="I36" i="3"/>
  <c r="I34" i="3"/>
  <c r="AD35" i="3"/>
  <c r="T40" i="3"/>
  <c r="V34" i="3"/>
  <c r="V37" i="3"/>
  <c r="AD39" i="3"/>
  <c r="V38" i="3"/>
  <c r="I35" i="3"/>
  <c r="I38" i="3"/>
  <c r="U40" i="3"/>
  <c r="AD40" i="3" l="1"/>
  <c r="AC41" i="3" s="1"/>
  <c r="V40" i="3"/>
  <c r="U41" i="3" s="1"/>
  <c r="I39" i="3"/>
  <c r="H40" i="3" s="1"/>
  <c r="T41" i="3" l="1"/>
  <c r="AB41" i="3"/>
  <c r="G40"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Query - vw_ET_Dataset_Public" description="Connection to the 'vw_ET_Dataset_Public' query in the workbook." type="100" refreshedVersion="7" minRefreshableVersion="5">
    <extLst>
      <ext xmlns:x15="http://schemas.microsoft.com/office/spreadsheetml/2010/11/main" uri="{DE250136-89BD-433C-8126-D09CA5730AF9}">
        <x15:connection id="f4fef867-8427-45da-94c3-f4c2c043b742"/>
      </ext>
    </extLst>
  </connection>
  <connection id="2" xr16:uid="{00000000-0015-0000-FFFF-FFFF02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<sst xmlns="http://schemas.openxmlformats.org/spreadsheetml/2006/main" count="33916" uniqueCount="3396">
  <si>
    <t>EVENT TRACKING</t>
  </si>
  <si>
    <t>Overall</t>
  </si>
  <si>
    <t>IDP</t>
  </si>
  <si>
    <t>Returnee</t>
  </si>
  <si>
    <t>Location type</t>
  </si>
  <si>
    <t>Values</t>
  </si>
  <si>
    <t>IDPs</t>
  </si>
  <si>
    <t>Grand Total</t>
  </si>
  <si>
    <t>Sum of Total number of individuals</t>
  </si>
  <si>
    <t>Column Labels</t>
  </si>
  <si>
    <t>Sum of Male Infants (Less than 1 year)</t>
  </si>
  <si>
    <t>Population category</t>
  </si>
  <si>
    <t>Host community</t>
  </si>
  <si>
    <t>Site</t>
  </si>
  <si>
    <t>Sum of Male Children (1‐5 years)</t>
  </si>
  <si>
    <t>Sum of Male Youth (6‐17 years)</t>
  </si>
  <si>
    <t>Sum of Male Adults (18‐45 years)</t>
  </si>
  <si>
    <t>Sum of Male Adults (46‐59 years)</t>
  </si>
  <si>
    <t>Sum of Male Elderly (60 + years )</t>
  </si>
  <si>
    <t>Sum of Female Infants (Less than 1 year)</t>
  </si>
  <si>
    <t>Sum of Female Children (1‐5 years)</t>
  </si>
  <si>
    <t>Total Sum of Total number of individuals</t>
  </si>
  <si>
    <t>Total Sum of Total number of individuals2</t>
  </si>
  <si>
    <t>Affected population category</t>
  </si>
  <si>
    <t>Returnees</t>
  </si>
  <si>
    <t>Sum of Female Youth (6‐17 years)</t>
  </si>
  <si>
    <t>Movement reason</t>
  </si>
  <si>
    <t>Sum of Total number of individuals2</t>
  </si>
  <si>
    <t>Sum of Female Adults (18‐45 years)</t>
  </si>
  <si>
    <t>Localized conflict</t>
  </si>
  <si>
    <t>Sum of Female Adults (46‐59 years)</t>
  </si>
  <si>
    <t>National conflict</t>
  </si>
  <si>
    <t>Sum of Female Elderly (60 + years)</t>
  </si>
  <si>
    <t>Overal population</t>
  </si>
  <si>
    <t>Column1</t>
  </si>
  <si>
    <t>Male</t>
  </si>
  <si>
    <t>Female</t>
  </si>
  <si>
    <t>Total</t>
  </si>
  <si>
    <t>Less than 1 year</t>
  </si>
  <si>
    <t>Age group</t>
  </si>
  <si>
    <t>1‐5 years</t>
  </si>
  <si>
    <t>6‐17 years</t>
  </si>
  <si>
    <t>18‐45 years</t>
  </si>
  <si>
    <t>46‐59 years</t>
  </si>
  <si>
    <t>60 + years</t>
  </si>
  <si>
    <t># of locations</t>
  </si>
  <si>
    <t>Type of movement</t>
  </si>
  <si>
    <t>Organized</t>
  </si>
  <si>
    <t>Spontaneous</t>
  </si>
  <si>
    <t>Admin 3 same (From-to)</t>
  </si>
  <si>
    <t>Admin 2 same (From-to)</t>
  </si>
  <si>
    <t>FALSE</t>
  </si>
  <si>
    <t>TRUE</t>
  </si>
  <si>
    <t>origin Admin 2</t>
  </si>
  <si>
    <t>Admin 1 same (From-to)</t>
  </si>
  <si>
    <t>Arriving from: (Admin 1)</t>
  </si>
  <si>
    <t>State</t>
  </si>
  <si>
    <t>Unity</t>
  </si>
  <si>
    <t>Western Equatoria</t>
  </si>
  <si>
    <t>Nagero</t>
  </si>
  <si>
    <t>Abyei Administrative Area</t>
  </si>
  <si>
    <t>Tambura</t>
  </si>
  <si>
    <t>Northern Bahr el Ghazal</t>
  </si>
  <si>
    <t>Aweil Centre</t>
  </si>
  <si>
    <t>Movement Trigger</t>
  </si>
  <si>
    <t>Natural Disaster (Flooding)</t>
  </si>
  <si>
    <t>Years</t>
  </si>
  <si>
    <t>Quarters</t>
  </si>
  <si>
    <t>Assessment Date</t>
  </si>
  <si>
    <t>Qtr1</t>
  </si>
  <si>
    <t>Qtr2</t>
  </si>
  <si>
    <t>Qtr3</t>
  </si>
  <si>
    <t>Qtr4</t>
  </si>
  <si>
    <t>Event Location:  State (Admin 1)</t>
  </si>
  <si>
    <t>Arrival from: County</t>
  </si>
  <si>
    <t>To (Admin2)</t>
  </si>
  <si>
    <t>Jul</t>
  </si>
  <si>
    <t>Aug</t>
  </si>
  <si>
    <t>Sep</t>
  </si>
  <si>
    <t>Jan</t>
  </si>
  <si>
    <t>Central Equatoria</t>
  </si>
  <si>
    <t>Juba</t>
  </si>
  <si>
    <t>Feb</t>
  </si>
  <si>
    <t>Jonglei</t>
  </si>
  <si>
    <t>Ayod</t>
  </si>
  <si>
    <t>Mar</t>
  </si>
  <si>
    <t>Canal Pigi</t>
  </si>
  <si>
    <t>Apr</t>
  </si>
  <si>
    <t>Fangak</t>
  </si>
  <si>
    <t>Jun</t>
  </si>
  <si>
    <t>Nyirol</t>
  </si>
  <si>
    <t>Uror</t>
  </si>
  <si>
    <t>Bor South</t>
  </si>
  <si>
    <t>Lakes</t>
  </si>
  <si>
    <t>Panyijar</t>
  </si>
  <si>
    <t>Yirol East</t>
  </si>
  <si>
    <t>Aweil North</t>
  </si>
  <si>
    <t>Guit</t>
  </si>
  <si>
    <t>Rubkona</t>
  </si>
  <si>
    <t>Koch</t>
  </si>
  <si>
    <t>Leer</t>
  </si>
  <si>
    <t>Mayiendit</t>
  </si>
  <si>
    <t>Mayom</t>
  </si>
  <si>
    <t>Pariang (Ruweng)</t>
  </si>
  <si>
    <t>Abiemnhom</t>
  </si>
  <si>
    <t>Upper Nile</t>
  </si>
  <si>
    <t>Malakal</t>
  </si>
  <si>
    <t>Panyikang</t>
  </si>
  <si>
    <t>Fashoda</t>
  </si>
  <si>
    <t>Manyo</t>
  </si>
  <si>
    <t>Melut</t>
  </si>
  <si>
    <t>Warrap</t>
  </si>
  <si>
    <t>Gogrial West</t>
  </si>
  <si>
    <t>Tonj South</t>
  </si>
  <si>
    <t>Twic</t>
  </si>
  <si>
    <t>Nzara</t>
  </si>
  <si>
    <t>Event SSID</t>
  </si>
  <si>
    <t>Event Started On (From date)</t>
  </si>
  <si>
    <t>Event Ended On (End Date)</t>
  </si>
  <si>
    <t>Event Location:  County (Admin 2)</t>
  </si>
  <si>
    <t>Event Location:  Payam (Admin 3)</t>
  </si>
  <si>
    <t>Event Location:  State PCODE</t>
  </si>
  <si>
    <t>Event Location:  County PCODE</t>
  </si>
  <si>
    <t>Event Location:  Payam PCODE</t>
  </si>
  <si>
    <t>Location SSID</t>
  </si>
  <si>
    <t>Location Name</t>
  </si>
  <si>
    <t>Event Location Latitude</t>
  </si>
  <si>
    <t>Event Location Longitude</t>
  </si>
  <si>
    <t>Type of Assessment</t>
  </si>
  <si>
    <t>Is there a list of IDPs/Returnees?</t>
  </si>
  <si>
    <t>Info Source: RRC</t>
  </si>
  <si>
    <t>Info Source: National NGO</t>
  </si>
  <si>
    <t>Info Source: INGO or UN</t>
  </si>
  <si>
    <t>Info Source: Affected Community Population</t>
  </si>
  <si>
    <t>No. of Households</t>
  </si>
  <si>
    <t>No. of Individuals</t>
  </si>
  <si>
    <t>Male Infants (Less than 1 year)</t>
  </si>
  <si>
    <t>Male Children (1‐5 years)</t>
  </si>
  <si>
    <t>Male Youth (6‐17 years)</t>
  </si>
  <si>
    <t>Male Adults (18‐45 years)</t>
  </si>
  <si>
    <t>Male Adults (46‐59 years)</t>
  </si>
  <si>
    <t>Male Elderly (60 + years )</t>
  </si>
  <si>
    <t>Female Infants (Less than 1 year)</t>
  </si>
  <si>
    <t>Female Children (1‐5 years)</t>
  </si>
  <si>
    <t>Female Youth (6‐17 years)</t>
  </si>
  <si>
    <t>Female Adults (18‐45 years)</t>
  </si>
  <si>
    <t>Female Adults (46‐59 years)</t>
  </si>
  <si>
    <t>Female Elderly (60 + years)</t>
  </si>
  <si>
    <t>Number of male</t>
  </si>
  <si>
    <t>Number of female</t>
  </si>
  <si>
    <t>Number of children 5 years and below</t>
  </si>
  <si>
    <t>Number of Elderly 60 years and above</t>
  </si>
  <si>
    <t>Total number of individuals</t>
  </si>
  <si>
    <t>Type of Movement</t>
  </si>
  <si>
    <t>Other Type of Movement</t>
  </si>
  <si>
    <t>How long did people stay in the last location before moving to current site?</t>
  </si>
  <si>
    <t>Shelter condition: No Damage</t>
  </si>
  <si>
    <t>Shelter condition: Partially Damaged</t>
  </si>
  <si>
    <t>Shelter condition: Makeshift shelter</t>
  </si>
  <si>
    <t>Mode of Transport</t>
  </si>
  <si>
    <t>Other Mode of transport</t>
  </si>
  <si>
    <t>Other Trigger</t>
  </si>
  <si>
    <t>Conflict sub-type</t>
  </si>
  <si>
    <t>Conflict sub-type: Armed Clashes</t>
  </si>
  <si>
    <t>Conflict sub-type: Violence against civilians</t>
  </si>
  <si>
    <t>Conflict sub-type: Destruction looting property</t>
  </si>
  <si>
    <t>Safety, Is the route safe for traveling?</t>
  </si>
  <si>
    <t>Enroute issues faced: Hunger / thirst</t>
  </si>
  <si>
    <t>Enroute issues faced: No shelter, nowhere to sleep</t>
  </si>
  <si>
    <t>Enroute issues faced: Issues with local authorities</t>
  </si>
  <si>
    <t>Enroute issues faced: Financial issues</t>
  </si>
  <si>
    <t>Enroute issues faced: Lack of information</t>
  </si>
  <si>
    <t>Enroute issues faced: Troubles with transport</t>
  </si>
  <si>
    <t>Enroute issues faced: Physical attacks</t>
  </si>
  <si>
    <t>Enroute issues faced: Sickness</t>
  </si>
  <si>
    <t>Enroute issues faced: Others (Specify)</t>
  </si>
  <si>
    <t>Enroute issues faced: Other details</t>
  </si>
  <si>
    <t>Enroute issues faced: None - NO issues encountered</t>
  </si>
  <si>
    <t>Arrival from: Is it PoC/Collective Site/IDP Camp/Refugee camp?</t>
  </si>
  <si>
    <t>Arrival from: Country (Admin 0)</t>
  </si>
  <si>
    <t>Arrival from: State (Admin 1)</t>
  </si>
  <si>
    <t>Arrival from: County (Admin 2)</t>
  </si>
  <si>
    <t>Arrival from: Other County (Admin 2)</t>
  </si>
  <si>
    <t>Arrival from: Payam (Admin 3)</t>
  </si>
  <si>
    <t>Arrival from: Payam Other Admin 3</t>
  </si>
  <si>
    <t>Arrival from: Location Name</t>
  </si>
  <si>
    <t>Arrival from: Other Location Name</t>
  </si>
  <si>
    <t>Arrival from: Admin 0 PCODE</t>
  </si>
  <si>
    <t>Arrival from: Admin 1 PCODE</t>
  </si>
  <si>
    <t>Arrival from: Admin 2 PCODE</t>
  </si>
  <si>
    <t>Arrival from: Admin 3 PCODE</t>
  </si>
  <si>
    <t>Arrival from: Site Village SSID</t>
  </si>
  <si>
    <t>Are the IDPs planning to move elsewhere any time soon?</t>
  </si>
  <si>
    <t>How long are the IDPs planning to stay here before moving?</t>
  </si>
  <si>
    <t>Next Location: Admin 0 PCODE</t>
  </si>
  <si>
    <t>Next Location: Admin 1 PCODE</t>
  </si>
  <si>
    <t>Next Location: Admin 2 PCODE</t>
  </si>
  <si>
    <t>Next Location: Admin 3 PCODE</t>
  </si>
  <si>
    <t>Next Location: Site Village SSID</t>
  </si>
  <si>
    <t>Next Location: Country (Admin 0)</t>
  </si>
  <si>
    <t>Next Location: State (Admin 1)</t>
  </si>
  <si>
    <t>Next Location: State Other(Admin 1)</t>
  </si>
  <si>
    <t>Next Location: County (Admin 2)</t>
  </si>
  <si>
    <t>Next Location: Other County (Admin 2)</t>
  </si>
  <si>
    <t>Next Location: Payam (Admin 3)</t>
  </si>
  <si>
    <t>Next Location: Payam Other Admin 3</t>
  </si>
  <si>
    <t>Next Location: Is it PoC/Collective Site/IDP Camp/Refugee camp?</t>
  </si>
  <si>
    <t>Next Location: Location Name</t>
  </si>
  <si>
    <t>Next Location: Other Location Name</t>
  </si>
  <si>
    <t>People left behind when you moved to current location?</t>
  </si>
  <si>
    <t>Number of Household left behind</t>
  </si>
  <si>
    <t>Number of Individuals left behind</t>
  </si>
  <si>
    <t>How long have the people left behind been staying in that location?</t>
  </si>
  <si>
    <t>What is the reason why people stayed behind?</t>
  </si>
  <si>
    <t>Other reason why people stayed behind</t>
  </si>
  <si>
    <t>Food need</t>
  </si>
  <si>
    <t>Shelter need</t>
  </si>
  <si>
    <t>NFI need</t>
  </si>
  <si>
    <t>Water need</t>
  </si>
  <si>
    <t>Sanitation need</t>
  </si>
  <si>
    <t>Health need</t>
  </si>
  <si>
    <t>Protection need</t>
  </si>
  <si>
    <t>Has other sector needs?</t>
  </si>
  <si>
    <t>Name of other sector</t>
  </si>
  <si>
    <t>Other sector - need</t>
  </si>
  <si>
    <t>et_SS0101_0012</t>
  </si>
  <si>
    <t>Kator</t>
  </si>
  <si>
    <t>SS01</t>
  </si>
  <si>
    <t>SS0101</t>
  </si>
  <si>
    <t>SS010106</t>
  </si>
  <si>
    <t>ssid_SS0101_0052</t>
  </si>
  <si>
    <t>Atlabara</t>
  </si>
  <si>
    <t>Direct visit</t>
  </si>
  <si>
    <t>None</t>
  </si>
  <si>
    <t>Less than 3 months</t>
  </si>
  <si>
    <t>Military vehicles</t>
  </si>
  <si>
    <t>armed_clashes violence_against_civilians destruction_looting_property</t>
  </si>
  <si>
    <t>No</t>
  </si>
  <si>
    <t>South Sudan</t>
  </si>
  <si>
    <t>Rejaf</t>
  </si>
  <si>
    <t>Other Site</t>
  </si>
  <si>
    <t>Singkola</t>
  </si>
  <si>
    <t>SSD</t>
  </si>
  <si>
    <t>SS010113</t>
  </si>
  <si>
    <t>other</t>
  </si>
  <si>
    <t>3 - Extreme need, with immediate threat to life</t>
  </si>
  <si>
    <t>1 - No severe need</t>
  </si>
  <si>
    <t>2 - No</t>
  </si>
  <si>
    <t>et_SS0101_0005</t>
  </si>
  <si>
    <t>Mangalla</t>
  </si>
  <si>
    <t>SS010110</t>
  </si>
  <si>
    <t>ssid_SS0101_0077</t>
  </si>
  <si>
    <t>Mogiri</t>
  </si>
  <si>
    <t>Remote Assessment (e.g. phone interview, interview outside of the location)</t>
  </si>
  <si>
    <t>7 ‐ 12 months</t>
  </si>
  <si>
    <t>On foot</t>
  </si>
  <si>
    <t>Yes</t>
  </si>
  <si>
    <t>Pibor</t>
  </si>
  <si>
    <t>Pibor/Gogolthin</t>
  </si>
  <si>
    <t>Pibor AA</t>
  </si>
  <si>
    <t>SS03</t>
  </si>
  <si>
    <t>SS0308</t>
  </si>
  <si>
    <t>SS030808</t>
  </si>
  <si>
    <t>ssid_SS0308_0045</t>
  </si>
  <si>
    <t>Unknown</t>
  </si>
  <si>
    <t>2 - Severe need leading to negative impact on living standards, physical and mental wellbeing, and loss of dignity, but no immediate threat to life</t>
  </si>
  <si>
    <t>et_SS0101_0010</t>
  </si>
  <si>
    <t>Muniki</t>
  </si>
  <si>
    <t>SS010111</t>
  </si>
  <si>
    <t>ssid_SS0101_0071</t>
  </si>
  <si>
    <t>UNHCR Way Station</t>
  </si>
  <si>
    <t>All IDPs/returnees</t>
  </si>
  <si>
    <t>Habitual residence</t>
  </si>
  <si>
    <t>violence_against_civilians</t>
  </si>
  <si>
    <t>Moroyok, Nakitun, Wongleri</t>
  </si>
  <si>
    <t>et_SS0101_0009</t>
  </si>
  <si>
    <t>ssid_SS0101_0072</t>
  </si>
  <si>
    <t>Mauna/ Tatama Residence</t>
  </si>
  <si>
    <t>Northern Bari</t>
  </si>
  <si>
    <t>Luri, Kwerijik, Jopa, Lokurujo, Jebel Timan, Jengeli</t>
  </si>
  <si>
    <t>SS010112</t>
  </si>
  <si>
    <t>et_SS0101_0007</t>
  </si>
  <si>
    <t>ssid_SS0101_0074</t>
  </si>
  <si>
    <t>Rokwe Church</t>
  </si>
  <si>
    <t>Hai Nus 1 &amp;3, Lopepe and Kango Na Mundu</t>
  </si>
  <si>
    <t>et_SS0101_0008</t>
  </si>
  <si>
    <t>ssid_SS0101_0075</t>
  </si>
  <si>
    <t>Rokwe Primary Health Care Unit</t>
  </si>
  <si>
    <t>Hai Nus 1,2 &amp; 3</t>
  </si>
  <si>
    <t>et_SS0101_0001</t>
  </si>
  <si>
    <t>ssid_SS0101_0015</t>
  </si>
  <si>
    <t>Lemon Gaba</t>
  </si>
  <si>
    <t/>
  </si>
  <si>
    <t>Terekeka</t>
  </si>
  <si>
    <t>Tali</t>
  </si>
  <si>
    <t>Mijiki</t>
  </si>
  <si>
    <t>SS0105</t>
  </si>
  <si>
    <t>SS010507</t>
  </si>
  <si>
    <t>ssid_SS0105_0035</t>
  </si>
  <si>
    <t>et_SS0101_0002</t>
  </si>
  <si>
    <t>ssid_SS0101_0009</t>
  </si>
  <si>
    <t>Lopepe</t>
  </si>
  <si>
    <t>Majority of IDPs/returnees</t>
  </si>
  <si>
    <t>Over 3 years</t>
  </si>
  <si>
    <t>Public Transport</t>
  </si>
  <si>
    <t>Voluntary relocation/return</t>
  </si>
  <si>
    <t>Kemiru, New Site</t>
  </si>
  <si>
    <t>et_SS0101_0004</t>
  </si>
  <si>
    <t>ssid_SS0101_0064</t>
  </si>
  <si>
    <t>Bet Kwes</t>
  </si>
  <si>
    <t>Gurei</t>
  </si>
  <si>
    <t>Lemon Gaba, Mangateen, New Site</t>
  </si>
  <si>
    <t>ssid_SS0101_0007</t>
  </si>
  <si>
    <t>et_SS0101_0003</t>
  </si>
  <si>
    <t>ssid_SS0101_0065</t>
  </si>
  <si>
    <t>Kwe na Mundu</t>
  </si>
  <si>
    <t>Joppa, Nyai</t>
  </si>
  <si>
    <t>et_SS0101_0013</t>
  </si>
  <si>
    <t>Gumbo Kadara</t>
  </si>
  <si>
    <t>Gumbo Kobiri( High land )</t>
  </si>
  <si>
    <t>et_SS0102_0001</t>
  </si>
  <si>
    <t>Kajo-Keji</t>
  </si>
  <si>
    <t>Liwolo</t>
  </si>
  <si>
    <t>SS0102</t>
  </si>
  <si>
    <t>SS010204</t>
  </si>
  <si>
    <t>ssid_SS0102_0020</t>
  </si>
  <si>
    <t>Logo Area</t>
  </si>
  <si>
    <t>1 ‐ 3 years</t>
  </si>
  <si>
    <t>Housing, Land &amp; property (HLP) issues</t>
  </si>
  <si>
    <t>Uganda</t>
  </si>
  <si>
    <t>Yumbe</t>
  </si>
  <si>
    <t>Aringa</t>
  </si>
  <si>
    <t>Kerwa</t>
  </si>
  <si>
    <t>UGA</t>
  </si>
  <si>
    <t>UG313</t>
  </si>
  <si>
    <t>UG3131</t>
  </si>
  <si>
    <t>UG313105</t>
  </si>
  <si>
    <t>et_SS0103_0001</t>
  </si>
  <si>
    <t>Lainya</t>
  </si>
  <si>
    <t>SS0103</t>
  </si>
  <si>
    <t>SS010303</t>
  </si>
  <si>
    <t>ssid_SS0103_0003</t>
  </si>
  <si>
    <t>Lukurubang</t>
  </si>
  <si>
    <t>ssid_SS0103_0008</t>
  </si>
  <si>
    <t>et_SS0104_0003</t>
  </si>
  <si>
    <t>Morobo</t>
  </si>
  <si>
    <t>Kimba</t>
  </si>
  <si>
    <t>SS0104</t>
  </si>
  <si>
    <t>SS010402</t>
  </si>
  <si>
    <t>ssid_SS0104_0091</t>
  </si>
  <si>
    <t>Poor living condition</t>
  </si>
  <si>
    <t>Koboko</t>
  </si>
  <si>
    <t>Other Admin 3</t>
  </si>
  <si>
    <t>Nyabiri, Busia and Ayipe</t>
  </si>
  <si>
    <t>UG319</t>
  </si>
  <si>
    <t>UG3191</t>
  </si>
  <si>
    <t>et_SS0104_0004</t>
  </si>
  <si>
    <t>Lujulo</t>
  </si>
  <si>
    <t>SS010403</t>
  </si>
  <si>
    <t>ssid_SS0104_0092</t>
  </si>
  <si>
    <t>Democratic Republic of the Congo</t>
  </si>
  <si>
    <t>Ituri</t>
  </si>
  <si>
    <t>Unknown Admin 2</t>
  </si>
  <si>
    <t>Unknown Admin 3</t>
  </si>
  <si>
    <t>Biringi, Aga, Akabi, Rum</t>
  </si>
  <si>
    <t>COD</t>
  </si>
  <si>
    <t>CD54</t>
  </si>
  <si>
    <t>unknown</t>
  </si>
  <si>
    <t>et_SS0104_0005</t>
  </si>
  <si>
    <t>Wudabi</t>
  </si>
  <si>
    <t>SS010405</t>
  </si>
  <si>
    <t>ssid_SS0104_0041</t>
  </si>
  <si>
    <t>Ludara</t>
  </si>
  <si>
    <t>UG319105</t>
  </si>
  <si>
    <t>et_SS0202_0001</t>
  </si>
  <si>
    <t>Eastern Equatoria</t>
  </si>
  <si>
    <t>Ikotos</t>
  </si>
  <si>
    <t>SS02</t>
  </si>
  <si>
    <t>SS0202</t>
  </si>
  <si>
    <t>SS020202</t>
  </si>
  <si>
    <t>ssid_SS0202_0005</t>
  </si>
  <si>
    <t>Ikotos Central Payam</t>
  </si>
  <si>
    <t>Some IDPs/returnees</t>
  </si>
  <si>
    <t>Lamwo</t>
  </si>
  <si>
    <t>Palabek refugee Settlement Camp</t>
  </si>
  <si>
    <t>UG326</t>
  </si>
  <si>
    <t>UG3261</t>
  </si>
  <si>
    <t>et_SS0202_0007</t>
  </si>
  <si>
    <t>ssid_SS0202_0006</t>
  </si>
  <si>
    <t>Ilieuso</t>
  </si>
  <si>
    <t>Palabek Refugee Camp</t>
  </si>
  <si>
    <t>et_SS0202_0005</t>
  </si>
  <si>
    <t>ssid_SS0202_0011</t>
  </si>
  <si>
    <t>Lofayo</t>
  </si>
  <si>
    <t>Palabek RC</t>
  </si>
  <si>
    <t>et_SS0202_0006</t>
  </si>
  <si>
    <t>ssid_SS0202_0012</t>
  </si>
  <si>
    <t>Lorima</t>
  </si>
  <si>
    <t>et_SS0202_0003</t>
  </si>
  <si>
    <t>ssid_SS0202_0009</t>
  </si>
  <si>
    <t>Kererek</t>
  </si>
  <si>
    <t>et_SS0202_0002</t>
  </si>
  <si>
    <t>ssid_SS0202_0016</t>
  </si>
  <si>
    <t>Tseretenya</t>
  </si>
  <si>
    <t>et_SS0202_0004</t>
  </si>
  <si>
    <t>Lomohidang South</t>
  </si>
  <si>
    <t>SS020205</t>
  </si>
  <si>
    <t>ssid_SS0202_0010</t>
  </si>
  <si>
    <t>Ladwara mura</t>
  </si>
  <si>
    <t>3 ‐ 6 months</t>
  </si>
  <si>
    <t>Kenya</t>
  </si>
  <si>
    <t>Turkana</t>
  </si>
  <si>
    <t>Turkana West</t>
  </si>
  <si>
    <t>Kakuma</t>
  </si>
  <si>
    <t>KEN</t>
  </si>
  <si>
    <t>KE023</t>
  </si>
  <si>
    <t>KE023124</t>
  </si>
  <si>
    <t>et_SS0206_0002</t>
  </si>
  <si>
    <t>Lafon</t>
  </si>
  <si>
    <t>Arilo</t>
  </si>
  <si>
    <t>SS0206</t>
  </si>
  <si>
    <t>SS020601</t>
  </si>
  <si>
    <t>ssid_SS0206_0002</t>
  </si>
  <si>
    <t>Dorik</t>
  </si>
  <si>
    <t>et_SS0206_0001</t>
  </si>
  <si>
    <t>Burgilo</t>
  </si>
  <si>
    <t>SS020602</t>
  </si>
  <si>
    <t>ssid_SS0206_0025</t>
  </si>
  <si>
    <t>Ukwere</t>
  </si>
  <si>
    <t>Adjumani</t>
  </si>
  <si>
    <t>East Moyo</t>
  </si>
  <si>
    <t>Adropi</t>
  </si>
  <si>
    <t>Maaji Refugee Camp</t>
  </si>
  <si>
    <t>UG301</t>
  </si>
  <si>
    <t>UG3011</t>
  </si>
  <si>
    <t>UG301108</t>
  </si>
  <si>
    <t>et_SS0206_0004</t>
  </si>
  <si>
    <t>Imehejek</t>
  </si>
  <si>
    <t>SS020604</t>
  </si>
  <si>
    <t>ssid_SS0206_0007</t>
  </si>
  <si>
    <t>Iboni</t>
  </si>
  <si>
    <t>Kakuma Refugee Settlement</t>
  </si>
  <si>
    <t>et_SS0206_0005</t>
  </si>
  <si>
    <t>ssid_SS0206_0008</t>
  </si>
  <si>
    <t>Imehejek centre</t>
  </si>
  <si>
    <t>et_SS0206_0003</t>
  </si>
  <si>
    <t>Kurumi</t>
  </si>
  <si>
    <t>SS020605</t>
  </si>
  <si>
    <t>ssid_SS0206_0010</t>
  </si>
  <si>
    <t>Kuji</t>
  </si>
  <si>
    <t>et_SS0207_0015</t>
  </si>
  <si>
    <t>Magwi</t>
  </si>
  <si>
    <t>Iwire</t>
  </si>
  <si>
    <t>SS0207</t>
  </si>
  <si>
    <t>SS020701</t>
  </si>
  <si>
    <t>ssid_SS0207_0001</t>
  </si>
  <si>
    <t>Abara</t>
  </si>
  <si>
    <t>et_SS0207_0010</t>
  </si>
  <si>
    <t>ssid_SS0207_0007</t>
  </si>
  <si>
    <t>Ayii</t>
  </si>
  <si>
    <t>et_SS0207_0029</t>
  </si>
  <si>
    <t>ssid_SS0207_0004</t>
  </si>
  <si>
    <t>Amee</t>
  </si>
  <si>
    <t>et_SS0207_0028</t>
  </si>
  <si>
    <t>ssid_SS0207_0050</t>
  </si>
  <si>
    <t>et_SS0207_0032</t>
  </si>
  <si>
    <t>Lobone</t>
  </si>
  <si>
    <t>SS020702</t>
  </si>
  <si>
    <t>ssid_SS0207_0052</t>
  </si>
  <si>
    <t>Agata</t>
  </si>
  <si>
    <t>et_SS0207_0035</t>
  </si>
  <si>
    <t>ssid_SS0207_0051</t>
  </si>
  <si>
    <t>Elwarla</t>
  </si>
  <si>
    <t>et_SS0207_0024</t>
  </si>
  <si>
    <t>ssid_SS0207_0039</t>
  </si>
  <si>
    <t>Palotako</t>
  </si>
  <si>
    <t>Palabek</t>
  </si>
  <si>
    <t>et_SS0207_0033</t>
  </si>
  <si>
    <t>ssid_SS0207_0040</t>
  </si>
  <si>
    <t>Palwar</t>
  </si>
  <si>
    <t>et_SS0207_0034</t>
  </si>
  <si>
    <t>ssid_SS0207_0022</t>
  </si>
  <si>
    <t>et_SS0207_0031</t>
  </si>
  <si>
    <t>ssid_SS0207_0015</t>
  </si>
  <si>
    <t>Kicenga</t>
  </si>
  <si>
    <t>et_SS0207_0018</t>
  </si>
  <si>
    <t>Mugali</t>
  </si>
  <si>
    <t>SS020704</t>
  </si>
  <si>
    <t>ssid_SS0207_0042</t>
  </si>
  <si>
    <t>Sau</t>
  </si>
  <si>
    <t>Itirikwa</t>
  </si>
  <si>
    <t>Mungula RC</t>
  </si>
  <si>
    <t>UG301112</t>
  </si>
  <si>
    <t>et_SS0207_0003</t>
  </si>
  <si>
    <t>ssid_SS0207_0010</t>
  </si>
  <si>
    <t>Gandzi</t>
  </si>
  <si>
    <t>Okusijoni</t>
  </si>
  <si>
    <t>Maaji I RC</t>
  </si>
  <si>
    <t>UG301114</t>
  </si>
  <si>
    <t>et_SS0207_0001</t>
  </si>
  <si>
    <t>ssid_SS0207_0008</t>
  </si>
  <si>
    <t>Bilinya</t>
  </si>
  <si>
    <t>Improved Security</t>
  </si>
  <si>
    <t>Dzaipi</t>
  </si>
  <si>
    <t>Pagrinya Refugee Camp</t>
  </si>
  <si>
    <t>UG301111</t>
  </si>
  <si>
    <t>1 - Yes</t>
  </si>
  <si>
    <t>Seeds and Tools</t>
  </si>
  <si>
    <t>et_SS0207_0002</t>
  </si>
  <si>
    <t>ssid_SS0207_0006</t>
  </si>
  <si>
    <t>Avumadrici</t>
  </si>
  <si>
    <t>Maaji I Refugee Camp</t>
  </si>
  <si>
    <t>Tools and Seeds</t>
  </si>
  <si>
    <t>et_SS0207_0004</t>
  </si>
  <si>
    <t>ssid_SS0207_0026</t>
  </si>
  <si>
    <t>Masindi</t>
  </si>
  <si>
    <t>et_SS0207_0006</t>
  </si>
  <si>
    <t>Nimule</t>
  </si>
  <si>
    <t>SS020705</t>
  </si>
  <si>
    <t>ssid_SS0207_0005</t>
  </si>
  <si>
    <t>Anzara</t>
  </si>
  <si>
    <t>Pagirinya Refugee Camp</t>
  </si>
  <si>
    <t>et_SS0207_0009</t>
  </si>
  <si>
    <t>ssid_SS0207_0013</t>
  </si>
  <si>
    <t>Jelei</t>
  </si>
  <si>
    <t>Ayilo 2 Refugee Camp</t>
  </si>
  <si>
    <t>et_SS0207_0008</t>
  </si>
  <si>
    <t>ssid_SS0207_0029</t>
  </si>
  <si>
    <t>Ayilo 1 Refugee Camp</t>
  </si>
  <si>
    <t>et_SS0207_0016</t>
  </si>
  <si>
    <t>ssid_SS0207_0033</t>
  </si>
  <si>
    <t>Olikwi</t>
  </si>
  <si>
    <t>Pagrinya</t>
  </si>
  <si>
    <t>et_SS0207_0005</t>
  </si>
  <si>
    <t>ssid_SS0207_0054</t>
  </si>
  <si>
    <t>Malakiya East</t>
  </si>
  <si>
    <t>et_SS0207_0007</t>
  </si>
  <si>
    <t>ssid_SS0207_0055</t>
  </si>
  <si>
    <t>Malakiya West</t>
  </si>
  <si>
    <t>et_SS0207_0027</t>
  </si>
  <si>
    <t>ssid_SS0207_0056</t>
  </si>
  <si>
    <t>Motoyo West</t>
  </si>
  <si>
    <t>et_SS0207_0026</t>
  </si>
  <si>
    <t>ssid_SS0207_0057</t>
  </si>
  <si>
    <t>Motoyo East</t>
  </si>
  <si>
    <t>et_SS0207_0017</t>
  </si>
  <si>
    <t>ssid_SS0207_0058</t>
  </si>
  <si>
    <t>Rei</t>
  </si>
  <si>
    <t>et_SS0207_0023</t>
  </si>
  <si>
    <t>Obbo</t>
  </si>
  <si>
    <t>SS020706</t>
  </si>
  <si>
    <t>ssid_SS0207_0018</t>
  </si>
  <si>
    <t>Labato</t>
  </si>
  <si>
    <t>et_SS0207_0030</t>
  </si>
  <si>
    <t>ssid_SS0207_0020</t>
  </si>
  <si>
    <t>Laudo</t>
  </si>
  <si>
    <t>Moyo</t>
  </si>
  <si>
    <t>Obongi</t>
  </si>
  <si>
    <t>Itula</t>
  </si>
  <si>
    <t>Palorinya Refugee Settlement</t>
  </si>
  <si>
    <t>UG309</t>
  </si>
  <si>
    <t>UG3091</t>
  </si>
  <si>
    <t>UG309103</t>
  </si>
  <si>
    <t>et_SS0207_0019</t>
  </si>
  <si>
    <t>ssid_SS0207_0048</t>
  </si>
  <si>
    <t>Lerwar</t>
  </si>
  <si>
    <t>et_SS0207_0022</t>
  </si>
  <si>
    <t>Pageri</t>
  </si>
  <si>
    <t>SS020707</t>
  </si>
  <si>
    <t>ssid_SS0207_0028</t>
  </si>
  <si>
    <t>Moli</t>
  </si>
  <si>
    <t>Pagrinya RC 1</t>
  </si>
  <si>
    <t>et_SS0207_0021</t>
  </si>
  <si>
    <t>ssid_SS0207_0035</t>
  </si>
  <si>
    <t>Opari</t>
  </si>
  <si>
    <t>Pagrinya RC 2</t>
  </si>
  <si>
    <t>et_SS0207_0012</t>
  </si>
  <si>
    <t>ssid_SS0207_0037</t>
  </si>
  <si>
    <t>Pagirinya RC</t>
  </si>
  <si>
    <t>et_SS0207_0025</t>
  </si>
  <si>
    <t>Pajok</t>
  </si>
  <si>
    <t>SS020708</t>
  </si>
  <si>
    <t>ssid_SS0207_0038</t>
  </si>
  <si>
    <t>et_SS0207_0011</t>
  </si>
  <si>
    <t>ssid_SS0207_0021</t>
  </si>
  <si>
    <t>Lawaci Boma</t>
  </si>
  <si>
    <t>et_SS0207_0013</t>
  </si>
  <si>
    <t>ssid_SS0207_0019</t>
  </si>
  <si>
    <t>Lagii</t>
  </si>
  <si>
    <t>et_SS0207_0020</t>
  </si>
  <si>
    <t>ssid_SS0207_0009</t>
  </si>
  <si>
    <t>Caigon Boma</t>
  </si>
  <si>
    <t>et_SS0207_0014</t>
  </si>
  <si>
    <t>ssid_SS0207_0049</t>
  </si>
  <si>
    <t>Pogee</t>
  </si>
  <si>
    <t>et_SS0208_0008</t>
  </si>
  <si>
    <t>Torit</t>
  </si>
  <si>
    <t>Hiyalla</t>
  </si>
  <si>
    <t>SS0208</t>
  </si>
  <si>
    <t>SS020802</t>
  </si>
  <si>
    <t>ssid_SS0208_0008</t>
  </si>
  <si>
    <t>Haforiere</t>
  </si>
  <si>
    <t>Livelihood (seeds and Tools)</t>
  </si>
  <si>
    <t>et_SS0208_0001</t>
  </si>
  <si>
    <t>ssid_SS0208_0011</t>
  </si>
  <si>
    <t>Hiyala</t>
  </si>
  <si>
    <t>et_SS0208_0003</t>
  </si>
  <si>
    <t>ssid_SS0208_0025</t>
  </si>
  <si>
    <t>Mura Hatiha</t>
  </si>
  <si>
    <t>et_SS0208_0006</t>
  </si>
  <si>
    <t>ssid_SS0208_0033</t>
  </si>
  <si>
    <t>Tirrangore</t>
  </si>
  <si>
    <t>et_SS0208_0002</t>
  </si>
  <si>
    <t>Nyong</t>
  </si>
  <si>
    <t>SS020808</t>
  </si>
  <si>
    <t>ssid_SS0208_0031</t>
  </si>
  <si>
    <t>Sisianu</t>
  </si>
  <si>
    <t>Maaji II Refugee Camp</t>
  </si>
  <si>
    <t>Seeds &amp; tools for agricultural activities</t>
  </si>
  <si>
    <t>et_SS0208_0005</t>
  </si>
  <si>
    <t>ssid_SS0208_0007</t>
  </si>
  <si>
    <t>Fodafoda</t>
  </si>
  <si>
    <t>et_SS0208_0004</t>
  </si>
  <si>
    <t>ssid_SS0208_0016</t>
  </si>
  <si>
    <t>Ilangi</t>
  </si>
  <si>
    <t>Maaji III Refugee Camp</t>
  </si>
  <si>
    <t>et_SS0208_0007</t>
  </si>
  <si>
    <t>ssid_SS0208_0010</t>
  </si>
  <si>
    <t>Hawaii meser</t>
  </si>
  <si>
    <t>et_SS0302_0013</t>
  </si>
  <si>
    <t>Mogok</t>
  </si>
  <si>
    <t>SS0302</t>
  </si>
  <si>
    <t>SS030204</t>
  </si>
  <si>
    <t>ssid_SS0302_0053</t>
  </si>
  <si>
    <t>Korwai</t>
  </si>
  <si>
    <t>Mogok Center</t>
  </si>
  <si>
    <t>et_SS0303_0002</t>
  </si>
  <si>
    <t>Anyidi</t>
  </si>
  <si>
    <t>SS0303</t>
  </si>
  <si>
    <t>SS030301</t>
  </si>
  <si>
    <t>ssid_SS0303_0034</t>
  </si>
  <si>
    <t>Taragook</t>
  </si>
  <si>
    <t>Bor</t>
  </si>
  <si>
    <t>Malou Area</t>
  </si>
  <si>
    <t>SS030303</t>
  </si>
  <si>
    <t>ssid_SS0303_0013</t>
  </si>
  <si>
    <t>et_SS0303_0001</t>
  </si>
  <si>
    <t>ssid_SS0303_0029</t>
  </si>
  <si>
    <t>Hai-Machuor</t>
  </si>
  <si>
    <t>ssid_SS0303_0024</t>
  </si>
  <si>
    <t>et_SS0304_0007</t>
  </si>
  <si>
    <t>Nyinthok</t>
  </si>
  <si>
    <t>SS0304</t>
  </si>
  <si>
    <t>SS030408</t>
  </si>
  <si>
    <t>ssid_SS0304_0008</t>
  </si>
  <si>
    <t>Khorfulus</t>
  </si>
  <si>
    <t>ssid_SS0304_0015</t>
  </si>
  <si>
    <t>et_SS0304_0001</t>
  </si>
  <si>
    <t>ssid_SS0304_0017</t>
  </si>
  <si>
    <t>Kamel</t>
  </si>
  <si>
    <t>Kamal</t>
  </si>
  <si>
    <t>Wunlith</t>
  </si>
  <si>
    <t>SS030410</t>
  </si>
  <si>
    <t>ssid_SS0304_0011</t>
  </si>
  <si>
    <t>et_SS0304_0003</t>
  </si>
  <si>
    <t>et_SS0306_0007</t>
  </si>
  <si>
    <t>Mareang</t>
  </si>
  <si>
    <t>SS0306</t>
  </si>
  <si>
    <t>SS030602</t>
  </si>
  <si>
    <t>ssid_SS0306_0039</t>
  </si>
  <si>
    <t>Dhornor &amp;Toch Dieng</t>
  </si>
  <si>
    <t>ssid_SS0306_0035</t>
  </si>
  <si>
    <t>et_SS0306_0005</t>
  </si>
  <si>
    <t>New Fangak</t>
  </si>
  <si>
    <t>SS030608</t>
  </si>
  <si>
    <t>ssid_SS0306_0056</t>
  </si>
  <si>
    <t>Pakan</t>
  </si>
  <si>
    <t xml:space="preserve"> Dor, Lele, Kuoryaya &amp; Bichulkon</t>
  </si>
  <si>
    <t>ssid_SS0306_0055</t>
  </si>
  <si>
    <t>et_SS0306_0004</t>
  </si>
  <si>
    <t>Old Fangak</t>
  </si>
  <si>
    <t>SS030603</t>
  </si>
  <si>
    <t>ssid_SS0306_0009</t>
  </si>
  <si>
    <t>Hai Muozifin</t>
  </si>
  <si>
    <t>Nyatuat</t>
  </si>
  <si>
    <t>Chotbara, Wangchoat and Pulpam</t>
  </si>
  <si>
    <t>ssid_SS0306_0026</t>
  </si>
  <si>
    <t>et_SS0306_0006</t>
  </si>
  <si>
    <t>Paguri</t>
  </si>
  <si>
    <t>SS030604</t>
  </si>
  <si>
    <t>ssid_SS0306_0062</t>
  </si>
  <si>
    <t>Kuerkulang</t>
  </si>
  <si>
    <t>Kuerpon</t>
  </si>
  <si>
    <t>Yiydiit, Keew</t>
  </si>
  <si>
    <t>ssid_SS0306_0017</t>
  </si>
  <si>
    <t>et_SS0307_0003</t>
  </si>
  <si>
    <t>Nyambor</t>
  </si>
  <si>
    <t>SS0307</t>
  </si>
  <si>
    <t>SS030703</t>
  </si>
  <si>
    <t>ssid_SS0307_0013</t>
  </si>
  <si>
    <t>Limkuon</t>
  </si>
  <si>
    <t>destruction_looting_property</t>
  </si>
  <si>
    <t>Pathai</t>
  </si>
  <si>
    <t>Riang</t>
  </si>
  <si>
    <t>SS0311</t>
  </si>
  <si>
    <t>SS031103</t>
  </si>
  <si>
    <t>ssid_SS0311_0033</t>
  </si>
  <si>
    <t>et_SS0308_0026</t>
  </si>
  <si>
    <t>Gumruk</t>
  </si>
  <si>
    <t>SS030803</t>
  </si>
  <si>
    <t>ssid_SS0308_0006</t>
  </si>
  <si>
    <t>Lekuangole</t>
  </si>
  <si>
    <t>Nanaam</t>
  </si>
  <si>
    <t>SS030805</t>
  </si>
  <si>
    <t>et_SS0308_0027</t>
  </si>
  <si>
    <t>Pibor and Verteth</t>
  </si>
  <si>
    <t>et_SS0308_0015</t>
  </si>
  <si>
    <t>Verteth and Gumruk</t>
  </si>
  <si>
    <t>Verteth, Lotila and from the bushes with gumruk where they've been hiding</t>
  </si>
  <si>
    <t>et_SS0308_0034</t>
  </si>
  <si>
    <t>ssid_SS0308_0023</t>
  </si>
  <si>
    <t>Nyanthiran</t>
  </si>
  <si>
    <t>et_SS0308_0036</t>
  </si>
  <si>
    <t>ssid_SS0308_0014</t>
  </si>
  <si>
    <t>Lawol</t>
  </si>
  <si>
    <t>et_SS0308_0037</t>
  </si>
  <si>
    <t>Pibor and Gumruk</t>
  </si>
  <si>
    <t>et_SS0308_0040</t>
  </si>
  <si>
    <t>ssid_SS0308_0026</t>
  </si>
  <si>
    <t>Thangnyang</t>
  </si>
  <si>
    <t>et_SS0308_0016</t>
  </si>
  <si>
    <t>ssid_SS0308_0055</t>
  </si>
  <si>
    <t>Gumruk Girls Primary school</t>
  </si>
  <si>
    <t>Bathikoryom (Kelero Boma) and Lotila (Kotile Boma)</t>
  </si>
  <si>
    <t>et_SS0308_0018</t>
  </si>
  <si>
    <t>ssid_SS0308_0056</t>
  </si>
  <si>
    <t>Gumruk Boys Primary School</t>
  </si>
  <si>
    <t>Kurmach (Thangnyang)</t>
  </si>
  <si>
    <t>et_SS0308_0017</t>
  </si>
  <si>
    <t>ssid_SS0308_0057</t>
  </si>
  <si>
    <t>Clement Primary School</t>
  </si>
  <si>
    <t>Thangnyang (Kurmach)</t>
  </si>
  <si>
    <t>et_SS0308_0019</t>
  </si>
  <si>
    <t>ssid_SS0308_0058</t>
  </si>
  <si>
    <t>Thangnyang Primary School</t>
  </si>
  <si>
    <t>et_SS0308_0022</t>
  </si>
  <si>
    <t>ssid_SS0308_0059</t>
  </si>
  <si>
    <t>Boach</t>
  </si>
  <si>
    <t>et_SS0308_0023</t>
  </si>
  <si>
    <t>Verteth and Pibor</t>
  </si>
  <si>
    <t>et_SS0308_0024</t>
  </si>
  <si>
    <t>Moloktoch</t>
  </si>
  <si>
    <t>Verteth</t>
  </si>
  <si>
    <t>Ngoli</t>
  </si>
  <si>
    <t>SS030809</t>
  </si>
  <si>
    <t>et_SS0308_0025</t>
  </si>
  <si>
    <t>et_SS0308_0028</t>
  </si>
  <si>
    <t>ssid_SS0308_0061</t>
  </si>
  <si>
    <t>Erou</t>
  </si>
  <si>
    <t>et_SS0308_0029</t>
  </si>
  <si>
    <t>Pibor and Verteh</t>
  </si>
  <si>
    <t>et_SS0308_0020</t>
  </si>
  <si>
    <t>ssid_SS0308_0062</t>
  </si>
  <si>
    <t>Nganamen</t>
  </si>
  <si>
    <t>et_SS0308_0021</t>
  </si>
  <si>
    <t>et_SS0308_0030</t>
  </si>
  <si>
    <t>ssid_SS0308_0063</t>
  </si>
  <si>
    <t>Bathiyoman</t>
  </si>
  <si>
    <t>et_SS0308_0031</t>
  </si>
  <si>
    <t>et_SS0308_0032</t>
  </si>
  <si>
    <t>ssid_SS0308_0064</t>
  </si>
  <si>
    <t>Monech</t>
  </si>
  <si>
    <t>et_SS0308_0033</t>
  </si>
  <si>
    <t>et_SS0308_0035</t>
  </si>
  <si>
    <t>ssid_SS0308_0065</t>
  </si>
  <si>
    <t>Kelero</t>
  </si>
  <si>
    <t>et_SS0308_0038</t>
  </si>
  <si>
    <t>ssid_SS0308_0066</t>
  </si>
  <si>
    <t>Vuveth</t>
  </si>
  <si>
    <t>Manyabol and Manyloden</t>
  </si>
  <si>
    <t>et_SS0308_0039</t>
  </si>
  <si>
    <t>Pibor Town</t>
  </si>
  <si>
    <t>et_SS0308_0041</t>
  </si>
  <si>
    <t>ssid_SS0308_0067</t>
  </si>
  <si>
    <t>Lotila</t>
  </si>
  <si>
    <t>ssid_SS0308_0027</t>
  </si>
  <si>
    <t>et_SS0308_0042</t>
  </si>
  <si>
    <t>ssid_SS0308_0068</t>
  </si>
  <si>
    <t>Manyabol</t>
  </si>
  <si>
    <t>violence_against_civilians destruction_looting_property</t>
  </si>
  <si>
    <t>Vuveno, Ngachavarachiz and Manymar</t>
  </si>
  <si>
    <t>et_SS0308_0043</t>
  </si>
  <si>
    <t>Other Admin 2</t>
  </si>
  <si>
    <t>Bor and Pibor Counties</t>
  </si>
  <si>
    <t>Bor (Anyidi), Pibor and Verteth</t>
  </si>
  <si>
    <t>et_SS0308_0010</t>
  </si>
  <si>
    <t>ssid_SS0308_0050</t>
  </si>
  <si>
    <t>Pibor Girls Primary School</t>
  </si>
  <si>
    <t>Thangnang Boma (Kaker Village), Gumruk Centre Boma (Gumruk Centre) and Ngacharavarachiz Boma (Bethibe Village)</t>
  </si>
  <si>
    <t>et_SS0308_0009</t>
  </si>
  <si>
    <t>ssid_SS0308_0051</t>
  </si>
  <si>
    <t>Pibor Boys Primary School</t>
  </si>
  <si>
    <t>Kongor Boma (Nanaam Village), Monychak Boma (Gul Village)</t>
  </si>
  <si>
    <t>et_SS0308_0011</t>
  </si>
  <si>
    <t>Gumruk and Lekuangole</t>
  </si>
  <si>
    <t>Gumruk( Gumruk Centre) and Lekuangole (Nanaam, Monychak)</t>
  </si>
  <si>
    <t>et_SS0308_0014</t>
  </si>
  <si>
    <t>ssid_SS0308_0052</t>
  </si>
  <si>
    <t>Former Livewell Compound</t>
  </si>
  <si>
    <t>et_SS0308_0002</t>
  </si>
  <si>
    <t>ssid_SS0308_0049</t>
  </si>
  <si>
    <t>Hai Muderia</t>
  </si>
  <si>
    <t>Mukenya</t>
  </si>
  <si>
    <t>et_SS0308_0005</t>
  </si>
  <si>
    <t>et_SS0308_0004</t>
  </si>
  <si>
    <t>ssid_SS0308_0007</t>
  </si>
  <si>
    <t>Beh</t>
  </si>
  <si>
    <t>et_SS0308_0006</t>
  </si>
  <si>
    <t>ssid_SS0308_0019</t>
  </si>
  <si>
    <t>et_SS0308_0003</t>
  </si>
  <si>
    <t>ssid_SS0308_0012</t>
  </si>
  <si>
    <t>et_SS0308_0008</t>
  </si>
  <si>
    <t>Wunkok Boma (Walak Village), Bei Boma (Makeng Village)</t>
  </si>
  <si>
    <t>et_SS0308_0007</t>
  </si>
  <si>
    <t>ssid_SS0308_0013</t>
  </si>
  <si>
    <t>Murlil Boma, Ngapul Village</t>
  </si>
  <si>
    <t>et_SS0308_0001</t>
  </si>
  <si>
    <t>ssid_SS0308_0029</t>
  </si>
  <si>
    <t>Gumruk (Thangnyang, Gumruk Centre &amp; Yang) Lekuangole (Monychak) Verteth (unspecified)</t>
  </si>
  <si>
    <t>et_SS0311_0003</t>
  </si>
  <si>
    <t>Tiam</t>
  </si>
  <si>
    <t>SS031108</t>
  </si>
  <si>
    <t>ssid_SS0311_0053</t>
  </si>
  <si>
    <t>et_SS0407_0003</t>
  </si>
  <si>
    <t>Nyang Town</t>
  </si>
  <si>
    <t>SS04</t>
  </si>
  <si>
    <t>SS0407</t>
  </si>
  <si>
    <t>SS040704</t>
  </si>
  <si>
    <t>ssid_SS0407_0013</t>
  </si>
  <si>
    <t>Pachak</t>
  </si>
  <si>
    <t>Pumalual</t>
  </si>
  <si>
    <t>SS06</t>
  </si>
  <si>
    <t>SS0607</t>
  </si>
  <si>
    <t>SS060705</t>
  </si>
  <si>
    <t>ssid_SS0607_0038</t>
  </si>
  <si>
    <t>et_SS0407_0001</t>
  </si>
  <si>
    <t>Yali</t>
  </si>
  <si>
    <t>SS040707</t>
  </si>
  <si>
    <t>ssid_SS0407_0028</t>
  </si>
  <si>
    <t>ACHOLDIT</t>
  </si>
  <si>
    <t>Rumbek East</t>
  </si>
  <si>
    <t>SS0404</t>
  </si>
  <si>
    <t>et_SS0408_0005</t>
  </si>
  <si>
    <t>Yirol West</t>
  </si>
  <si>
    <t>Geng-Geng</t>
  </si>
  <si>
    <t>SS0408</t>
  </si>
  <si>
    <t>SS040804</t>
  </si>
  <si>
    <t>ssid_SS0408_0033</t>
  </si>
  <si>
    <t>Geng-geng Center</t>
  </si>
  <si>
    <t>Anuol</t>
  </si>
  <si>
    <t>Aterbai, Kathiar</t>
  </si>
  <si>
    <t>SS040803</t>
  </si>
  <si>
    <t>et_SS0408_0008</t>
  </si>
  <si>
    <t>ssid_SS0408_0017</t>
  </si>
  <si>
    <t>Matbar</t>
  </si>
  <si>
    <t>Aluak - Luak</t>
  </si>
  <si>
    <t>Aluak-luak, Geer, Mayom, Mabui</t>
  </si>
  <si>
    <t>SS040802</t>
  </si>
  <si>
    <t>et_SS0408_0006</t>
  </si>
  <si>
    <t>ssid_SS0408_0019</t>
  </si>
  <si>
    <t>Pabur</t>
  </si>
  <si>
    <t>Mapuordit</t>
  </si>
  <si>
    <t>Mabui</t>
  </si>
  <si>
    <t>SS040806</t>
  </si>
  <si>
    <t>ssid_SS0408_0012</t>
  </si>
  <si>
    <t>et_SS0408_0007</t>
  </si>
  <si>
    <t>ssid_SS0408_0016</t>
  </si>
  <si>
    <t>Manpuordit</t>
  </si>
  <si>
    <t>Geer, Mayom</t>
  </si>
  <si>
    <t>et_SS0408_0002</t>
  </si>
  <si>
    <t>ssid_SS0408_0034</t>
  </si>
  <si>
    <t>Ngop</t>
  </si>
  <si>
    <t>Aluakluak Centre, Gaar</t>
  </si>
  <si>
    <t>et_SS0408_0003</t>
  </si>
  <si>
    <t>Yirol Town</t>
  </si>
  <si>
    <t>SS040807</t>
  </si>
  <si>
    <t>Mageng</t>
  </si>
  <si>
    <t>ssid_SS0408_0014</t>
  </si>
  <si>
    <t>et_SS0408_0010</t>
  </si>
  <si>
    <t>et_SS0408_0004</t>
  </si>
  <si>
    <t>ssid_SS0408_0035</t>
  </si>
  <si>
    <t>Alerwei</t>
  </si>
  <si>
    <t>Aterbai</t>
  </si>
  <si>
    <t>et_SS0408_0009</t>
  </si>
  <si>
    <t>ssid_SS0408_0010</t>
  </si>
  <si>
    <t>Debudi</t>
  </si>
  <si>
    <t>et_SS0408_0001</t>
  </si>
  <si>
    <t>ssid_SS0408_0006</t>
  </si>
  <si>
    <t>Atorok</t>
  </si>
  <si>
    <t>Nyiendiet</t>
  </si>
  <si>
    <t>et_SS0501_0001</t>
  </si>
  <si>
    <t>Aroyo</t>
  </si>
  <si>
    <t>SS05</t>
  </si>
  <si>
    <t>SS0501</t>
  </si>
  <si>
    <t>SS050103</t>
  </si>
  <si>
    <t>ssid_SS0501_0013</t>
  </si>
  <si>
    <t>armed_clashes</t>
  </si>
  <si>
    <t>Tambura Center</t>
  </si>
  <si>
    <t>SS10</t>
  </si>
  <si>
    <t>SS1009</t>
  </si>
  <si>
    <t>SS100905</t>
  </si>
  <si>
    <t>ssid_SS1009_0014</t>
  </si>
  <si>
    <t>et_SS0502_0003</t>
  </si>
  <si>
    <t>Aweil East</t>
  </si>
  <si>
    <t>Malual Bai</t>
  </si>
  <si>
    <t>SS0502</t>
  </si>
  <si>
    <t>SS050203</t>
  </si>
  <si>
    <t>ssid_SS0502_0008</t>
  </si>
  <si>
    <t>Mathiang</t>
  </si>
  <si>
    <t>armed_clashes destruction_looting_property</t>
  </si>
  <si>
    <t>Mayen-Giir, Wun-Nyor, Miirathiep</t>
  </si>
  <si>
    <t>et_SS0502_0001</t>
  </si>
  <si>
    <t>ssid_SS0502_0028</t>
  </si>
  <si>
    <t>Lieth</t>
  </si>
  <si>
    <t>Mabior padolmuot,Makueiadior,Machar chol</t>
  </si>
  <si>
    <t>et_SS0502_0002</t>
  </si>
  <si>
    <t>ssid_SS0502_0029</t>
  </si>
  <si>
    <t>Arieu</t>
  </si>
  <si>
    <t>Malual-Akuong, Maroldeng-Acuak,Mathiang-lac, Mawel-gaar,Miirathiep, Machardengwel</t>
  </si>
  <si>
    <t>et_SS0601_0001</t>
  </si>
  <si>
    <t>Bangbang</t>
  </si>
  <si>
    <t>SS0601</t>
  </si>
  <si>
    <t>SS060103</t>
  </si>
  <si>
    <t>ssid_SS0601_0004</t>
  </si>
  <si>
    <t>Bang Bang</t>
  </si>
  <si>
    <t>Pathieu</t>
  </si>
  <si>
    <t>et_SS0602_0002</t>
  </si>
  <si>
    <t>Guit 05/Chot Yiel</t>
  </si>
  <si>
    <t>SS0602</t>
  </si>
  <si>
    <t>SS060203</t>
  </si>
  <si>
    <t>ssid_SS0602_0021</t>
  </si>
  <si>
    <t>Guit Village</t>
  </si>
  <si>
    <t>Sudan</t>
  </si>
  <si>
    <t>Khartoum</t>
  </si>
  <si>
    <t>SDN</t>
  </si>
  <si>
    <t>SD01</t>
  </si>
  <si>
    <t>SD01007</t>
  </si>
  <si>
    <t>et_SS0602_0001</t>
  </si>
  <si>
    <t>Kuac</t>
  </si>
  <si>
    <t>SS060205</t>
  </si>
  <si>
    <t>ssid_SS0602_0028</t>
  </si>
  <si>
    <t>Kuach payam</t>
  </si>
  <si>
    <t>et_SS0602_0005</t>
  </si>
  <si>
    <t>Kuerguina</t>
  </si>
  <si>
    <t>SS060206</t>
  </si>
  <si>
    <t>ssid_SS0602_0032</t>
  </si>
  <si>
    <t>Kuer Lat Jor</t>
  </si>
  <si>
    <t>Bil</t>
  </si>
  <si>
    <t>Kuanyrow</t>
  </si>
  <si>
    <t>SS060201</t>
  </si>
  <si>
    <t>ssid_SS0602_0030</t>
  </si>
  <si>
    <t>et_SS0602_0007</t>
  </si>
  <si>
    <t>Nimni</t>
  </si>
  <si>
    <t>SS060207</t>
  </si>
  <si>
    <t>et_SS0602_0009</t>
  </si>
  <si>
    <t>ssid_SS0602_0047</t>
  </si>
  <si>
    <t>Kadet</t>
  </si>
  <si>
    <t>Wanglieth</t>
  </si>
  <si>
    <t>SS060204</t>
  </si>
  <si>
    <t>ssid_SS0602_0061</t>
  </si>
  <si>
    <t>et_SS0602_0004</t>
  </si>
  <si>
    <t>Nyathor</t>
  </si>
  <si>
    <t>SS060208</t>
  </si>
  <si>
    <t>ssid_SS0602_0049</t>
  </si>
  <si>
    <t>Nyathor Payam</t>
  </si>
  <si>
    <t>et_SS0602_0003</t>
  </si>
  <si>
    <t>et_SS0602_0011</t>
  </si>
  <si>
    <t>Wathnyona</t>
  </si>
  <si>
    <t>SS060210</t>
  </si>
  <si>
    <t>ssid_SS0602_0045</t>
  </si>
  <si>
    <t>Matjang</t>
  </si>
  <si>
    <t>et_SS0602_0010</t>
  </si>
  <si>
    <t>ssid_SS0602_0058</t>
  </si>
  <si>
    <t>Joknyang</t>
  </si>
  <si>
    <t>Thorgow</t>
  </si>
  <si>
    <t>et_SS0603_0013</t>
  </si>
  <si>
    <t>Boaw</t>
  </si>
  <si>
    <t>SS0603</t>
  </si>
  <si>
    <t>SS060301</t>
  </si>
  <si>
    <t>ssid_SS0603_0047</t>
  </si>
  <si>
    <t>Lotkabang</t>
  </si>
  <si>
    <t>ssid_SS0603_0044</t>
  </si>
  <si>
    <t>et_SS0603_0011</t>
  </si>
  <si>
    <t>ssid_SS0603_0043</t>
  </si>
  <si>
    <t>Liech</t>
  </si>
  <si>
    <t>Laiyak</t>
  </si>
  <si>
    <t>et_SS0603_0012</t>
  </si>
  <si>
    <t>et_SS0603_0014</t>
  </si>
  <si>
    <t>ssid_SS0603_0086</t>
  </si>
  <si>
    <t>Gor</t>
  </si>
  <si>
    <t>Chudier</t>
  </si>
  <si>
    <t>et_SS0603_0010</t>
  </si>
  <si>
    <t>Jaak</t>
  </si>
  <si>
    <t>SS060303</t>
  </si>
  <si>
    <t>ssid_SS0603_0100</t>
  </si>
  <si>
    <t>Thornor</t>
  </si>
  <si>
    <t>Teue</t>
  </si>
  <si>
    <t>ssid_SS0603_0071</t>
  </si>
  <si>
    <t>et_SS0603_0016</t>
  </si>
  <si>
    <t>ssid_SS0603_0026</t>
  </si>
  <si>
    <t>Jaak 1</t>
  </si>
  <si>
    <t>Thalel</t>
  </si>
  <si>
    <t>et_SS0603_0019</t>
  </si>
  <si>
    <t>ssid_SS0603_0027</t>
  </si>
  <si>
    <t>Jaak 2</t>
  </si>
  <si>
    <t>ssid_SS0603_0005</t>
  </si>
  <si>
    <t>et_SS0603_0017</t>
  </si>
  <si>
    <t>ssid_SS0603_0076</t>
  </si>
  <si>
    <t>Tongedol</t>
  </si>
  <si>
    <t>Chumal</t>
  </si>
  <si>
    <t>et_SS0603_0020</t>
  </si>
  <si>
    <t>Guer</t>
  </si>
  <si>
    <t>et_SS0603_0018</t>
  </si>
  <si>
    <t>ssid_SS0603_0105</t>
  </si>
  <si>
    <t>Laplapni</t>
  </si>
  <si>
    <t>keer</t>
  </si>
  <si>
    <t>et_SS0603_0007</t>
  </si>
  <si>
    <t>SS060304</t>
  </si>
  <si>
    <t>ssid_SS0603_0030</t>
  </si>
  <si>
    <t>Khartuom</t>
  </si>
  <si>
    <t>et_SS0603_0008</t>
  </si>
  <si>
    <t>et_SS0603_0009</t>
  </si>
  <si>
    <t>ssid_SS0603_0101</t>
  </si>
  <si>
    <t>Borgok</t>
  </si>
  <si>
    <t>et_SS0603_0021</t>
  </si>
  <si>
    <t>Kuachlual</t>
  </si>
  <si>
    <t>SS060305</t>
  </si>
  <si>
    <t>ssid_SS0603_0088</t>
  </si>
  <si>
    <t>Kuerchuer</t>
  </si>
  <si>
    <t>et_SS0603_0015</t>
  </si>
  <si>
    <t>Parbony</t>
  </si>
  <si>
    <t>ssid_SS0603_0089</t>
  </si>
  <si>
    <t>et_SS0603_0005</t>
  </si>
  <si>
    <t>et_SS0603_0004</t>
  </si>
  <si>
    <t>et_SS0603_0003</t>
  </si>
  <si>
    <t>et_SS0603_0001</t>
  </si>
  <si>
    <t>Sharq El Nile</t>
  </si>
  <si>
    <t>SD01004</t>
  </si>
  <si>
    <t>et_SS0603_0002</t>
  </si>
  <si>
    <t>et_SS0603_0006</t>
  </si>
  <si>
    <t>ssid_SS0603_0085</t>
  </si>
  <si>
    <t>Gakol</t>
  </si>
  <si>
    <t>et_SS0604_0003</t>
  </si>
  <si>
    <t>Adok</t>
  </si>
  <si>
    <t>SS0604</t>
  </si>
  <si>
    <t>SS060401</t>
  </si>
  <si>
    <t>ssid_SS0604_0006</t>
  </si>
  <si>
    <t>et_SS0604_0004</t>
  </si>
  <si>
    <t>ssid_SS0604_0068</t>
  </si>
  <si>
    <t>Achuay</t>
  </si>
  <si>
    <t>et_SS0604_0009</t>
  </si>
  <si>
    <t>et_SS0604_0020</t>
  </si>
  <si>
    <t>ssid_SS0604_0087</t>
  </si>
  <si>
    <t>Dindin</t>
  </si>
  <si>
    <t>Dindin 2</t>
  </si>
  <si>
    <t>ssid_SS0604_0092</t>
  </si>
  <si>
    <t>et_SS0604_0015</t>
  </si>
  <si>
    <t>et_SS0604_0018</t>
  </si>
  <si>
    <t>et_SS0604_0028</t>
  </si>
  <si>
    <t>Bow</t>
  </si>
  <si>
    <t>SS060403</t>
  </si>
  <si>
    <t>ssid_SS0604_0043</t>
  </si>
  <si>
    <t>Bar</t>
  </si>
  <si>
    <t>et_SS0604_0029</t>
  </si>
  <si>
    <t>Leer/Nyadiar</t>
  </si>
  <si>
    <t>Juet 2</t>
  </si>
  <si>
    <t>SS060406</t>
  </si>
  <si>
    <t>et_SS0604_0030</t>
  </si>
  <si>
    <t>Juet 1</t>
  </si>
  <si>
    <t>ssid_SS0604_0049</t>
  </si>
  <si>
    <t>et_SS0604_0017</t>
  </si>
  <si>
    <t>ssid_SS0604_0077</t>
  </si>
  <si>
    <t>Leer Town</t>
  </si>
  <si>
    <t>Um Durman</t>
  </si>
  <si>
    <t>SD01006</t>
  </si>
  <si>
    <t>et_SS0604_0007</t>
  </si>
  <si>
    <t>et_SS0604_0005</t>
  </si>
  <si>
    <t>et_SS0604_0023</t>
  </si>
  <si>
    <t>ssid_SS0604_0101</t>
  </si>
  <si>
    <t>Dingdit</t>
  </si>
  <si>
    <t>Kuothdan</t>
  </si>
  <si>
    <t>et_SS0604_0026</t>
  </si>
  <si>
    <t>ssid_SS0604_0102</t>
  </si>
  <si>
    <t>Gandor</t>
  </si>
  <si>
    <t>Gap</t>
  </si>
  <si>
    <t>et_SS0604_0027</t>
  </si>
  <si>
    <t>Kuernyal</t>
  </si>
  <si>
    <t>et_SS0604_0025</t>
  </si>
  <si>
    <t>ssid_SS0604_0104</t>
  </si>
  <si>
    <t>Pereng</t>
  </si>
  <si>
    <t>Kuanytuot</t>
  </si>
  <si>
    <t>et_SS0604_0012</t>
  </si>
  <si>
    <t>Padeah</t>
  </si>
  <si>
    <t>SS060407</t>
  </si>
  <si>
    <t>ssid_SS0604_0030</t>
  </si>
  <si>
    <t>et_SS0604_0019</t>
  </si>
  <si>
    <t>ssid_SS0604_0033</t>
  </si>
  <si>
    <t>et_SS0604_0002</t>
  </si>
  <si>
    <t>Payak</t>
  </si>
  <si>
    <t>SS060408</t>
  </si>
  <si>
    <t>ssid_SS0604_0083</t>
  </si>
  <si>
    <t>Nyony</t>
  </si>
  <si>
    <t>et_SS0604_0024</t>
  </si>
  <si>
    <t>ssid_SS0604_0103</t>
  </si>
  <si>
    <t>et_SS0604_0022</t>
  </si>
  <si>
    <t>Thonyor</t>
  </si>
  <si>
    <t>SS060410</t>
  </si>
  <si>
    <t>ssid_SS0604_0019</t>
  </si>
  <si>
    <t>Tharyier</t>
  </si>
  <si>
    <t>et_SS0604_0021</t>
  </si>
  <si>
    <t>ssid_SS0604_0027</t>
  </si>
  <si>
    <t>Zorbuoy</t>
  </si>
  <si>
    <t>et_SS0604_0008</t>
  </si>
  <si>
    <t>Yang</t>
  </si>
  <si>
    <t>SS060411</t>
  </si>
  <si>
    <t>ssid_SS0604_0067</t>
  </si>
  <si>
    <t>Kok</t>
  </si>
  <si>
    <t>et_SS0604_0011</t>
  </si>
  <si>
    <t>ssid_SS0604_0028</t>
  </si>
  <si>
    <t>Zoryuel</t>
  </si>
  <si>
    <t>et_SS0604_0016</t>
  </si>
  <si>
    <t>et_SS0604_0010</t>
  </si>
  <si>
    <t>ssid_SS0604_0025</t>
  </si>
  <si>
    <t>Rom</t>
  </si>
  <si>
    <t>et_SS0604_0006</t>
  </si>
  <si>
    <t>et_SS0605_0003</t>
  </si>
  <si>
    <t>Babuong</t>
  </si>
  <si>
    <t>SS0605</t>
  </si>
  <si>
    <t>SS060501</t>
  </si>
  <si>
    <t>ssid_SS0605_0085</t>
  </si>
  <si>
    <t>Madol</t>
  </si>
  <si>
    <t>Madol/padeah</t>
  </si>
  <si>
    <t>et_SS0605_0005</t>
  </si>
  <si>
    <t>ssid_SS0605_0083</t>
  </si>
  <si>
    <t>Dhorthier</t>
  </si>
  <si>
    <t>Dhorthieir highland</t>
  </si>
  <si>
    <t>et_SS0605_0004</t>
  </si>
  <si>
    <t>SS060502</t>
  </si>
  <si>
    <t>ssid_SS0605_0032</t>
  </si>
  <si>
    <t>Thowkuok</t>
  </si>
  <si>
    <t>Pullual</t>
  </si>
  <si>
    <t>ssid_SS0605_0027</t>
  </si>
  <si>
    <t>et_SS0605_0007</t>
  </si>
  <si>
    <t>ssid_SS0605_0067</t>
  </si>
  <si>
    <t>Zorbowni</t>
  </si>
  <si>
    <t>et_SS0605_0006</t>
  </si>
  <si>
    <t>Mal</t>
  </si>
  <si>
    <t>SS060505</t>
  </si>
  <si>
    <t>ssid_SS0605_0084</t>
  </si>
  <si>
    <t>Luoy</t>
  </si>
  <si>
    <t>Luoy highland</t>
  </si>
  <si>
    <t>et_SS0606_0007</t>
  </si>
  <si>
    <t>Kuerbona</t>
  </si>
  <si>
    <t>SS0606</t>
  </si>
  <si>
    <t>SS060602</t>
  </si>
  <si>
    <t>ssid_SS0606_0033</t>
  </si>
  <si>
    <t>Kuerboune</t>
  </si>
  <si>
    <t>et_SS0606_0015</t>
  </si>
  <si>
    <t>et_SS0606_0013</t>
  </si>
  <si>
    <t>ssid_SS0606_0008</t>
  </si>
  <si>
    <t>Chiechan</t>
  </si>
  <si>
    <t>et_SS0606_0010</t>
  </si>
  <si>
    <t>et_SS0606_0009</t>
  </si>
  <si>
    <t>ssid_SS0606_0009</t>
  </si>
  <si>
    <t>Chilok</t>
  </si>
  <si>
    <t>et_SS0606_0012</t>
  </si>
  <si>
    <t>et_SS0606_0028</t>
  </si>
  <si>
    <t>Mankien</t>
  </si>
  <si>
    <t>SS060604</t>
  </si>
  <si>
    <t>ssid_SS0606_0132</t>
  </si>
  <si>
    <t>Jiekjal</t>
  </si>
  <si>
    <t>et_SS0606_0014</t>
  </si>
  <si>
    <t>ssid_SS0606_0127</t>
  </si>
  <si>
    <t>Mankien Town</t>
  </si>
  <si>
    <t>et_SS0606_0020</t>
  </si>
  <si>
    <t>Riak</t>
  </si>
  <si>
    <t>SS060607</t>
  </si>
  <si>
    <t>ssid_SS0606_0040</t>
  </si>
  <si>
    <t>Lenger</t>
  </si>
  <si>
    <t>et_SS0606_0022</t>
  </si>
  <si>
    <t>ssid_SS0606_0063</t>
  </si>
  <si>
    <t>Nyepiew</t>
  </si>
  <si>
    <t>et_SS0606_0023</t>
  </si>
  <si>
    <t>ssid_SS0606_0085</t>
  </si>
  <si>
    <t>Thokyer Koanga</t>
  </si>
  <si>
    <t>et_SS0606_0021</t>
  </si>
  <si>
    <t>ssid_SS0606_0135</t>
  </si>
  <si>
    <t>Buut</t>
  </si>
  <si>
    <t>et_SS0606_0027</t>
  </si>
  <si>
    <t>ssid_SS0606_0136</t>
  </si>
  <si>
    <t>Nyekwani</t>
  </si>
  <si>
    <t>et_SS0606_0029</t>
  </si>
  <si>
    <t>ssid_SS0606_0137</t>
  </si>
  <si>
    <t>Wangbieth</t>
  </si>
  <si>
    <t>et_SS0606_0016</t>
  </si>
  <si>
    <t>Wangbuor</t>
  </si>
  <si>
    <t>SS060609</t>
  </si>
  <si>
    <t>ssid_SS0606_0099</t>
  </si>
  <si>
    <t>Wurach</t>
  </si>
  <si>
    <t>et_SS0606_0019</t>
  </si>
  <si>
    <t>Wanguor</t>
  </si>
  <si>
    <t>ssid_SS0606_0094</t>
  </si>
  <si>
    <t>et_SS0606_0018</t>
  </si>
  <si>
    <t>Wangbuor_3 03</t>
  </si>
  <si>
    <t>Wicyier Beal</t>
  </si>
  <si>
    <t>SS060611</t>
  </si>
  <si>
    <t>et_SS0606_0032</t>
  </si>
  <si>
    <t>Wangkei</t>
  </si>
  <si>
    <t>SS060612</t>
  </si>
  <si>
    <t>ssid_SS0606_0095</t>
  </si>
  <si>
    <t>Wankei</t>
  </si>
  <si>
    <t>Jieklong</t>
  </si>
  <si>
    <t>et_SS0606_0030</t>
  </si>
  <si>
    <t>ssid_SS0606_0097</t>
  </si>
  <si>
    <t>Wichak</t>
  </si>
  <si>
    <t>et_SS0606_0033</t>
  </si>
  <si>
    <t>ssid_SS0606_0007</t>
  </si>
  <si>
    <t>Chatjaak</t>
  </si>
  <si>
    <t>Tocgaana bal</t>
  </si>
  <si>
    <t>et_SS0606_0025</t>
  </si>
  <si>
    <t>ssid_SS0606_0133</t>
  </si>
  <si>
    <t>Tharkuer</t>
  </si>
  <si>
    <t>Buaw</t>
  </si>
  <si>
    <t>et_SS0606_0031</t>
  </si>
  <si>
    <t>ssid_SS0606_0134</t>
  </si>
  <si>
    <t>Nguerdiok</t>
  </si>
  <si>
    <t>et_SS0606_0026</t>
  </si>
  <si>
    <t>ssid_SS0606_0140</t>
  </si>
  <si>
    <t>Roryaak</t>
  </si>
  <si>
    <t>et_SS0606_0024</t>
  </si>
  <si>
    <t>Wicyierr Tuak</t>
  </si>
  <si>
    <t>et_SS0607_0007</t>
  </si>
  <si>
    <t>Ganyliel</t>
  </si>
  <si>
    <t>SS060701</t>
  </si>
  <si>
    <t>ssid_SS0607_0084</t>
  </si>
  <si>
    <t>Dhorper</t>
  </si>
  <si>
    <t>Ganyiel</t>
  </si>
  <si>
    <t>ssid_SS0607_0044</t>
  </si>
  <si>
    <t>et_SS0607_0012</t>
  </si>
  <si>
    <t>ssid_SS0607_0087</t>
  </si>
  <si>
    <t>Majangbor highland</t>
  </si>
  <si>
    <t>Yai</t>
  </si>
  <si>
    <t>et_SS0607_0011</t>
  </si>
  <si>
    <t>ssid_SS0607_0089</t>
  </si>
  <si>
    <t>Yai/Dhorjok Chuol</t>
  </si>
  <si>
    <t>et_SS0607_0018</t>
  </si>
  <si>
    <t>ssid_SS0607_0002</t>
  </si>
  <si>
    <t>Dekom</t>
  </si>
  <si>
    <t>et_SS0607_0010</t>
  </si>
  <si>
    <t>ssid_SS0607_0047</t>
  </si>
  <si>
    <t>Reykey</t>
  </si>
  <si>
    <t>et_SS0607_0004</t>
  </si>
  <si>
    <t>Pachar</t>
  </si>
  <si>
    <t>SS060706</t>
  </si>
  <si>
    <t>ssid_SS0607_0037</t>
  </si>
  <si>
    <t>Pulmok</t>
  </si>
  <si>
    <t>ssid_SS0607_0028</t>
  </si>
  <si>
    <t>et_SS0607_0006</t>
  </si>
  <si>
    <t>ssid_SS0607_0033</t>
  </si>
  <si>
    <t>Paroun</t>
  </si>
  <si>
    <t>et_SS0607_0002</t>
  </si>
  <si>
    <t>ssid_SS0607_0018</t>
  </si>
  <si>
    <t>Makur</t>
  </si>
  <si>
    <t>et_SS0607_0005</t>
  </si>
  <si>
    <t>ssid_SS0607_0069</t>
  </si>
  <si>
    <t>Dhorkieri</t>
  </si>
  <si>
    <t>et_SS0607_0016</t>
  </si>
  <si>
    <t>Pachinjok</t>
  </si>
  <si>
    <t>SS060707</t>
  </si>
  <si>
    <t>ssid_SS0607_0005</t>
  </si>
  <si>
    <t>Dhornyani</t>
  </si>
  <si>
    <t>Pachiengjok</t>
  </si>
  <si>
    <t>ssid_SS0607_0029</t>
  </si>
  <si>
    <t>et_SS0607_0020</t>
  </si>
  <si>
    <t>ssid_SS0607_0031</t>
  </si>
  <si>
    <t>Pakam</t>
  </si>
  <si>
    <t>et_SS0607_0015</t>
  </si>
  <si>
    <t>ssid_SS0607_0090</t>
  </si>
  <si>
    <t>Dhorchiengweu</t>
  </si>
  <si>
    <t>et_SS0607_0013</t>
  </si>
  <si>
    <t>Tharnhom</t>
  </si>
  <si>
    <t>SS060709</t>
  </si>
  <si>
    <t>ssid_SS0607_0088</t>
  </si>
  <si>
    <t>Tiap</t>
  </si>
  <si>
    <t>et_SS0607_0003</t>
  </si>
  <si>
    <t>ssid_SS0607_0085</t>
  </si>
  <si>
    <t>Dhuonybathyier</t>
  </si>
  <si>
    <t>Thoarnhuom</t>
  </si>
  <si>
    <t>ssid_SS0607_0040</t>
  </si>
  <si>
    <t>et_SS0607_0014</t>
  </si>
  <si>
    <t>ssid_SS0607_0086</t>
  </si>
  <si>
    <t>Kudelang highland</t>
  </si>
  <si>
    <t>et_SS0607_0009</t>
  </si>
  <si>
    <t>ssid_SS0607_0083</t>
  </si>
  <si>
    <t>Chuck</t>
  </si>
  <si>
    <t>et_SS0607_0019</t>
  </si>
  <si>
    <t>ssid_SS0607_0052</t>
  </si>
  <si>
    <t>Jiech</t>
  </si>
  <si>
    <t>et_SS0607_0017</t>
  </si>
  <si>
    <t>ssid_SS0607_0066</t>
  </si>
  <si>
    <t>et_SS0607_0008</t>
  </si>
  <si>
    <t>ssid_SS0607_0001</t>
  </si>
  <si>
    <t>Buotbay</t>
  </si>
  <si>
    <t>et_SS0608_0001</t>
  </si>
  <si>
    <t>Biu</t>
  </si>
  <si>
    <t>SS0608</t>
  </si>
  <si>
    <t>SS060802</t>
  </si>
  <si>
    <t>ssid_SS0608_0017</t>
  </si>
  <si>
    <t>Biemroom</t>
  </si>
  <si>
    <t>et_SS0609_0015</t>
  </si>
  <si>
    <t>Bentiu</t>
  </si>
  <si>
    <t>SS0609</t>
  </si>
  <si>
    <t>SS060901</t>
  </si>
  <si>
    <t>ssid_SS0609_0011</t>
  </si>
  <si>
    <t>Kordapadab</t>
  </si>
  <si>
    <t>Nhialdiu</t>
  </si>
  <si>
    <t>Boryien</t>
  </si>
  <si>
    <t>SS060908</t>
  </si>
  <si>
    <t>ssid_SS0609_0036</t>
  </si>
  <si>
    <t>et_SS0609_0094</t>
  </si>
  <si>
    <t>Pathiey</t>
  </si>
  <si>
    <t>ssid_SS0609_0021</t>
  </si>
  <si>
    <t>et_SS0609_0006</t>
  </si>
  <si>
    <t>ssid_SS0609_0001</t>
  </si>
  <si>
    <t>Bimruok</t>
  </si>
  <si>
    <t>Chanlual</t>
  </si>
  <si>
    <t>et_SS0609_0050</t>
  </si>
  <si>
    <t>Nyiroamni</t>
  </si>
  <si>
    <t>et_SS0609_0008</t>
  </si>
  <si>
    <t>Pibor Ciethiguar</t>
  </si>
  <si>
    <t>ssid_SS0609_0051</t>
  </si>
  <si>
    <t>et_SS0609_0052</t>
  </si>
  <si>
    <t>Bentiu power station (Bimruok)</t>
  </si>
  <si>
    <t>ssid_SS0609_0015</t>
  </si>
  <si>
    <t>et_SS0609_0010</t>
  </si>
  <si>
    <t>Nyialdiu</t>
  </si>
  <si>
    <t>ssid_SS0609_0017</t>
  </si>
  <si>
    <t>Tong Dong</t>
  </si>
  <si>
    <t>ssid_SS0609_0027</t>
  </si>
  <si>
    <t>et_SS0609_0054</t>
  </si>
  <si>
    <t>Chen</t>
  </si>
  <si>
    <t>Thuokyierlok</t>
  </si>
  <si>
    <t>et_SS0609_0056</t>
  </si>
  <si>
    <t>Wichot</t>
  </si>
  <si>
    <t>et_SS0609_0017</t>
  </si>
  <si>
    <t>Chotjiok</t>
  </si>
  <si>
    <t>et_SS0609_0058</t>
  </si>
  <si>
    <t>Chieng Gai Pan</t>
  </si>
  <si>
    <t>et_SS0609_0020</t>
  </si>
  <si>
    <t>et_SS0609_0069</t>
  </si>
  <si>
    <t>Turkiel</t>
  </si>
  <si>
    <t>ssid_SS0609_0029</t>
  </si>
  <si>
    <t>et_SS0609_0071</t>
  </si>
  <si>
    <t>Duar</t>
  </si>
  <si>
    <t>ssid_SS0609_0004</t>
  </si>
  <si>
    <t>et_SS0609_0090</t>
  </si>
  <si>
    <t>ssid_SS0609_0080</t>
  </si>
  <si>
    <t>Kuermandoke Site</t>
  </si>
  <si>
    <t>et_SS0609_0085</t>
  </si>
  <si>
    <t>et_SS0609_0014</t>
  </si>
  <si>
    <t>Tongdadol</t>
  </si>
  <si>
    <t>et_SS0609_0087</t>
  </si>
  <si>
    <t>et_SS0609_0016</t>
  </si>
  <si>
    <t>et_SS0609_0089</t>
  </si>
  <si>
    <t>et_SS0609_0103</t>
  </si>
  <si>
    <t>et_SS0609_0018</t>
  </si>
  <si>
    <t>Pathiay</t>
  </si>
  <si>
    <t>et_SS0609_0097</t>
  </si>
  <si>
    <t>Pathiay Village</t>
  </si>
  <si>
    <t>et_SS0609_0084</t>
  </si>
  <si>
    <t>et_SS0609_0013</t>
  </si>
  <si>
    <t>Tongadol</t>
  </si>
  <si>
    <t>et_SS0609_0073</t>
  </si>
  <si>
    <t>et_SS0609_0082</t>
  </si>
  <si>
    <t>et_SS0609_0075</t>
  </si>
  <si>
    <t>et_SS0609_0104</t>
  </si>
  <si>
    <t>et_SS0609_0106</t>
  </si>
  <si>
    <t>ssid_SS0609_0081</t>
  </si>
  <si>
    <t>Bentiu power station</t>
  </si>
  <si>
    <t>Kop,Nyiena,Zonor,Wichot and Keynor Villages.</t>
  </si>
  <si>
    <t>Nyiwal</t>
  </si>
  <si>
    <t>Kaljak</t>
  </si>
  <si>
    <t>SS060905</t>
  </si>
  <si>
    <t>ssid_SS0609_0067</t>
  </si>
  <si>
    <t>Kaljaak</t>
  </si>
  <si>
    <t>et_SS0609_0061</t>
  </si>
  <si>
    <t>Kurchala</t>
  </si>
  <si>
    <t>et_SS0609_0063</t>
  </si>
  <si>
    <t>Wanglok</t>
  </si>
  <si>
    <t>et_SS0609_0067</t>
  </si>
  <si>
    <t>ssid_SS0609_0078</t>
  </si>
  <si>
    <t>Biel</t>
  </si>
  <si>
    <t>Rubkona Town</t>
  </si>
  <si>
    <t>SS060912</t>
  </si>
  <si>
    <t>ssid_SS0609_0077</t>
  </si>
  <si>
    <t>ssid_SS0609_0045</t>
  </si>
  <si>
    <t>Kuerkay</t>
  </si>
  <si>
    <t>Kuernor</t>
  </si>
  <si>
    <t>ssid_SS0602_0038</t>
  </si>
  <si>
    <t>et_SS0609_0032</t>
  </si>
  <si>
    <t>ssid_SS0609_0046</t>
  </si>
  <si>
    <t>Kurkaal</t>
  </si>
  <si>
    <t>et_SS0609_0027</t>
  </si>
  <si>
    <t>ssid_SS0609_0047</t>
  </si>
  <si>
    <t>Kurkaal Village</t>
  </si>
  <si>
    <t>et_SS0609_0004</t>
  </si>
  <si>
    <t>Others (Specify)</t>
  </si>
  <si>
    <t>Air</t>
  </si>
  <si>
    <t>Mangateen (1)</t>
  </si>
  <si>
    <t>ssid_SS0101_0022</t>
  </si>
  <si>
    <t>et_SS0609_0031</t>
  </si>
  <si>
    <t>ssid_SS0609_0030</t>
  </si>
  <si>
    <t>Bentiu IDP Camp</t>
  </si>
  <si>
    <t>Bil Boma</t>
  </si>
  <si>
    <t>ssid_SS0701_0013</t>
  </si>
  <si>
    <t>Chot Yiel</t>
  </si>
  <si>
    <t>ssid_SS0602_0006</t>
  </si>
  <si>
    <t>et_SS0602_0012</t>
  </si>
  <si>
    <t>Loltok</t>
  </si>
  <si>
    <t>Chuor</t>
  </si>
  <si>
    <t>Wanglok-Chanlual</t>
  </si>
  <si>
    <t>Barmalual Village.</t>
  </si>
  <si>
    <t>Biel Village</t>
  </si>
  <si>
    <t>Chiombarow</t>
  </si>
  <si>
    <t>Wathjak</t>
  </si>
  <si>
    <t>Tuochrier</t>
  </si>
  <si>
    <t>SS060913</t>
  </si>
  <si>
    <t>et_SS0609_0037</t>
  </si>
  <si>
    <t>ssid_SS0609_0026</t>
  </si>
  <si>
    <t>TONG</t>
  </si>
  <si>
    <t>ssid_SS0609_0009</t>
  </si>
  <si>
    <t>Hai Salam</t>
  </si>
  <si>
    <t>et_SS0609_0026</t>
  </si>
  <si>
    <t>ssid_SS0609_0007</t>
  </si>
  <si>
    <t>Hai Matar One</t>
  </si>
  <si>
    <t>Petpet</t>
  </si>
  <si>
    <t>ssid_SS0603_0065</t>
  </si>
  <si>
    <t>et_SS0609_0001</t>
  </si>
  <si>
    <t>et_SS0609_0002</t>
  </si>
  <si>
    <t>et_SS0609_0035</t>
  </si>
  <si>
    <t>et_SS0609_0007</t>
  </si>
  <si>
    <t>et_SS0609_0029</t>
  </si>
  <si>
    <t>et_SS0609_0023</t>
  </si>
  <si>
    <t>ssid_SS0609_0062</t>
  </si>
  <si>
    <t>Mankuach-Tuak</t>
  </si>
  <si>
    <t>et_SS0609_0039</t>
  </si>
  <si>
    <t>et_SS0609_0040</t>
  </si>
  <si>
    <t>et_SS0609_0092</t>
  </si>
  <si>
    <t>et_SS0701_0001</t>
  </si>
  <si>
    <t>Baliet</t>
  </si>
  <si>
    <t>Akoka</t>
  </si>
  <si>
    <t>SS07</t>
  </si>
  <si>
    <t>SS0701</t>
  </si>
  <si>
    <t>SS070103</t>
  </si>
  <si>
    <t>ssid_SS0701_0003</t>
  </si>
  <si>
    <t>Akotweng</t>
  </si>
  <si>
    <t>Biding</t>
  </si>
  <si>
    <t>SS070104</t>
  </si>
  <si>
    <t>et_SS0701_0007</t>
  </si>
  <si>
    <t>ssid_SS0701_0047</t>
  </si>
  <si>
    <t>Bienythiang</t>
  </si>
  <si>
    <t>et_SS0701_0005</t>
  </si>
  <si>
    <t>ssid_SS0701_0010</t>
  </si>
  <si>
    <t>Bai Chan</t>
  </si>
  <si>
    <t>Nyethok</t>
  </si>
  <si>
    <t>et_SS0701_0003</t>
  </si>
  <si>
    <t>SS070109</t>
  </si>
  <si>
    <t>ssid_SS0701_0039</t>
  </si>
  <si>
    <t>Amiaker</t>
  </si>
  <si>
    <t>et_SS0701_0006</t>
  </si>
  <si>
    <t>ssid_SS0701_0049</t>
  </si>
  <si>
    <t>Emiaker</t>
  </si>
  <si>
    <t>et_SS0701_0004</t>
  </si>
  <si>
    <t>Wunthow</t>
  </si>
  <si>
    <t>SS070110</t>
  </si>
  <si>
    <t>ssid_SS0701_0037</t>
  </si>
  <si>
    <t>Rukchuk</t>
  </si>
  <si>
    <t>et_SS0702_0002</t>
  </si>
  <si>
    <t>Dethwok</t>
  </si>
  <si>
    <t>SS0702</t>
  </si>
  <si>
    <t>SS070201</t>
  </si>
  <si>
    <t>ssid_SS0702_0007</t>
  </si>
  <si>
    <t>et_SS0702_0001</t>
  </si>
  <si>
    <t>Lul</t>
  </si>
  <si>
    <t>SS070204</t>
  </si>
  <si>
    <t>ssid_SS0702_0016</t>
  </si>
  <si>
    <t>et_SS0704_0006</t>
  </si>
  <si>
    <t>Luakpiny (Nasir)</t>
  </si>
  <si>
    <t>Dinkar</t>
  </si>
  <si>
    <t>SS0704</t>
  </si>
  <si>
    <t>SS070402</t>
  </si>
  <si>
    <t>ssid_SS0704_0070</t>
  </si>
  <si>
    <t>Hai-Majak, Luony, Dallab &amp; Padwei</t>
  </si>
  <si>
    <t>Ethiopia</t>
  </si>
  <si>
    <t>Gambella</t>
  </si>
  <si>
    <t>Etang Special</t>
  </si>
  <si>
    <t>kule Refugee camp</t>
  </si>
  <si>
    <t>Kule Refugee camp</t>
  </si>
  <si>
    <t>ETH</t>
  </si>
  <si>
    <t>ET12</t>
  </si>
  <si>
    <t>ET1204</t>
  </si>
  <si>
    <t>et_SS0704_0002</t>
  </si>
  <si>
    <t>Koat</t>
  </si>
  <si>
    <t>SS070405</t>
  </si>
  <si>
    <t>ssid_SS0704_0060</t>
  </si>
  <si>
    <t>Wunkir</t>
  </si>
  <si>
    <t>Boat/canoe</t>
  </si>
  <si>
    <t>Mandeng</t>
  </si>
  <si>
    <t>et_SS0704_0001</t>
  </si>
  <si>
    <t>Nasir</t>
  </si>
  <si>
    <t>SS070409</t>
  </si>
  <si>
    <t>ssid_SS0704_0056</t>
  </si>
  <si>
    <t>Tor Juoch</t>
  </si>
  <si>
    <t>Nyatot</t>
  </si>
  <si>
    <t>ssid_SS0704_0038</t>
  </si>
  <si>
    <t>et_SS0704_0003</t>
  </si>
  <si>
    <t>ssid_SS0704_0057</t>
  </si>
  <si>
    <t>Nasir Complex Secondary School</t>
  </si>
  <si>
    <t>Kuerenge</t>
  </si>
  <si>
    <t>et_SS0704_0004</t>
  </si>
  <si>
    <t>ssid_SS0704_0058</t>
  </si>
  <si>
    <t>Hai Pur</t>
  </si>
  <si>
    <t>et_SS0704_0005</t>
  </si>
  <si>
    <t>ssid_SS0704_0059</t>
  </si>
  <si>
    <t>Nasir Market</t>
  </si>
  <si>
    <t>et_SS0705_0004</t>
  </si>
  <si>
    <t>Maban</t>
  </si>
  <si>
    <t>Buny</t>
  </si>
  <si>
    <t>SS0705</t>
  </si>
  <si>
    <t>SS070502</t>
  </si>
  <si>
    <t>ssid_SS0705_0041</t>
  </si>
  <si>
    <t>Batiel</t>
  </si>
  <si>
    <t>Armed Clashes</t>
  </si>
  <si>
    <t>Banshower</t>
  </si>
  <si>
    <t>et_SS0705_0002</t>
  </si>
  <si>
    <t>ssid_SS0705_0036</t>
  </si>
  <si>
    <t>Tuoyiji</t>
  </si>
  <si>
    <t>et_SS0705_0007</t>
  </si>
  <si>
    <t>et_SS0707_0008</t>
  </si>
  <si>
    <t>Malakal Centre</t>
  </si>
  <si>
    <t>SS0707</t>
  </si>
  <si>
    <t>SS070702</t>
  </si>
  <si>
    <t>ssid_SS0707_0021</t>
  </si>
  <si>
    <t>Jalaba</t>
  </si>
  <si>
    <t>wang choat</t>
  </si>
  <si>
    <t>ssid_SS0306_0040</t>
  </si>
  <si>
    <t>et_SS0707_0009</t>
  </si>
  <si>
    <t>et_SS0707_0010</t>
  </si>
  <si>
    <t>Old Fangak Boma</t>
  </si>
  <si>
    <t>ssid_SS0306_0054</t>
  </si>
  <si>
    <t>et_SS0707_0011</t>
  </si>
  <si>
    <t>et_SS0707_0007</t>
  </si>
  <si>
    <t>et_SS0707_0006</t>
  </si>
  <si>
    <t>Khorwach</t>
  </si>
  <si>
    <t>Kolsher, Alam, Deng gok, Wunngar and  Nyanareavh</t>
  </si>
  <si>
    <t>SS030405</t>
  </si>
  <si>
    <t>et_SS0707_0005</t>
  </si>
  <si>
    <t>Pagil</t>
  </si>
  <si>
    <t>Pagil center</t>
  </si>
  <si>
    <t>SS030205</t>
  </si>
  <si>
    <t>ssid_SS0302_0020</t>
  </si>
  <si>
    <t>et_SS0707_0004</t>
  </si>
  <si>
    <t>Malakal North</t>
  </si>
  <si>
    <t>SS070704</t>
  </si>
  <si>
    <t>ssid_SS0707_0072</t>
  </si>
  <si>
    <t>Fire Brigade Site</t>
  </si>
  <si>
    <t>Wun Chot, Juai Bor, Paguri</t>
  </si>
  <si>
    <t>et_SS0708_0001</t>
  </si>
  <si>
    <t>Adhethoy</t>
  </si>
  <si>
    <t>SS0708</t>
  </si>
  <si>
    <t>SS070801</t>
  </si>
  <si>
    <t>ssid_SS0708_0002</t>
  </si>
  <si>
    <t>Adhtwoi</t>
  </si>
  <si>
    <t>et_SS0708_0002</t>
  </si>
  <si>
    <t>ssid_SS0708_0017</t>
  </si>
  <si>
    <t>Kwoch (Opodo)</t>
  </si>
  <si>
    <t>Kwoch</t>
  </si>
  <si>
    <t>et_SS0709_0001</t>
  </si>
  <si>
    <t>SS0709</t>
  </si>
  <si>
    <t>SS070903</t>
  </si>
  <si>
    <t>ssid_SS0709_0005</t>
  </si>
  <si>
    <t>Dingthoma 2</t>
  </si>
  <si>
    <t>et_SS0710_0002</t>
  </si>
  <si>
    <t>Dheteim</t>
  </si>
  <si>
    <t>SS0710</t>
  </si>
  <si>
    <t>SS071001</t>
  </si>
  <si>
    <t>ssid_SS0710_0019</t>
  </si>
  <si>
    <t>Owacci Patok</t>
  </si>
  <si>
    <t>et_SS0710_0001</t>
  </si>
  <si>
    <t>SS071005</t>
  </si>
  <si>
    <t>ssid_SS0710_0042</t>
  </si>
  <si>
    <t>Nyilwak-patuk</t>
  </si>
  <si>
    <t>et_SS0710_0004</t>
  </si>
  <si>
    <t>Tonga</t>
  </si>
  <si>
    <t>SS071006</t>
  </si>
  <si>
    <t>ssid_SS0710_0026</t>
  </si>
  <si>
    <t>Nyibod</t>
  </si>
  <si>
    <t>Nyalual, Wangthou, Kherdap, Bab and Tharkon</t>
  </si>
  <si>
    <t>et_SS0710_0003</t>
  </si>
  <si>
    <t>ssid_SS0710_0029</t>
  </si>
  <si>
    <t>Ateigo</t>
  </si>
  <si>
    <t>Nyalual</t>
  </si>
  <si>
    <t>Wangthou, Kuerdap, Bad and Tharkora</t>
  </si>
  <si>
    <t>et_SS0712_0002</t>
  </si>
  <si>
    <t>Ulang</t>
  </si>
  <si>
    <t>Nyangore</t>
  </si>
  <si>
    <t>SS0712</t>
  </si>
  <si>
    <t>SS071206</t>
  </si>
  <si>
    <t>ssid_SS0712_0005</t>
  </si>
  <si>
    <t>Yomding</t>
  </si>
  <si>
    <t>Tor Kiel</t>
  </si>
  <si>
    <t>SS071209</t>
  </si>
  <si>
    <t>ssid_SS0712_0038</t>
  </si>
  <si>
    <t>et_SS0801_0012</t>
  </si>
  <si>
    <t>Gogrial East</t>
  </si>
  <si>
    <t>Nyang</t>
  </si>
  <si>
    <t>SS08</t>
  </si>
  <si>
    <t>SS0801</t>
  </si>
  <si>
    <t>SS080103</t>
  </si>
  <si>
    <t>ssid_SS0801_0022</t>
  </si>
  <si>
    <t>Maluil</t>
  </si>
  <si>
    <t>Mayen jur, Aleng ,Majook, Cuitbet</t>
  </si>
  <si>
    <t>et_SS0801_0010</t>
  </si>
  <si>
    <t>ssid_SS0801_0046</t>
  </si>
  <si>
    <t>Halajak</t>
  </si>
  <si>
    <t>Pathoun West</t>
  </si>
  <si>
    <t>Malaual adoor,Thordong</t>
  </si>
  <si>
    <t>SS080105</t>
  </si>
  <si>
    <t>et_SS0801_0013</t>
  </si>
  <si>
    <t>ssid_SS0801_0047</t>
  </si>
  <si>
    <t>Awut Awut</t>
  </si>
  <si>
    <t>Toch North</t>
  </si>
  <si>
    <t>Maluk Mabior</t>
  </si>
  <si>
    <t>SS080107</t>
  </si>
  <si>
    <t>et_SS0801_0004</t>
  </si>
  <si>
    <t>Pathoun East</t>
  </si>
  <si>
    <t>SS080104</t>
  </si>
  <si>
    <t>ssid_SS0801_0005</t>
  </si>
  <si>
    <t>Mading Biong</t>
  </si>
  <si>
    <t>Tonj North</t>
  </si>
  <si>
    <t>Awul</t>
  </si>
  <si>
    <t>Apolok</t>
  </si>
  <si>
    <t>SS0804</t>
  </si>
  <si>
    <t>SS080404</t>
  </si>
  <si>
    <t>et_SS0801_0003</t>
  </si>
  <si>
    <t>ssid_SS0801_0009</t>
  </si>
  <si>
    <t>Mayom Biong</t>
  </si>
  <si>
    <t>Maper, Thiongakol, Atap, Warrap Towm and Lou Noi</t>
  </si>
  <si>
    <t>et_SS0801_0006</t>
  </si>
  <si>
    <t>Maper, Warrap town, Atap, Thiongakol and Lou Noi</t>
  </si>
  <si>
    <t>et_SS0801_0005</t>
  </si>
  <si>
    <t>ssid_SS0801_0016</t>
  </si>
  <si>
    <t>Yiik Adoor</t>
  </si>
  <si>
    <t>Aliek</t>
  </si>
  <si>
    <t>Maper, Mabior</t>
  </si>
  <si>
    <t>SS080403</t>
  </si>
  <si>
    <t>et_SS0801_0008</t>
  </si>
  <si>
    <t>ssid_SS0801_0043</t>
  </si>
  <si>
    <t>Malual Adour</t>
  </si>
  <si>
    <t>Toch East</t>
  </si>
  <si>
    <t>Lietnhom</t>
  </si>
  <si>
    <t>SS080106</t>
  </si>
  <si>
    <t>ssid_SS0801_0019</t>
  </si>
  <si>
    <t>et_SS0801_0007</t>
  </si>
  <si>
    <t>ssid_SS0801_0036</t>
  </si>
  <si>
    <t>Mawut</t>
  </si>
  <si>
    <t>destruction_looting_property violence_against_civilians</t>
  </si>
  <si>
    <t>Mangol</t>
  </si>
  <si>
    <t>ssid_SS0801_0007</t>
  </si>
  <si>
    <t>et_SS0801_0001</t>
  </si>
  <si>
    <t>ssid_SS0801_0003</t>
  </si>
  <si>
    <t>Luonyaker</t>
  </si>
  <si>
    <t>Pagakdit, Maper, Marrik, Manajanjo/Thiong akol</t>
  </si>
  <si>
    <t>et_SS0801_0002</t>
  </si>
  <si>
    <t>ssid_SS0801_0045</t>
  </si>
  <si>
    <t>Majak-Tit</t>
  </si>
  <si>
    <t>Lou-Noi, Atap, A buck,Ayom, Pagakdit</t>
  </si>
  <si>
    <t>et_SS0801_0009</t>
  </si>
  <si>
    <t>ssid_SS0801_0044</t>
  </si>
  <si>
    <t>Thordong</t>
  </si>
  <si>
    <t>Malual kuel</t>
  </si>
  <si>
    <t>et_SS0801_0015</t>
  </si>
  <si>
    <t>ssid_SS0801_0048</t>
  </si>
  <si>
    <t>Akiue</t>
  </si>
  <si>
    <t>Thur mawien, Mangol Apuk</t>
  </si>
  <si>
    <t>et_SS0801_0014</t>
  </si>
  <si>
    <t>Mangol Apuk,Gok per,Nyiel</t>
  </si>
  <si>
    <t>et_SS0801_0011</t>
  </si>
  <si>
    <t>Akon</t>
  </si>
  <si>
    <t>SS0802</t>
  </si>
  <si>
    <t>SS080201</t>
  </si>
  <si>
    <t>ssid_SS0802_0070</t>
  </si>
  <si>
    <t>Nyieth</t>
  </si>
  <si>
    <t>et_SS0802_0030</t>
  </si>
  <si>
    <t>ssid_SS0802_0015</t>
  </si>
  <si>
    <t>Ariang</t>
  </si>
  <si>
    <t>et_SS0802_0023</t>
  </si>
  <si>
    <t>ssid_SS0802_0042</t>
  </si>
  <si>
    <t>Hadhiak</t>
  </si>
  <si>
    <t>ssid_SS0802_0041</t>
  </si>
  <si>
    <t>Bulic</t>
  </si>
  <si>
    <t>Achier, Adhothie,Taap,nyinliir,wunlang,thurakuio</t>
  </si>
  <si>
    <t>ssid_SS0802_0031</t>
  </si>
  <si>
    <t>Milo Awan</t>
  </si>
  <si>
    <t>Lolgot,thur-Ayedit</t>
  </si>
  <si>
    <t>et_SS0802_0001</t>
  </si>
  <si>
    <t>ssid_SS0802_0074</t>
  </si>
  <si>
    <t>Tiit Chok</t>
  </si>
  <si>
    <t>Langthok, Horkotic</t>
  </si>
  <si>
    <t>et_SS0802_0002</t>
  </si>
  <si>
    <t>ssid_SS0802_0075</t>
  </si>
  <si>
    <t>Anyieny</t>
  </si>
  <si>
    <t>majook, Dhiac, Rup,Gek-kou</t>
  </si>
  <si>
    <t>et_SS0802_0003</t>
  </si>
  <si>
    <t>ssid_SS0802_0076</t>
  </si>
  <si>
    <t>Pandak</t>
  </si>
  <si>
    <t>Thurabyei, Chumic , Makuac-ruel , Penyagany, Maperagaal</t>
  </si>
  <si>
    <t>et_SS0802_0004</t>
  </si>
  <si>
    <t>ssid_SS0802_0077</t>
  </si>
  <si>
    <t>Mathiangdit</t>
  </si>
  <si>
    <t>Agaaldit,Makuac, Adhothic</t>
  </si>
  <si>
    <t>et_SS0802_0033</t>
  </si>
  <si>
    <t>ssid_SS0802_0094</t>
  </si>
  <si>
    <t>Majakgol achol</t>
  </si>
  <si>
    <t>Kuro</t>
  </si>
  <si>
    <t>ssid_SS0802_0043</t>
  </si>
  <si>
    <t>et_SS0802_0029</t>
  </si>
  <si>
    <t>ssid_SS0802_0095</t>
  </si>
  <si>
    <t>Adut-Bul</t>
  </si>
  <si>
    <t>et_SS0802_0017</t>
  </si>
  <si>
    <t>Mabior Atito</t>
  </si>
  <si>
    <t>ssid_SS0802_0097</t>
  </si>
  <si>
    <t>Makuei Center</t>
  </si>
  <si>
    <t>Wak-agany ,peth, jier ,hal-ajok</t>
  </si>
  <si>
    <t>et_SS0802_0006</t>
  </si>
  <si>
    <t>Akon North</t>
  </si>
  <si>
    <t>SS080202</t>
  </si>
  <si>
    <t>ssid_SS0802_0092</t>
  </si>
  <si>
    <t>Mabil</t>
  </si>
  <si>
    <t>Aku-Ker, Luit-Ajuong, Arec-loch, Malek, Lual, Athiengthiss and Etc</t>
  </si>
  <si>
    <t>et_SS0802_0007</t>
  </si>
  <si>
    <t>ssid_SS0802_0079</t>
  </si>
  <si>
    <t>Ameth</t>
  </si>
  <si>
    <t>THurwien, Mangok, Yeldit, Makueidit, Adhotic, Muoth and Etc</t>
  </si>
  <si>
    <t>et_SS0802_0011</t>
  </si>
  <si>
    <t>ssid_SS0802_0080</t>
  </si>
  <si>
    <t>Macharadit</t>
  </si>
  <si>
    <t>Hong-Ayat,Rum gal, Machartiit, Lual-Awech, Amethic, Manyiel and Etc</t>
  </si>
  <si>
    <t>et_SS0802_0013</t>
  </si>
  <si>
    <t>ssid_SS0802_0082</t>
  </si>
  <si>
    <t>Muong-Kuac</t>
  </si>
  <si>
    <t>Rordior, panabyei,War-ngap,Manyang, manyiel-Awet</t>
  </si>
  <si>
    <t>et_SS0802_0014</t>
  </si>
  <si>
    <t>ssid_SS0802_0083</t>
  </si>
  <si>
    <t>Joong</t>
  </si>
  <si>
    <t>Apobong, Rum-Aleudit, Mabior-nyon, Malualdit, Rumkoor and etc</t>
  </si>
  <si>
    <t>et_SS0802_0015</t>
  </si>
  <si>
    <t>ssid_SS0802_0084</t>
  </si>
  <si>
    <t>Alueel</t>
  </si>
  <si>
    <t>War-Mabuoc,thonolit, chumuc, Mayom-loc, Ayendit and etc</t>
  </si>
  <si>
    <t>et_SS0802_0016</t>
  </si>
  <si>
    <t>ssid_SS0802_0085</t>
  </si>
  <si>
    <t>Rual</t>
  </si>
  <si>
    <t>Ror-rok, thooi, Hai-Akoon, Thurchan, Wunliet, Manyiel-Wut and etc</t>
  </si>
  <si>
    <t>et_SS0802_0012</t>
  </si>
  <si>
    <t>ssid_SS0802_0029</t>
  </si>
  <si>
    <t>Mayen Pajok</t>
  </si>
  <si>
    <t>Madol, Mangok, Maluil,Gordeng-Pakuic,Thor-Peth,Pantit and etc</t>
  </si>
  <si>
    <t>et_SS0802_0008</t>
  </si>
  <si>
    <t>ssid_SS0802_0062</t>
  </si>
  <si>
    <t>Amou</t>
  </si>
  <si>
    <t>War-kuol, Rumriet, Malek-tut,kotic, Agorkou,lil-lang and Etc</t>
  </si>
  <si>
    <t>et_SS0802_0010</t>
  </si>
  <si>
    <t>Alek West</t>
  </si>
  <si>
    <t>SS080205</t>
  </si>
  <si>
    <t>ssid_SS0802_0086</t>
  </si>
  <si>
    <t>Athokpur</t>
  </si>
  <si>
    <t>Athokpur,Majok,Akuak etc</t>
  </si>
  <si>
    <t>et_SS0802_0009</t>
  </si>
  <si>
    <t>ssid_SS0802_0091</t>
  </si>
  <si>
    <t>Anguuth, Luethlual, pacil Etc</t>
  </si>
  <si>
    <t>et_SS0802_0005</t>
  </si>
  <si>
    <t>Reepdit, Mareng, Reethii, etc</t>
  </si>
  <si>
    <t>Kuac North-Kuajok</t>
  </si>
  <si>
    <t>SS080207</t>
  </si>
  <si>
    <t>ssid_SS0802_0096</t>
  </si>
  <si>
    <t>Kuajok North</t>
  </si>
  <si>
    <t>Kuajok block 11,14</t>
  </si>
  <si>
    <t>Kuajok Block 33</t>
  </si>
  <si>
    <t>et_SS0802_0026</t>
  </si>
  <si>
    <t>ssid_SS0802_0073</t>
  </si>
  <si>
    <t>Kuajok Secondary School</t>
  </si>
  <si>
    <t>Kuajok block 13</t>
  </si>
  <si>
    <t>et_SS0803_0009</t>
  </si>
  <si>
    <t>Tonj East</t>
  </si>
  <si>
    <t>Ananatak</t>
  </si>
  <si>
    <t>SS0803</t>
  </si>
  <si>
    <t>SS080301</t>
  </si>
  <si>
    <t>ssid_SS0803_0030</t>
  </si>
  <si>
    <t>Kucuat</t>
  </si>
  <si>
    <t>Kai, Riau, Awdena, lol-lith, Majok,-thok, Wunkuac.</t>
  </si>
  <si>
    <t>et_SS0803_0010</t>
  </si>
  <si>
    <t>et_SS0803_0008</t>
  </si>
  <si>
    <t>ssid_SS0803_0062</t>
  </si>
  <si>
    <t>Malual-chum</t>
  </si>
  <si>
    <t>Ajok, Makuac-Ajuong, Meethiik, Abyei- Madhieu, Ajok- Malual.</t>
  </si>
  <si>
    <t>et_SS0803_0007</t>
  </si>
  <si>
    <t>Makuac</t>
  </si>
  <si>
    <t>SS080302</t>
  </si>
  <si>
    <t>ssid_SS0803_0071</t>
  </si>
  <si>
    <t>Wun-nyieth</t>
  </si>
  <si>
    <t>Ngapaken, Bolong dit, Abuok, Run, Anyijoong</t>
  </si>
  <si>
    <t>et_SS0803_0013</t>
  </si>
  <si>
    <t>ssid_SS0803_0019</t>
  </si>
  <si>
    <t>Maparah</t>
  </si>
  <si>
    <t>Rumdit, guet.</t>
  </si>
  <si>
    <t>ssid_SS0803_0015</t>
  </si>
  <si>
    <t>Manweng</t>
  </si>
  <si>
    <t>Rumdit and guet</t>
  </si>
  <si>
    <t>et_SS0803_0005</t>
  </si>
  <si>
    <t>Paliang</t>
  </si>
  <si>
    <t>SS080308</t>
  </si>
  <si>
    <t>ssid_SS0803_0061</t>
  </si>
  <si>
    <t>Watch, Romic,Rumabuth, Ramathiang, Wai-Chuuch</t>
  </si>
  <si>
    <t>et_SS0803_0004</t>
  </si>
  <si>
    <t>ssid_SS0803_0070</t>
  </si>
  <si>
    <t>Wun-chuei</t>
  </si>
  <si>
    <t>Ramathiang, Romic, Rumabuth, Watch,Wai-achuuch</t>
  </si>
  <si>
    <t>et_SS0803_0002</t>
  </si>
  <si>
    <t>Paweng</t>
  </si>
  <si>
    <t>SS080310</t>
  </si>
  <si>
    <t>ssid_SS0803_0066</t>
  </si>
  <si>
    <t>Pan-Nhial</t>
  </si>
  <si>
    <t>Malek,Meerdit,Meerthii, Piongjak,luangabyei,parieng-gaak</t>
  </si>
  <si>
    <t>ssid_SS0803_0059</t>
  </si>
  <si>
    <t>Kuel-chuk</t>
  </si>
  <si>
    <t>Pa-Nyibol,Mayom-Chuei,Tuer-Angot</t>
  </si>
  <si>
    <t>ssid_SS0803_0023</t>
  </si>
  <si>
    <t>Juol-gook</t>
  </si>
  <si>
    <t>Pandit, Alawiir, Apuok, Nyang-ngor</t>
  </si>
  <si>
    <t>Akop</t>
  </si>
  <si>
    <t>SS080401</t>
  </si>
  <si>
    <t>ssid_SS0804_0055</t>
  </si>
  <si>
    <t>Akop Centre</t>
  </si>
  <si>
    <t>Wunkot</t>
  </si>
  <si>
    <t>ssid_SS0804_0018</t>
  </si>
  <si>
    <t>et_SS0804_0027</t>
  </si>
  <si>
    <t>ssid_SS0804_0058</t>
  </si>
  <si>
    <t>Bundir</t>
  </si>
  <si>
    <t>et_SS0804_0010</t>
  </si>
  <si>
    <t>ssid_SS0804_0013</t>
  </si>
  <si>
    <t>Rorkou</t>
  </si>
  <si>
    <t>Ajuat,Aciir,Thiang,Akot</t>
  </si>
  <si>
    <t>et_SS0804_0011</t>
  </si>
  <si>
    <t>ssid_SS0804_0039</t>
  </si>
  <si>
    <t>Warrap Town</t>
  </si>
  <si>
    <t>Roual Atok</t>
  </si>
  <si>
    <t>et_SS0804_0032</t>
  </si>
  <si>
    <t>Rual Bet</t>
  </si>
  <si>
    <t>Achol</t>
  </si>
  <si>
    <t>SS080409</t>
  </si>
  <si>
    <t>ssid_SS0804_0046</t>
  </si>
  <si>
    <t>et_SS0804_0034</t>
  </si>
  <si>
    <t>Majuac,Makoc, Ruol-Atok, Thim-Wiem , Ngal-Nyang,</t>
  </si>
  <si>
    <t>ssid_SS0804_0003</t>
  </si>
  <si>
    <t>Agany</t>
  </si>
  <si>
    <t>ssid_SS0804_0034</t>
  </si>
  <si>
    <t>et_SS0804_0022</t>
  </si>
  <si>
    <t>ssid_SS0804_0023</t>
  </si>
  <si>
    <t>Kuanygoi</t>
  </si>
  <si>
    <t>et_SS0804_0020</t>
  </si>
  <si>
    <t>et_SS0804_0012</t>
  </si>
  <si>
    <t>ssid_SS0804_0035</t>
  </si>
  <si>
    <t>Aporlang</t>
  </si>
  <si>
    <t>Awul/ Mabior</t>
  </si>
  <si>
    <t>et_SS0804_0002</t>
  </si>
  <si>
    <t>et_SS0804_0028</t>
  </si>
  <si>
    <t>ssid_SS0804_0057</t>
  </si>
  <si>
    <t>Mading Ker</t>
  </si>
  <si>
    <t>Paacuok</t>
  </si>
  <si>
    <t>ssid_SS0804_0009</t>
  </si>
  <si>
    <t>et_SS0804_0005</t>
  </si>
  <si>
    <t>Kirik</t>
  </si>
  <si>
    <t>SS080405</t>
  </si>
  <si>
    <t>ssid_SS0804_0044</t>
  </si>
  <si>
    <t>Aguath, Guanyjur, Akac</t>
  </si>
  <si>
    <t>et_SS0804_0015</t>
  </si>
  <si>
    <t>Manalor</t>
  </si>
  <si>
    <t>SS080406</t>
  </si>
  <si>
    <t>ssid_SS0804_0011</t>
  </si>
  <si>
    <t>Pankot</t>
  </si>
  <si>
    <t>Mabior/ War Akok</t>
  </si>
  <si>
    <t>et_SS0804_0030</t>
  </si>
  <si>
    <t>Wun-Agap</t>
  </si>
  <si>
    <t>ssid_SS0804_0041</t>
  </si>
  <si>
    <t>ssid_SS0804_0029</t>
  </si>
  <si>
    <t>Manalor Centre</t>
  </si>
  <si>
    <t>Aciak-tong ,Wun-Ngal</t>
  </si>
  <si>
    <t>et_SS0804_0013</t>
  </si>
  <si>
    <t>Maper/Ruel-Akuek</t>
  </si>
  <si>
    <t>et_SS0804_0016</t>
  </si>
  <si>
    <t>ssid_SS0804_0032</t>
  </si>
  <si>
    <t>Parasika</t>
  </si>
  <si>
    <t>Kuel-Akuok</t>
  </si>
  <si>
    <t>et_SS0804_0029</t>
  </si>
  <si>
    <t>et_SS0804_0001</t>
  </si>
  <si>
    <t>ssid_SS0804_0027</t>
  </si>
  <si>
    <t>makuok</t>
  </si>
  <si>
    <t>et_SS0804_0033</t>
  </si>
  <si>
    <t>ssid_SS0804_0059</t>
  </si>
  <si>
    <t>Aciak-tong</t>
  </si>
  <si>
    <t>Aciak-tong,Akuoc,lol-koot, Chuei-Achuil</t>
  </si>
  <si>
    <t>et_SS0804_0008</t>
  </si>
  <si>
    <t>Marial Lou</t>
  </si>
  <si>
    <t>SS080407</t>
  </si>
  <si>
    <t>ssid_SS0804_0060</t>
  </si>
  <si>
    <t>Nyalek</t>
  </si>
  <si>
    <t>Marial-Kuel</t>
  </si>
  <si>
    <t>et_SS0804_0006</t>
  </si>
  <si>
    <t>ssid_SS0804_0061</t>
  </si>
  <si>
    <t>Mawien-Ayen</t>
  </si>
  <si>
    <t>Pulbari, Yual, Tiom-Thich</t>
  </si>
  <si>
    <t>et_SS0804_0009</t>
  </si>
  <si>
    <t>ssid_SS0804_0062</t>
  </si>
  <si>
    <t>Rum-Tong</t>
  </si>
  <si>
    <t>Rulbal-Matik</t>
  </si>
  <si>
    <t>et_SS0804_0007</t>
  </si>
  <si>
    <t>ssid_SS0804_0063</t>
  </si>
  <si>
    <t>Thoric</t>
  </si>
  <si>
    <t>Pariang Lou</t>
  </si>
  <si>
    <t>et_SS0804_0042</t>
  </si>
  <si>
    <t>Parieng, Marial lou Center</t>
  </si>
  <si>
    <t>et_SS0804_0037</t>
  </si>
  <si>
    <t>ssid_SS0804_0064</t>
  </si>
  <si>
    <t>Mawien Ayen</t>
  </si>
  <si>
    <t>Ayet, Marial Center</t>
  </si>
  <si>
    <t>et_SS0804_0036</t>
  </si>
  <si>
    <t>ssid_SS0804_0065</t>
  </si>
  <si>
    <t>Adweng</t>
  </si>
  <si>
    <t>Tonj- miir, Adouk</t>
  </si>
  <si>
    <t>et_SS0804_0038</t>
  </si>
  <si>
    <t>ssid_SS0804_0066</t>
  </si>
  <si>
    <t>Patei</t>
  </si>
  <si>
    <t>Payup , Panthor</t>
  </si>
  <si>
    <t>et_SS0804_0039</t>
  </si>
  <si>
    <t>ssid_SS0804_0067</t>
  </si>
  <si>
    <t>Akeec</t>
  </si>
  <si>
    <t>Tong-Miir ,Palbar</t>
  </si>
  <si>
    <t>et_SS0804_0040</t>
  </si>
  <si>
    <t>ssid_SS0804_0068</t>
  </si>
  <si>
    <t>Mangok</t>
  </si>
  <si>
    <t>et_SS0804_0043</t>
  </si>
  <si>
    <t>Pariang, Marial-Lou centre, Tiopp, lith, Adnok, Angot Bol, Tong  miira, Adel</t>
  </si>
  <si>
    <t>ssid_SS0804_0069</t>
  </si>
  <si>
    <t>Gumkiir</t>
  </si>
  <si>
    <t>Tiop- dhith , Aduok</t>
  </si>
  <si>
    <t>et_SS0804_0003</t>
  </si>
  <si>
    <t>Pagol</t>
  </si>
  <si>
    <t>SS080408</t>
  </si>
  <si>
    <t>ssid_SS0804_0010</t>
  </si>
  <si>
    <t>Mayenloc</t>
  </si>
  <si>
    <t>ssid_SS0804_0037</t>
  </si>
  <si>
    <t>et_SS0804_0017</t>
  </si>
  <si>
    <t>Mayom -Loc</t>
  </si>
  <si>
    <t>et_SS0804_0044</t>
  </si>
  <si>
    <t>Mayen -Loc</t>
  </si>
  <si>
    <t>et_SS0804_0014</t>
  </si>
  <si>
    <t>ssid_SS0804_0025</t>
  </si>
  <si>
    <t>Lurcuk</t>
  </si>
  <si>
    <t>Warnaor</t>
  </si>
  <si>
    <t>et_SS0804_0019</t>
  </si>
  <si>
    <t>Marialtit</t>
  </si>
  <si>
    <t>et_SS0804_0018</t>
  </si>
  <si>
    <t>ssid_SS0804_0026</t>
  </si>
  <si>
    <t>Majok</t>
  </si>
  <si>
    <t>Marial tit</t>
  </si>
  <si>
    <t>et_SS0804_0023</t>
  </si>
  <si>
    <t>Achuiil and Akuoc</t>
  </si>
  <si>
    <t>et_SS0804_0021</t>
  </si>
  <si>
    <t>et_SS0804_0004</t>
  </si>
  <si>
    <t>ssid_SS0804_0014</t>
  </si>
  <si>
    <t>Rualbet Centre</t>
  </si>
  <si>
    <t>et_SS0805_0007</t>
  </si>
  <si>
    <t>Jak</t>
  </si>
  <si>
    <t>SS0805</t>
  </si>
  <si>
    <t>SS080501</t>
  </si>
  <si>
    <t>ssid_SS0805_0034</t>
  </si>
  <si>
    <t>Thiet</t>
  </si>
  <si>
    <t>SS080503</t>
  </si>
  <si>
    <t>ssid_SS0805_0007</t>
  </si>
  <si>
    <t>et_SS0805_0001</t>
  </si>
  <si>
    <t>Rawbet,marial-lou</t>
  </si>
  <si>
    <t>et_SS0805_0003</t>
  </si>
  <si>
    <t>ssid_SS0805_0017</t>
  </si>
  <si>
    <t>Mayom-Abun</t>
  </si>
  <si>
    <t>Kirik, Akop</t>
  </si>
  <si>
    <t>Achir, Madhiath</t>
  </si>
  <si>
    <t>et_SS0805_0005</t>
  </si>
  <si>
    <t>ssid_SS0805_0040</t>
  </si>
  <si>
    <t>Muor-agoor</t>
  </si>
  <si>
    <t>Ngapagok</t>
  </si>
  <si>
    <t>Ananatak, Ngap-Agok, Kacuat, Langchok, Palal</t>
  </si>
  <si>
    <t>ssid_SS0803_0029</t>
  </si>
  <si>
    <t>et_SS0805_0004</t>
  </si>
  <si>
    <t>ssid_SS0805_0041</t>
  </si>
  <si>
    <t>Kuanyal, Ayilor</t>
  </si>
  <si>
    <t>et_SS0805_0015</t>
  </si>
  <si>
    <t>ssid_SS0805_0044</t>
  </si>
  <si>
    <t>Karic</t>
  </si>
  <si>
    <t>Angol,Wunkot, Rordior, and Muor-agoor</t>
  </si>
  <si>
    <t>et_SS0805_0016</t>
  </si>
  <si>
    <t>ssid_SS0805_0045</t>
  </si>
  <si>
    <t>Kau</t>
  </si>
  <si>
    <t>Dong, Ngapanet, Agor-wak and Warachier</t>
  </si>
  <si>
    <t>et_SS0805_0013</t>
  </si>
  <si>
    <t>Tonj</t>
  </si>
  <si>
    <t>SS080504</t>
  </si>
  <si>
    <t>ssid_SS0805_0042</t>
  </si>
  <si>
    <t>Pan-Ngap</t>
  </si>
  <si>
    <t>et_SS0805_0002</t>
  </si>
  <si>
    <t>ssid_SS0805_0011</t>
  </si>
  <si>
    <t>Nyiel</t>
  </si>
  <si>
    <t>Agugo</t>
  </si>
  <si>
    <t>ssid_SS0805_0009</t>
  </si>
  <si>
    <t>et_SS0805_0010</t>
  </si>
  <si>
    <t>ssid_SS0805_0030</t>
  </si>
  <si>
    <t>Abyei Chok</t>
  </si>
  <si>
    <t>et_SS0805_0009</t>
  </si>
  <si>
    <t>ssid_SS0805_0026</t>
  </si>
  <si>
    <t>Malualmuok</t>
  </si>
  <si>
    <t>et_SS0805_0018</t>
  </si>
  <si>
    <t>Wanhalel</t>
  </si>
  <si>
    <t>SS080505</t>
  </si>
  <si>
    <t>ssid_SS0805_0003</t>
  </si>
  <si>
    <t>Mabior Yor</t>
  </si>
  <si>
    <t>Kuei,-kou, Akoot pan Bok</t>
  </si>
  <si>
    <t>et_SS0805_0012</t>
  </si>
  <si>
    <t>ssid_SS0805_0036</t>
  </si>
  <si>
    <t>Tarweng</t>
  </si>
  <si>
    <t>et_SS0805_0011</t>
  </si>
  <si>
    <t>et_SS0805_0017</t>
  </si>
  <si>
    <t>ssid_SS0805_0014</t>
  </si>
  <si>
    <t>Ayuath</t>
  </si>
  <si>
    <t>Mabior-yar,Akoot pan Bok</t>
  </si>
  <si>
    <t>et_SS0902_0001</t>
  </si>
  <si>
    <t>Western Bahr el Ghazal</t>
  </si>
  <si>
    <t>Raja</t>
  </si>
  <si>
    <t>Raja Town</t>
  </si>
  <si>
    <t>SS09</t>
  </si>
  <si>
    <t>SS0902</t>
  </si>
  <si>
    <t>SS090204</t>
  </si>
  <si>
    <t>ssid_SS0902_0041</t>
  </si>
  <si>
    <t>South Darfur</t>
  </si>
  <si>
    <t>Buram</t>
  </si>
  <si>
    <t>Diyem, Buram, Nimir and Fordos</t>
  </si>
  <si>
    <t>SD03</t>
  </si>
  <si>
    <t>SD03161</t>
  </si>
  <si>
    <t>et_SS0903_0001</t>
  </si>
  <si>
    <t>Wau</t>
  </si>
  <si>
    <t>Wau South</t>
  </si>
  <si>
    <t>SS0903</t>
  </si>
  <si>
    <t>SS090307</t>
  </si>
  <si>
    <t>ssid_SS0903_0006</t>
  </si>
  <si>
    <t>Bazia jedit</t>
  </si>
  <si>
    <t>Nabari, Hai Salam, Gwongoru, Naita, Sene, Kwuru</t>
  </si>
  <si>
    <t>et_SS1001_0001</t>
  </si>
  <si>
    <t>Ezo</t>
  </si>
  <si>
    <t>Ezo Centre</t>
  </si>
  <si>
    <t>SS1001</t>
  </si>
  <si>
    <t>SS100106</t>
  </si>
  <si>
    <t>ssid_SS1001_0014</t>
  </si>
  <si>
    <t>Ezo Center</t>
  </si>
  <si>
    <t>Source Yubu</t>
  </si>
  <si>
    <t>Nambia, Mabetindi, Mabaiko, Kpotonayo</t>
  </si>
  <si>
    <t>ssid_SS1009_0028</t>
  </si>
  <si>
    <t>et_SS1001_0006</t>
  </si>
  <si>
    <t>ssid_SS1001_0029</t>
  </si>
  <si>
    <t>Napere</t>
  </si>
  <si>
    <t>Green Star, Young Star, Nazereda, Tambura1</t>
  </si>
  <si>
    <t>et_SS1001_0004</t>
  </si>
  <si>
    <t>ssid_SS1001_0048</t>
  </si>
  <si>
    <t>Hai Network</t>
  </si>
  <si>
    <t>Tharir,Tambura,Nazereda,Green Star</t>
  </si>
  <si>
    <t>et_SS1001_0003</t>
  </si>
  <si>
    <t>ssid_SS1001_0049</t>
  </si>
  <si>
    <t>Nandia</t>
  </si>
  <si>
    <t>Tambura1,Green Star, Young Star, Nazereda , Motokurungu</t>
  </si>
  <si>
    <t>et_SS1001_0002</t>
  </si>
  <si>
    <t>ssid_SS1001_0050</t>
  </si>
  <si>
    <t>Regina Mundi Catholic Church</t>
  </si>
  <si>
    <t>Motokurungu, Mapiaku,Agara,Tambura1,Green Star ,Young Star,Tharir,Nzaereda,</t>
  </si>
  <si>
    <t>et_SS1001_0005</t>
  </si>
  <si>
    <t>ssid_SS1001_0051</t>
  </si>
  <si>
    <t>Suk Admo</t>
  </si>
  <si>
    <t>Tambura Town,Motokurungu,Tambura1,Agara,Green Star, Young Star,Nazereda Tharir</t>
  </si>
  <si>
    <t>et_SS1005_0001</t>
  </si>
  <si>
    <t>Mundri West</t>
  </si>
  <si>
    <t>Mundri</t>
  </si>
  <si>
    <t>SS1005</t>
  </si>
  <si>
    <t>SS100505</t>
  </si>
  <si>
    <t>ssid_SS1005_0016</t>
  </si>
  <si>
    <t>Miri moto</t>
  </si>
  <si>
    <t>Obobo</t>
  </si>
  <si>
    <t>et_SS1009_0008</t>
  </si>
  <si>
    <t>SS1007</t>
  </si>
  <si>
    <t>SS100702</t>
  </si>
  <si>
    <t>ssid_SS1007_0011</t>
  </si>
  <si>
    <t>Nagbagi</t>
  </si>
  <si>
    <t>et_SS1007_0001</t>
  </si>
  <si>
    <t>ssid_SS1007_0003</t>
  </si>
  <si>
    <t>Hai matar</t>
  </si>
  <si>
    <t>et_SS1009_0006</t>
  </si>
  <si>
    <t>ssid_SS1007_0007</t>
  </si>
  <si>
    <t>Maringindo</t>
  </si>
  <si>
    <t>Tambura Twon and Namutina</t>
  </si>
  <si>
    <t>et_SS1009_0007</t>
  </si>
  <si>
    <t>ssid_SS1007_0009</t>
  </si>
  <si>
    <t>Bomanzara-site</t>
  </si>
  <si>
    <t>Boma Nzara Site</t>
  </si>
  <si>
    <t>et_SS1007_0002</t>
  </si>
  <si>
    <t>ssid_SS1007_0010</t>
  </si>
  <si>
    <t>Bomanzara</t>
  </si>
  <si>
    <t>et_SS1008_0004</t>
  </si>
  <si>
    <t>Nzara centre</t>
  </si>
  <si>
    <t>SS1008</t>
  </si>
  <si>
    <t>SS100802</t>
  </si>
  <si>
    <t>ssid_SS1008_0001</t>
  </si>
  <si>
    <t>Across Nzara</t>
  </si>
  <si>
    <t>et_SS1008_0001</t>
  </si>
  <si>
    <t>ssid_SS1008_0017</t>
  </si>
  <si>
    <t>Across Yubu</t>
  </si>
  <si>
    <t>et_SS1008_0003</t>
  </si>
  <si>
    <t>ssid_SS1008_0018</t>
  </si>
  <si>
    <t>Dhar Dukan</t>
  </si>
  <si>
    <t>et_SS1008_0002</t>
  </si>
  <si>
    <t>ssid_SS1008_0019</t>
  </si>
  <si>
    <t>Hai Nadari</t>
  </si>
  <si>
    <t>et_SS1009_0004</t>
  </si>
  <si>
    <t>ssid_SS1009_0031</t>
  </si>
  <si>
    <t>Adeesa Girls Boarding Primary School</t>
  </si>
  <si>
    <t>Duma</t>
  </si>
  <si>
    <t>Nangi</t>
  </si>
  <si>
    <t>SS100701</t>
  </si>
  <si>
    <t>et_SS1009_0002</t>
  </si>
  <si>
    <t>ssid_SS1009_0010</t>
  </si>
  <si>
    <t>Nazereda</t>
  </si>
  <si>
    <t>armed_clashes violence_against_civilians</t>
  </si>
  <si>
    <t>Namutina</t>
  </si>
  <si>
    <t>Dingimo</t>
  </si>
  <si>
    <t>SS100903</t>
  </si>
  <si>
    <t>ssid_SS1009_0002</t>
  </si>
  <si>
    <t>et_SS1009_0005</t>
  </si>
  <si>
    <t>ssid_SS1009_0008</t>
  </si>
  <si>
    <t>Gamunakpe</t>
  </si>
  <si>
    <t>Nambia</t>
  </si>
  <si>
    <t>et_SS1009_0003</t>
  </si>
  <si>
    <t>ssid_SS1009_0024</t>
  </si>
  <si>
    <t>St Mary Catholic Church</t>
  </si>
  <si>
    <t>Kpangima</t>
  </si>
  <si>
    <t>et_SS1010_0001</t>
  </si>
  <si>
    <t>Yambio</t>
  </si>
  <si>
    <t>SS1010</t>
  </si>
  <si>
    <t>SS101007</t>
  </si>
  <si>
    <t>ssid_SS1010_0036</t>
  </si>
  <si>
    <t>Yambio Town</t>
  </si>
  <si>
    <t>et_SS0308_0012</t>
  </si>
  <si>
    <t>ssid_SS0308_0053</t>
  </si>
  <si>
    <t>Former VSF Compound</t>
  </si>
  <si>
    <t>Kongor</t>
  </si>
  <si>
    <t>ssid_SS0308_0009</t>
  </si>
  <si>
    <t>et_SS0308_0013</t>
  </si>
  <si>
    <t>ssid_SS0308_0054</t>
  </si>
  <si>
    <t>Former SALT Compound</t>
  </si>
  <si>
    <t>Lekuangole (Nanaam, Ngoyith) and Gumruk (Thangnyang)</t>
  </si>
  <si>
    <t>Nanaam, Ngoyith and Thangnyang</t>
  </si>
  <si>
    <t>Llekuangole</t>
  </si>
  <si>
    <t>et_SS0609_0021</t>
  </si>
  <si>
    <t>et_SS0609_0009</t>
  </si>
  <si>
    <t>Jabal Aulia</t>
  </si>
  <si>
    <t>SD01001</t>
  </si>
  <si>
    <t>3‐6 Months</t>
  </si>
  <si>
    <t>Juba IDP Camp 3</t>
  </si>
  <si>
    <t>Juba IDP Site 3</t>
  </si>
  <si>
    <t>ssid_SS0101_0038</t>
  </si>
  <si>
    <t>et_SS0609_0011</t>
  </si>
  <si>
    <t>et_SS0609_0012</t>
  </si>
  <si>
    <t>Juba IDP Camp 1</t>
  </si>
  <si>
    <t>Juba IDP Site 1</t>
  </si>
  <si>
    <t>ssid_SS0101_0037</t>
  </si>
  <si>
    <t>ssid_SS0604_0075</t>
  </si>
  <si>
    <t>Leer T.P.A</t>
  </si>
  <si>
    <t>et_SS0712_0001</t>
  </si>
  <si>
    <t>et_SS0304_0005</t>
  </si>
  <si>
    <t>ssid_SS0304_0001</t>
  </si>
  <si>
    <t>Achap Nile</t>
  </si>
  <si>
    <t>Floods</t>
  </si>
  <si>
    <t>et_SS0604_0014</t>
  </si>
  <si>
    <t>ssid_SS0604_0009</t>
  </si>
  <si>
    <t>Liab</t>
  </si>
  <si>
    <t>Lual</t>
  </si>
  <si>
    <t>ssid_SS0605_0021</t>
  </si>
  <si>
    <t>et_SS0605_0002</t>
  </si>
  <si>
    <t>Rubkuay/Tutnyang</t>
  </si>
  <si>
    <t>SS060506</t>
  </si>
  <si>
    <t>ssid_SS0605_0016</t>
  </si>
  <si>
    <t>Kangkoi</t>
  </si>
  <si>
    <t>Insecurity situation in Sudan</t>
  </si>
  <si>
    <t>et_SS0609_0048</t>
  </si>
  <si>
    <t>These IDPs are returning back from Sudan-Khartoum to Unity State -Rubkona County due to Khartoum crisis all commodity price shut up.</t>
  </si>
  <si>
    <t>et_SS0609_0024</t>
  </si>
  <si>
    <t>et_SS0609_0030</t>
  </si>
  <si>
    <t>these IDPs are returning back from Sudan to South Sudan Unity -Rubkona  due to Khartoum crisis all commodity price are high.</t>
  </si>
  <si>
    <t>et_SS0609_0025</t>
  </si>
  <si>
    <t>ssid_SS0604_0076</t>
  </si>
  <si>
    <t>Nyadiar</t>
  </si>
  <si>
    <t>Poor living condition in refugees camp.</t>
  </si>
  <si>
    <t>et_SS0609_0033</t>
  </si>
  <si>
    <t>they are returning back because of economic crisis in Sudan plus that they have seen peace in the Country.</t>
  </si>
  <si>
    <t>et_SS0609_0028</t>
  </si>
  <si>
    <t>This IDPs returning from Sudan to Rubkona</t>
  </si>
  <si>
    <t>Voluntary relocation from Sudan</t>
  </si>
  <si>
    <t>et_SS0609_0060</t>
  </si>
  <si>
    <t>These IDPs are return back from Sudan due to crisis in Khartoum commodity price shut up.</t>
  </si>
  <si>
    <t>et_SS0609_0080</t>
  </si>
  <si>
    <t>et_SS0804_0026</t>
  </si>
  <si>
    <t>Communal Clashes</t>
  </si>
  <si>
    <t>et_SS0804_0025</t>
  </si>
  <si>
    <t>Manyiel, Chuol, Aker, Apor, Machar, Ayibuth</t>
  </si>
  <si>
    <t>et_SS0805_0008</t>
  </si>
  <si>
    <t>ssid_SS0805_0023</t>
  </si>
  <si>
    <t>Warkie</t>
  </si>
  <si>
    <t>Destruction</t>
  </si>
  <si>
    <t>et_SS0805_0014</t>
  </si>
  <si>
    <t>ssid_SS0805_0046</t>
  </si>
  <si>
    <t>Dam-Malueel</t>
  </si>
  <si>
    <t>flooding</t>
  </si>
  <si>
    <t>Muor-took, Kuei-kou</t>
  </si>
  <si>
    <t>et_SS0311_0001</t>
  </si>
  <si>
    <t>Pieri</t>
  </si>
  <si>
    <t>SS031106</t>
  </si>
  <si>
    <t>ssid_SS0311_0049</t>
  </si>
  <si>
    <t>Pieri centre</t>
  </si>
  <si>
    <t>Murle Attack to raid cattle</t>
  </si>
  <si>
    <t>Payai</t>
  </si>
  <si>
    <t>Pakernyieth</t>
  </si>
  <si>
    <t>SS031104</t>
  </si>
  <si>
    <t>Guarding property (home or land)</t>
  </si>
  <si>
    <t>et_SS0503_0002</t>
  </si>
  <si>
    <t>Malual East</t>
  </si>
  <si>
    <t>SS0503</t>
  </si>
  <si>
    <t>SS050303</t>
  </si>
  <si>
    <t>ssid_SS0503_0026</t>
  </si>
  <si>
    <t>Wun lang</t>
  </si>
  <si>
    <t>lol Dit, Nyinchum,pan Guen,panwet,wun Ngap</t>
  </si>
  <si>
    <t>et_SS0710_0005</t>
  </si>
  <si>
    <t>ssid_SS0710_0046</t>
  </si>
  <si>
    <t>South Kordofan</t>
  </si>
  <si>
    <t>Talodi</t>
  </si>
  <si>
    <t>Leeri</t>
  </si>
  <si>
    <t>Leeri Refugees camp</t>
  </si>
  <si>
    <t>SD07</t>
  </si>
  <si>
    <t>SD07089</t>
  </si>
  <si>
    <t>Other</t>
  </si>
  <si>
    <t>No means of transport to brining them back to South Sudan as the transport fees is to high and the normal family can't afford</t>
  </si>
  <si>
    <t>Ameth-aguok</t>
  </si>
  <si>
    <t>SS11</t>
  </si>
  <si>
    <t>SS1101</t>
  </si>
  <si>
    <t>SS110102</t>
  </si>
  <si>
    <t>Dungop</t>
  </si>
  <si>
    <t>Livelihood activities</t>
  </si>
  <si>
    <t>et_SS1101_0003</t>
  </si>
  <si>
    <t>ssid_SS1101_0001</t>
  </si>
  <si>
    <t>Ameth Bake</t>
  </si>
  <si>
    <t>armed_clashes destruction_looting_property violence_against_civilians</t>
  </si>
  <si>
    <t>et_SS1101_0004</t>
  </si>
  <si>
    <t>Abiemnhoum</t>
  </si>
  <si>
    <t>Kanyuop</t>
  </si>
  <si>
    <t>SS060101</t>
  </si>
  <si>
    <t>et_SS0101_0011</t>
  </si>
  <si>
    <t>ssid_SS0101_0073</t>
  </si>
  <si>
    <t>Gurei Block 3 residential area</t>
  </si>
  <si>
    <t>Nakulujo, Kafuri North</t>
  </si>
  <si>
    <t>Not safe to leave</t>
  </si>
  <si>
    <t>et_SS0101_0006</t>
  </si>
  <si>
    <t>ssid_SS0101_0078</t>
  </si>
  <si>
    <t>Rokwe Primary School</t>
  </si>
  <si>
    <t>Kango Na Mundu, Lopepe, Wunatorok, Zera Na Clement</t>
  </si>
  <si>
    <t>et_SS0104_0001</t>
  </si>
  <si>
    <t>Gulumbi</t>
  </si>
  <si>
    <t>SS010401</t>
  </si>
  <si>
    <t>ssid_SS0104_0007</t>
  </si>
  <si>
    <t>Kindi</t>
  </si>
  <si>
    <t>Arua</t>
  </si>
  <si>
    <t>Madi-Okollo</t>
  </si>
  <si>
    <t>Rigbo</t>
  </si>
  <si>
    <t>Rhino Refugee Settlement Camp</t>
  </si>
  <si>
    <t>UG303</t>
  </si>
  <si>
    <t>UG3033</t>
  </si>
  <si>
    <t>UG303308</t>
  </si>
  <si>
    <t>it's personal interest and others have no money.</t>
  </si>
  <si>
    <t>et_SS0104_0002</t>
  </si>
  <si>
    <t>Panyume</t>
  </si>
  <si>
    <t>SS010404</t>
  </si>
  <si>
    <t>ssid_SS0104_0013</t>
  </si>
  <si>
    <t>Nyori East</t>
  </si>
  <si>
    <t>Luck of finance to facilitate their movement.</t>
  </si>
  <si>
    <t>et_SS0106_0003</t>
  </si>
  <si>
    <t>Yei</t>
  </si>
  <si>
    <t>Yei Town</t>
  </si>
  <si>
    <t>SS0106</t>
  </si>
  <si>
    <t>SS010605</t>
  </si>
  <si>
    <t>ssid_SS0106_0019</t>
  </si>
  <si>
    <t>Atende Site</t>
  </si>
  <si>
    <t>Mukaya</t>
  </si>
  <si>
    <t>Biri and Dimu One Bomas</t>
  </si>
  <si>
    <t>SS010304</t>
  </si>
  <si>
    <t>Disability (Physical, mental, elderly)</t>
  </si>
  <si>
    <t>et_SS0106_0002</t>
  </si>
  <si>
    <t>ssid_SS0106_0004</t>
  </si>
  <si>
    <t>ECSS Mission IDP Site</t>
  </si>
  <si>
    <t>Otogo</t>
  </si>
  <si>
    <t>Ombaei</t>
  </si>
  <si>
    <t>SS010603</t>
  </si>
  <si>
    <t>ssid_SS0106_0029</t>
  </si>
  <si>
    <t>et_SS0106_0004</t>
  </si>
  <si>
    <t>et_SS0106_0005</t>
  </si>
  <si>
    <t>Logo/Gilonye</t>
  </si>
  <si>
    <t>Gilonye</t>
  </si>
  <si>
    <t>et_SS0302_0002</t>
  </si>
  <si>
    <t>ssid_SS0302_0013</t>
  </si>
  <si>
    <t>Thunop</t>
  </si>
  <si>
    <t>Guduk</t>
  </si>
  <si>
    <t>SS030208</t>
  </si>
  <si>
    <t>ssid_SS0302_0002</t>
  </si>
  <si>
    <t>et_SS0302_0004</t>
  </si>
  <si>
    <t>ssid_SS0302_0023</t>
  </si>
  <si>
    <t>Panyang</t>
  </si>
  <si>
    <t>et_SS0302_0001</t>
  </si>
  <si>
    <t>ssid_SS0302_0050</t>
  </si>
  <si>
    <t>Nyaguei</t>
  </si>
  <si>
    <t>ssid_SS0302_0008</t>
  </si>
  <si>
    <t>et_SS0302_0014</t>
  </si>
  <si>
    <t>ssid_SS0302_0003</t>
  </si>
  <si>
    <t>ssid_SS0302_0040</t>
  </si>
  <si>
    <t>Chuilboung</t>
  </si>
  <si>
    <t>Titbil</t>
  </si>
  <si>
    <t>et_SS0302_0005</t>
  </si>
  <si>
    <t>Pajiek</t>
  </si>
  <si>
    <t>SS030206</t>
  </si>
  <si>
    <t>ssid_SS0302_0045</t>
  </si>
  <si>
    <t>Kanal/ canal</t>
  </si>
  <si>
    <t>Kuacdeng</t>
  </si>
  <si>
    <t>Kuerluli</t>
  </si>
  <si>
    <t>SS030203</t>
  </si>
  <si>
    <t>ssid_SS0302_0005</t>
  </si>
  <si>
    <t>et_SS0302_0008</t>
  </si>
  <si>
    <t>ssid_SS0302_0046</t>
  </si>
  <si>
    <t>Nyaruachbol</t>
  </si>
  <si>
    <t>Kutyang</t>
  </si>
  <si>
    <t>ssid_SS0302_0006</t>
  </si>
  <si>
    <t>et_SS0302_0006</t>
  </si>
  <si>
    <t>ssid_SS0302_0047</t>
  </si>
  <si>
    <t>Tuok</t>
  </si>
  <si>
    <t>Jony</t>
  </si>
  <si>
    <t>ssid_SS0302_0004</t>
  </si>
  <si>
    <t>et_SS0302_0007</t>
  </si>
  <si>
    <t>ssid_SS0302_0051</t>
  </si>
  <si>
    <t>Pajiek Centre</t>
  </si>
  <si>
    <t>Lualdiu</t>
  </si>
  <si>
    <t>No funds to travel</t>
  </si>
  <si>
    <t>et_SS0302_0011</t>
  </si>
  <si>
    <t>SS030207</t>
  </si>
  <si>
    <t>ssid_SS0302_0052</t>
  </si>
  <si>
    <t>Guong</t>
  </si>
  <si>
    <t>Wech Deng</t>
  </si>
  <si>
    <t>ssid_SS0302_0021</t>
  </si>
  <si>
    <t>et_SS0302_0012</t>
  </si>
  <si>
    <t>ssid_SS0302_0048</t>
  </si>
  <si>
    <t>Nyawaat</t>
  </si>
  <si>
    <t>Gaar</t>
  </si>
  <si>
    <t>et_SS0302_0010</t>
  </si>
  <si>
    <t>ssid_SS0302_0011</t>
  </si>
  <si>
    <t>Paguong</t>
  </si>
  <si>
    <t>Wich Ding</t>
  </si>
  <si>
    <t>ssid_SS0302_0019</t>
  </si>
  <si>
    <t>et_SS0302_0009</t>
  </si>
  <si>
    <t>ssid_SS0302_0015</t>
  </si>
  <si>
    <t>Wai</t>
  </si>
  <si>
    <t>Wichtut</t>
  </si>
  <si>
    <t>et_SS0304_0002</t>
  </si>
  <si>
    <t>The transport was organize and rented by community leader for Khorfulus.</t>
  </si>
  <si>
    <t>The community leader can not effort  to rent anther vehicle.</t>
  </si>
  <si>
    <t>et_SS0306_0001</t>
  </si>
  <si>
    <t>ssid_SS0306_0052</t>
  </si>
  <si>
    <t>Phom</t>
  </si>
  <si>
    <t>SS030605</t>
  </si>
  <si>
    <t>et_SS0306_0003</t>
  </si>
  <si>
    <t>et_SS0306_0002</t>
  </si>
  <si>
    <t>Hai Matar</t>
  </si>
  <si>
    <t>ssid_SS0306_0008</t>
  </si>
  <si>
    <t>et_SS0307_0002</t>
  </si>
  <si>
    <t>ssid_SS0307_0016</t>
  </si>
  <si>
    <t>Ngueng</t>
  </si>
  <si>
    <t>Rup Chak</t>
  </si>
  <si>
    <t>et_SS0307_0001</t>
  </si>
  <si>
    <t>Pading</t>
  </si>
  <si>
    <t>SS030704</t>
  </si>
  <si>
    <t>ssid_SS0307_0010</t>
  </si>
  <si>
    <t>Keth</t>
  </si>
  <si>
    <t>Wuntau, Lieth, Nyongdori and Daal.</t>
  </si>
  <si>
    <t>et_SS0311_0002</t>
  </si>
  <si>
    <t>Pimpieny, Horgot, Pulthabil and Kahamel</t>
  </si>
  <si>
    <t>et_SS0407_0002</t>
  </si>
  <si>
    <t>ssid_SS0407_0029</t>
  </si>
  <si>
    <t>Wunthou</t>
  </si>
  <si>
    <t>Amethic</t>
  </si>
  <si>
    <t>et_SS0503_0001</t>
  </si>
  <si>
    <t>Malual West</t>
  </si>
  <si>
    <t>SS050305</t>
  </si>
  <si>
    <t>ssid_SS0503_0025</t>
  </si>
  <si>
    <t>Wathok Feeder Road</t>
  </si>
  <si>
    <t>Wathok</t>
  </si>
  <si>
    <t>et_SS0604_0001</t>
  </si>
  <si>
    <t>ssid_SS0604_0100</t>
  </si>
  <si>
    <t>Ber</t>
  </si>
  <si>
    <t>Luom</t>
  </si>
  <si>
    <t>Kuerlel</t>
  </si>
  <si>
    <t>SS060504</t>
  </si>
  <si>
    <t>et_SS0605_0001</t>
  </si>
  <si>
    <t>ssid_SS0605_0030</t>
  </si>
  <si>
    <t>Rubkuay</t>
  </si>
  <si>
    <t>Rubnor</t>
  </si>
  <si>
    <t>ssid_SS0605_0031</t>
  </si>
  <si>
    <t>et_SS0606_0003</t>
  </si>
  <si>
    <t>More than 6 months</t>
  </si>
  <si>
    <t>et_SS0606_0006</t>
  </si>
  <si>
    <t>SS060603</t>
  </si>
  <si>
    <t>ssid_SS0606_0035</t>
  </si>
  <si>
    <t>Kueryiek</t>
  </si>
  <si>
    <t>Kueryiek 1</t>
  </si>
  <si>
    <t>et_SS0606_0004</t>
  </si>
  <si>
    <t>et_SS0606_0005</t>
  </si>
  <si>
    <t>et_SS0606_0008</t>
  </si>
  <si>
    <t>ssid_SS0606_0131</t>
  </si>
  <si>
    <t>Mayom Town</t>
  </si>
  <si>
    <t>Food Insecurity</t>
  </si>
  <si>
    <t>Khartoum North</t>
  </si>
  <si>
    <t>Bhary</t>
  </si>
  <si>
    <t>SD01003</t>
  </si>
  <si>
    <t>Various payams of Mayom county</t>
  </si>
  <si>
    <t>Various villages of Mayom county</t>
  </si>
  <si>
    <t>et_SS0606_0002</t>
  </si>
  <si>
    <t>et_SS0606_0001</t>
  </si>
  <si>
    <t>Ruathnyibol</t>
  </si>
  <si>
    <t>SS060608</t>
  </si>
  <si>
    <t>ssid_SS0606_0076</t>
  </si>
  <si>
    <t>Riathnyibol</t>
  </si>
  <si>
    <t>et_SS0607_0001</t>
  </si>
  <si>
    <t>Dekom Village</t>
  </si>
  <si>
    <t>et_SS0609_0005</t>
  </si>
  <si>
    <t>et_SS0609_0003</t>
  </si>
  <si>
    <t>et_SS0701_0008</t>
  </si>
  <si>
    <t>Adong</t>
  </si>
  <si>
    <t>SS070102</t>
  </si>
  <si>
    <t>ssid_SS0701_0002</t>
  </si>
  <si>
    <t>IOM/UNHCR Trucks</t>
  </si>
  <si>
    <t>Road condition is bad due to heavy rains.</t>
  </si>
  <si>
    <t>Dingthoma 1</t>
  </si>
  <si>
    <t>Dethoma 1  &amp; Khor Adar</t>
  </si>
  <si>
    <t>ssid_SS0709_0004</t>
  </si>
  <si>
    <t>Better service availability in previous location</t>
  </si>
  <si>
    <t>The need security and road maintenance between the area and state capital.</t>
  </si>
  <si>
    <t>et_SS0701_0010</t>
  </si>
  <si>
    <t>Nyongkuach</t>
  </si>
  <si>
    <t>SS070107</t>
  </si>
  <si>
    <t>ssid_SS0701_0048</t>
  </si>
  <si>
    <t>IOM and UNHCR Trucks</t>
  </si>
  <si>
    <t>Road condition was so bad due to heavy rains.</t>
  </si>
  <si>
    <t>et_SS0701_0009</t>
  </si>
  <si>
    <t>Nyongrial</t>
  </si>
  <si>
    <t>SS070108</t>
  </si>
  <si>
    <t>ssid_SS0701_0038</t>
  </si>
  <si>
    <t>Riangnom</t>
  </si>
  <si>
    <t>IOM &amp; UNHCR Trucks.</t>
  </si>
  <si>
    <t>Bad road condition.</t>
  </si>
  <si>
    <t>et_SS0702_0003</t>
  </si>
  <si>
    <t>ssid_SS0702_0001</t>
  </si>
  <si>
    <t>Abroch Site</t>
  </si>
  <si>
    <t>The 28 household from affected number received NFI and the rest are still waiting.</t>
  </si>
  <si>
    <t>their is a need to do some things for Snake bite as some accidences reported.</t>
  </si>
  <si>
    <t>et_SS0702_0004</t>
  </si>
  <si>
    <t>Kodok Town</t>
  </si>
  <si>
    <t>SS070203</t>
  </si>
  <si>
    <t>ssid_SS0702_0014</t>
  </si>
  <si>
    <t>Other areas surrounding Hai Salam.</t>
  </si>
  <si>
    <t>et_SS0705_0003</t>
  </si>
  <si>
    <t>ssid_SS0705_0040</t>
  </si>
  <si>
    <t>Doro</t>
  </si>
  <si>
    <t>et_SS0705_0006</t>
  </si>
  <si>
    <t>Doro Refugee Camp (Maban)</t>
  </si>
  <si>
    <t>et_SS0705_0001</t>
  </si>
  <si>
    <t>ssid_SS0705_0042</t>
  </si>
  <si>
    <t>Peiejj</t>
  </si>
  <si>
    <t>Pikeji</t>
  </si>
  <si>
    <t>et_SS0705_0005</t>
  </si>
  <si>
    <t>ssid_SS0705_0005</t>
  </si>
  <si>
    <t>Dallo</t>
  </si>
  <si>
    <t>et_SS0707_0003</t>
  </si>
  <si>
    <t>ssid_SS0707_0069</t>
  </si>
  <si>
    <t>Malakal River port</t>
  </si>
  <si>
    <t>Pulpam</t>
  </si>
  <si>
    <t>ssid_SS0306_0034</t>
  </si>
  <si>
    <t>Bantiu Jebal Awlia</t>
  </si>
  <si>
    <t>et_SS0707_0002</t>
  </si>
  <si>
    <t>ssid_SS0707_0022</t>
  </si>
  <si>
    <t>Chatbora, Pagurd</t>
  </si>
  <si>
    <t>et_SS0707_0001</t>
  </si>
  <si>
    <t>et_SS0708_0003</t>
  </si>
  <si>
    <t>Maganis</t>
  </si>
  <si>
    <t>SS070803</t>
  </si>
  <si>
    <t>ssid_SS0708_0018</t>
  </si>
  <si>
    <t>Meganis Sudan Site</t>
  </si>
  <si>
    <t>Magnis in South Sudan Site</t>
  </si>
  <si>
    <t>et_SS0709_0002</t>
  </si>
  <si>
    <t>Waiting to be facilities to return to their habitual residence.</t>
  </si>
  <si>
    <t>et_SS0806_0001</t>
  </si>
  <si>
    <t>Turalei</t>
  </si>
  <si>
    <t>SS0806</t>
  </si>
  <si>
    <t>SS080605</t>
  </si>
  <si>
    <t>ssid_SS0806_0024</t>
  </si>
  <si>
    <t>Ayen Amoul</t>
  </si>
  <si>
    <t>et_SS0902_0002</t>
  </si>
  <si>
    <t>ssid_SS0902_0013</t>
  </si>
  <si>
    <t>kHOR aBUNA</t>
  </si>
  <si>
    <t>East Darfur</t>
  </si>
  <si>
    <t>El Ferdous</t>
  </si>
  <si>
    <t>Al-Nimir</t>
  </si>
  <si>
    <t>SD05</t>
  </si>
  <si>
    <t>SD05152</t>
  </si>
  <si>
    <t>no fund for transport</t>
  </si>
  <si>
    <t>et_SS1009_0001</t>
  </si>
  <si>
    <t>et_SS0101_0014</t>
  </si>
  <si>
    <t>Kadoro</t>
  </si>
  <si>
    <t>Kadaro</t>
  </si>
  <si>
    <t>ssid_SS0101_0079</t>
  </si>
  <si>
    <t>et_SS0501_0002</t>
  </si>
  <si>
    <t>Awulic</t>
  </si>
  <si>
    <t>SS050105</t>
  </si>
  <si>
    <t>ssid_SS0501_0027</t>
  </si>
  <si>
    <t>Awulic 2</t>
  </si>
  <si>
    <t>et_SS0502_0007</t>
  </si>
  <si>
    <t>Madhol</t>
  </si>
  <si>
    <t>SS050202</t>
  </si>
  <si>
    <t>ssid_SS0502_0011</t>
  </si>
  <si>
    <t>Majok Yithiou</t>
  </si>
  <si>
    <t>et_SS0502_0006</t>
  </si>
  <si>
    <t>Mangar Tong 1</t>
  </si>
  <si>
    <t>SS050204</t>
  </si>
  <si>
    <t>Akuem</t>
  </si>
  <si>
    <t>et_SS0502_0005</t>
  </si>
  <si>
    <t>Yargot</t>
  </si>
  <si>
    <t>SS050207</t>
  </si>
  <si>
    <t>Kueng Akenyjok</t>
  </si>
  <si>
    <t>et_SS0503_0007</t>
  </si>
  <si>
    <t>Ariath</t>
  </si>
  <si>
    <t>SS050301</t>
  </si>
  <si>
    <t>Lueth Lula</t>
  </si>
  <si>
    <t>Manual East</t>
  </si>
  <si>
    <t>Won Lite</t>
  </si>
  <si>
    <t>et_SS0503_0006</t>
  </si>
  <si>
    <t>Kajak</t>
  </si>
  <si>
    <t>Kajiik</t>
  </si>
  <si>
    <t>et_SS0503_0008</t>
  </si>
  <si>
    <t>Pandit</t>
  </si>
  <si>
    <t>et_SS0503_0005</t>
  </si>
  <si>
    <t>Malual Centre</t>
  </si>
  <si>
    <t>SS050302</t>
  </si>
  <si>
    <t>Awainhom</t>
  </si>
  <si>
    <t>et_SS0503_0004</t>
  </si>
  <si>
    <t>Mayen Adhot</t>
  </si>
  <si>
    <t>Mayen Adhoot</t>
  </si>
  <si>
    <t>et_SS0503_0009</t>
  </si>
  <si>
    <t>Maper deng achuil</t>
  </si>
  <si>
    <t>Maper deng achuil,Ray kuot</t>
  </si>
  <si>
    <t>et_SS0503_0011</t>
  </si>
  <si>
    <t>ssid_SS0503_0022</t>
  </si>
  <si>
    <t>Maper Aguer</t>
  </si>
  <si>
    <t>et_SS0503_0010</t>
  </si>
  <si>
    <t>Malual North</t>
  </si>
  <si>
    <t>SS050304</t>
  </si>
  <si>
    <t>Mariik</t>
  </si>
  <si>
    <t>Mariik,Adhotyic ,Kual</t>
  </si>
  <si>
    <t>et_SS0503_0012</t>
  </si>
  <si>
    <t>Akoong</t>
  </si>
  <si>
    <t>Akoong ,Nyinyoor ,Abareth ,KangAbar</t>
  </si>
  <si>
    <t>et_SS0602_0014</t>
  </si>
  <si>
    <t>ssid_SS0602_0037</t>
  </si>
  <si>
    <t>Kuerguina payam</t>
  </si>
  <si>
    <t>et_SS0603_0022</t>
  </si>
  <si>
    <t>et_SS0603_0023</t>
  </si>
  <si>
    <t>ssid_SS0603_0106</t>
  </si>
  <si>
    <t>et_SS0603_0024</t>
  </si>
  <si>
    <t>Mirmir</t>
  </si>
  <si>
    <t>SS060309</t>
  </si>
  <si>
    <t>ssid_SS0603_0095</t>
  </si>
  <si>
    <t>Hayhad Village</t>
  </si>
  <si>
    <t>et_SS0603_0025</t>
  </si>
  <si>
    <t>Ngony</t>
  </si>
  <si>
    <t>SS060306</t>
  </si>
  <si>
    <t>ssid_SS0603_0067</t>
  </si>
  <si>
    <t>Phatit</t>
  </si>
  <si>
    <t>ssid_SS0603_0029</t>
  </si>
  <si>
    <t>et_SS0605_0008</t>
  </si>
  <si>
    <t>Dablual</t>
  </si>
  <si>
    <t>SS060503</t>
  </si>
  <si>
    <t>ssid_SS0605_0073</t>
  </si>
  <si>
    <t>Mok</t>
  </si>
  <si>
    <t>ssid_SS0605_0024</t>
  </si>
  <si>
    <t>et_SS0609_0062</t>
  </si>
  <si>
    <t>et_SS0609_0064</t>
  </si>
  <si>
    <t>et_SS0609_0068</t>
  </si>
  <si>
    <t>et_SS0609_0070</t>
  </si>
  <si>
    <t>et_SS0609_0072</t>
  </si>
  <si>
    <t>et_SS0609_0125</t>
  </si>
  <si>
    <t>ssid_SS0609_0072</t>
  </si>
  <si>
    <t>Bilnyang</t>
  </si>
  <si>
    <t>Buonyjuot</t>
  </si>
  <si>
    <t>ssid_SS0609_0037</t>
  </si>
  <si>
    <t>et_SS0609_0096</t>
  </si>
  <si>
    <t>et_SS0609_0091</t>
  </si>
  <si>
    <t>et_SS0609_0093</t>
  </si>
  <si>
    <t>et_SS0609_0109</t>
  </si>
  <si>
    <t>et_SS0609_0098</t>
  </si>
  <si>
    <t>et_SS0609_0099</t>
  </si>
  <si>
    <t>et_SS0609_0100</t>
  </si>
  <si>
    <t>et_SS0609_0117</t>
  </si>
  <si>
    <t>et_SS0609_0078</t>
  </si>
  <si>
    <t>et_SS0609_0079</t>
  </si>
  <si>
    <t>et_SS0609_0086</t>
  </si>
  <si>
    <t>et_SS0609_0081</t>
  </si>
  <si>
    <t>et_SS0609_0120</t>
  </si>
  <si>
    <t>et_SS0609_0116</t>
  </si>
  <si>
    <t>et_SS0609_0121</t>
  </si>
  <si>
    <t>Kuermandoke</t>
  </si>
  <si>
    <t>et_SS0609_0127</t>
  </si>
  <si>
    <t>Gueloor</t>
  </si>
  <si>
    <t>ssid_SS0609_0006</t>
  </si>
  <si>
    <t>et_SS0609_0128</t>
  </si>
  <si>
    <t>Goah</t>
  </si>
  <si>
    <t>ssid_SS0609_0041</t>
  </si>
  <si>
    <t>et_SS0609_0126</t>
  </si>
  <si>
    <t>et_SS0609_0118</t>
  </si>
  <si>
    <t>et_SS0609_0066</t>
  </si>
  <si>
    <t>et_SS0609_0051</t>
  </si>
  <si>
    <t>et_SS0609_0053</t>
  </si>
  <si>
    <t>et_SS0609_0055</t>
  </si>
  <si>
    <t>et_SS0609_0057</t>
  </si>
  <si>
    <t>et_SS0602_0013</t>
  </si>
  <si>
    <t>et_SS0609_0108</t>
  </si>
  <si>
    <t>et_SS0609_0105</t>
  </si>
  <si>
    <t>et_SS0609_0107</t>
  </si>
  <si>
    <t>et_SS0609_0113</t>
  </si>
  <si>
    <t>et_SS0609_0114</t>
  </si>
  <si>
    <t>et_SS0609_0112</t>
  </si>
  <si>
    <t>et_SS0609_0115</t>
  </si>
  <si>
    <t>et_SS0609_0111</t>
  </si>
  <si>
    <t>et_SS0609_0123</t>
  </si>
  <si>
    <t>et_SS0609_0119</t>
  </si>
  <si>
    <t>Rubnyagai</t>
  </si>
  <si>
    <t>et_SS0609_0110</t>
  </si>
  <si>
    <t>et_SS0609_0034</t>
  </si>
  <si>
    <t>et_SS0609_0036</t>
  </si>
  <si>
    <t>et_SS0609_0038</t>
  </si>
  <si>
    <t>et_SS0609_0047</t>
  </si>
  <si>
    <t>et_SS0609_0101</t>
  </si>
  <si>
    <t>et_SS0609_0102</t>
  </si>
  <si>
    <t>et_SS0707_0015</t>
  </si>
  <si>
    <t>Doma</t>
  </si>
  <si>
    <t>Doma Ding</t>
  </si>
  <si>
    <t>SS071202</t>
  </si>
  <si>
    <t>ssid_SS0712_0002</t>
  </si>
  <si>
    <t>et_SS0707_0014</t>
  </si>
  <si>
    <t>Malakal Town</t>
  </si>
  <si>
    <t>et_SS0707_0013</t>
  </si>
  <si>
    <t>Malakal South</t>
  </si>
  <si>
    <t>SS070705</t>
  </si>
  <si>
    <t>ssid_SS0707_0009</t>
  </si>
  <si>
    <t>Dengirshufu</t>
  </si>
  <si>
    <t>Wun-Bout</t>
  </si>
  <si>
    <t>et_SS0707_0012</t>
  </si>
  <si>
    <t>DANIEL COMBONI CHURCH - BAM</t>
  </si>
  <si>
    <t>et_SS0709_0003</t>
  </si>
  <si>
    <t>et_SS0709_0005</t>
  </si>
  <si>
    <t>Paloch</t>
  </si>
  <si>
    <t>SS070904</t>
  </si>
  <si>
    <t>Warawul</t>
  </si>
  <si>
    <t>et_SS0710_0007</t>
  </si>
  <si>
    <t>Panyiduay</t>
  </si>
  <si>
    <t>SS071004</t>
  </si>
  <si>
    <t>ssid_SS0710_0011</t>
  </si>
  <si>
    <t>et_SS0710_0008</t>
  </si>
  <si>
    <t>ssid_SS0710_0051</t>
  </si>
  <si>
    <t>Owaci</t>
  </si>
  <si>
    <t>Owachi</t>
  </si>
  <si>
    <t>et_SS0710_0006</t>
  </si>
  <si>
    <t>et_SS0802_0021</t>
  </si>
  <si>
    <t>et_SS0802_0019</t>
  </si>
  <si>
    <t>et_SS0802_0018</t>
  </si>
  <si>
    <t>et_SS0802_0034</t>
  </si>
  <si>
    <t>et_SS0802_0035</t>
  </si>
  <si>
    <t>et_SS0803_0012</t>
  </si>
  <si>
    <t>et_SS0803_0011</t>
  </si>
  <si>
    <t>et_SS0901_0010</t>
  </si>
  <si>
    <t>Jur River</t>
  </si>
  <si>
    <t>Kangi</t>
  </si>
  <si>
    <t>SS0901</t>
  </si>
  <si>
    <t>SS090101</t>
  </si>
  <si>
    <t>ssid_SS0901_0101</t>
  </si>
  <si>
    <t>Berber</t>
  </si>
  <si>
    <t>et_SS0901_0012</t>
  </si>
  <si>
    <t>ssid_SS0901_0079</t>
  </si>
  <si>
    <t>Ayom</t>
  </si>
  <si>
    <t>et_SS0901_0011</t>
  </si>
  <si>
    <t>ssid_SS0901_0086</t>
  </si>
  <si>
    <t>Mabior</t>
  </si>
  <si>
    <t>et_SS0901_0007</t>
  </si>
  <si>
    <t>ssid_SS0901_0013</t>
  </si>
  <si>
    <t>Alelthong</t>
  </si>
  <si>
    <t>et_SS0901_0009</t>
  </si>
  <si>
    <t>ssid_SS0901_0014</t>
  </si>
  <si>
    <t>Athor</t>
  </si>
  <si>
    <t>et_SS0901_0013</t>
  </si>
  <si>
    <t>ssid_SS0901_0029</t>
  </si>
  <si>
    <t>Gumel</t>
  </si>
  <si>
    <t>et_SS0901_0014</t>
  </si>
  <si>
    <t>Roc ruc dong</t>
  </si>
  <si>
    <t>SS090105</t>
  </si>
  <si>
    <t>ssid_SS0901_0005</t>
  </si>
  <si>
    <t>Acongcong</t>
  </si>
  <si>
    <t>Acong chong</t>
  </si>
  <si>
    <t>Wingochok</t>
  </si>
  <si>
    <t>et_SS0901_0019</t>
  </si>
  <si>
    <t>Achongchong</t>
  </si>
  <si>
    <t>et_SS0901_0020</t>
  </si>
  <si>
    <t>Adir ping</t>
  </si>
  <si>
    <t>et_SS0901_0006</t>
  </si>
  <si>
    <t>Achong chong old market</t>
  </si>
  <si>
    <t>et_SS0901_0001</t>
  </si>
  <si>
    <t>Titmarol</t>
  </si>
  <si>
    <t>et_SS0901_0002</t>
  </si>
  <si>
    <t>Lieth Angui</t>
  </si>
  <si>
    <t>et_SS0901_0003</t>
  </si>
  <si>
    <t>Manyang</t>
  </si>
  <si>
    <t>et_SS0901_0021</t>
  </si>
  <si>
    <t>et_SS0901_0015</t>
  </si>
  <si>
    <t>ssid_SS0901_0106</t>
  </si>
  <si>
    <t>et_SS0901_0017</t>
  </si>
  <si>
    <t>ssid_SS0901_0107</t>
  </si>
  <si>
    <t>Racbak</t>
  </si>
  <si>
    <t>et_SS0901_0004</t>
  </si>
  <si>
    <t>ssid_SS0901_0108</t>
  </si>
  <si>
    <t>Pathyic</t>
  </si>
  <si>
    <t>et_SS0901_0005</t>
  </si>
  <si>
    <t>ssid_SS0901_0109</t>
  </si>
  <si>
    <t>Wungot</t>
  </si>
  <si>
    <t>et_SS0609_0059</t>
  </si>
  <si>
    <t>et_SS0609_0131</t>
  </si>
  <si>
    <t>Poor Living Condition in Sudan.</t>
  </si>
  <si>
    <t>et_SS0609_0049</t>
  </si>
  <si>
    <t>et_SS0609_0043</t>
  </si>
  <si>
    <t>et_SS0609_0076</t>
  </si>
  <si>
    <t>et_SS0609_0130</t>
  </si>
  <si>
    <t>Poor Living</t>
  </si>
  <si>
    <t>et_SS0609_0129</t>
  </si>
  <si>
    <t>et_SS0609_0122</t>
  </si>
  <si>
    <t>et_SS0609_0124</t>
  </si>
  <si>
    <t>et_SS0503_0003</t>
  </si>
  <si>
    <t>Malakal IDP camp</t>
  </si>
  <si>
    <t>et_SS0302_0003</t>
  </si>
  <si>
    <t>et_SS0406_0001</t>
  </si>
  <si>
    <t>Wulu</t>
  </si>
  <si>
    <t>Makundi</t>
  </si>
  <si>
    <t>SS0406</t>
  </si>
  <si>
    <t>SS040604</t>
  </si>
  <si>
    <t>ssid_SS0406_0006</t>
  </si>
  <si>
    <t>Kombi</t>
  </si>
  <si>
    <t>Donyilel</t>
  </si>
  <si>
    <t>et_SS0501_0003</t>
  </si>
  <si>
    <t>Amothyic</t>
  </si>
  <si>
    <t>et_SS0501_0004</t>
  </si>
  <si>
    <t>kuom</t>
  </si>
  <si>
    <t>et_SS0501_0005</t>
  </si>
  <si>
    <t>Barmayen</t>
  </si>
  <si>
    <t>SS050106</t>
  </si>
  <si>
    <t>ssid_SS0501_0003</t>
  </si>
  <si>
    <t>Baau</t>
  </si>
  <si>
    <t>et_SS0709_0004</t>
  </si>
  <si>
    <t>ssid_SS0709_0011</t>
  </si>
  <si>
    <t>Panhomdit</t>
  </si>
  <si>
    <t>Tangrial</t>
  </si>
  <si>
    <t>SS070905</t>
  </si>
  <si>
    <t>et_SS0710_0009</t>
  </si>
  <si>
    <t>ssid_SS0710_0033</t>
  </si>
  <si>
    <t>Pakwa</t>
  </si>
  <si>
    <t>et_SS0801_0017</t>
  </si>
  <si>
    <t>Konglong</t>
  </si>
  <si>
    <t>Thiek, maluakkuel, panwan</t>
  </si>
  <si>
    <t>et_SS0801_0016</t>
  </si>
  <si>
    <t>ssid_SS0801_0001</t>
  </si>
  <si>
    <t>Ajogo</t>
  </si>
  <si>
    <t>et_SS0802_0041</t>
  </si>
  <si>
    <t>Alek South</t>
  </si>
  <si>
    <t>SS080204</t>
  </si>
  <si>
    <t>Atukuel</t>
  </si>
  <si>
    <t>et_SS0802_0040</t>
  </si>
  <si>
    <t>ssid_SS0802_0053</t>
  </si>
  <si>
    <t>Madhan</t>
  </si>
  <si>
    <t>et_SS0802_0039</t>
  </si>
  <si>
    <t>Gogrial</t>
  </si>
  <si>
    <t>SS080206</t>
  </si>
  <si>
    <t>ssid_SS0802_0068</t>
  </si>
  <si>
    <t>Riangakol</t>
  </si>
  <si>
    <t>Agok Mandena</t>
  </si>
  <si>
    <t>et_SS0802_0043</t>
  </si>
  <si>
    <t>Wutur, Lolnyiel</t>
  </si>
  <si>
    <t>et_SS0802_0044</t>
  </si>
  <si>
    <t>Rumkur</t>
  </si>
  <si>
    <t>et_SS0802_0045</t>
  </si>
  <si>
    <t>Ayiel</t>
  </si>
  <si>
    <t>et_SS0802_0042</t>
  </si>
  <si>
    <t>Majook- Awan</t>
  </si>
  <si>
    <t>Peth, Amerdit, Awan</t>
  </si>
  <si>
    <t>et_SS0806_0004</t>
  </si>
  <si>
    <t>Aweng</t>
  </si>
  <si>
    <t>SS080603</t>
  </si>
  <si>
    <t>Pawiil</t>
  </si>
  <si>
    <t>Pancuei-Anyuon</t>
  </si>
  <si>
    <t>et_SS0806_0003</t>
  </si>
  <si>
    <t>Panhia,and Riano-Vai</t>
  </si>
  <si>
    <t>et_SS0806_0005</t>
  </si>
  <si>
    <t>Aweng Center</t>
  </si>
  <si>
    <t>Achnaan , Luit , Aweng</t>
  </si>
  <si>
    <t>et_SS0806_0006</t>
  </si>
  <si>
    <t>Pataai</t>
  </si>
  <si>
    <t>Burwol</t>
  </si>
  <si>
    <t>et_SS0806_0002</t>
  </si>
  <si>
    <t>Maper</t>
  </si>
  <si>
    <t>Atong</t>
  </si>
  <si>
    <t>et_SS0806_0009</t>
  </si>
  <si>
    <t>Mading Abiel school</t>
  </si>
  <si>
    <t>Majak Alier-Kuerjena</t>
  </si>
  <si>
    <t>ssid_SS0806_0020</t>
  </si>
  <si>
    <t>et_SS0806_0008</t>
  </si>
  <si>
    <t>Nyiel-Abiel</t>
  </si>
  <si>
    <t>Manyang,Rumajina</t>
  </si>
  <si>
    <t>et_SS0806_0007</t>
  </si>
  <si>
    <t>ssid_SS0806_0019</t>
  </si>
  <si>
    <t>Mangok amoul</t>
  </si>
  <si>
    <t>Alachar-Amuol-Pandit</t>
  </si>
  <si>
    <t>et_SS0806_0010</t>
  </si>
  <si>
    <t>ssid_SS0806_0003</t>
  </si>
  <si>
    <t>Mangok, Jeej, Abayok</t>
  </si>
  <si>
    <t>et_SS0707_0016</t>
  </si>
  <si>
    <t>et_SS0707_0017</t>
  </si>
  <si>
    <t>They need almost service in every area in humaniterain assistane setting</t>
  </si>
  <si>
    <t>Tonga-NOT EXIST</t>
  </si>
  <si>
    <t>ssid_SS0901_0110</t>
  </si>
  <si>
    <t>ssid_SS0901_0111</t>
  </si>
  <si>
    <t>2021</t>
  </si>
  <si>
    <t>et_SS0101_0015</t>
  </si>
  <si>
    <t>ssid_SS0101_0021</t>
  </si>
  <si>
    <t>et_SS0101_0017</t>
  </si>
  <si>
    <t>Manajang</t>
  </si>
  <si>
    <t>SS030601</t>
  </si>
  <si>
    <t>ssid_SS0306_0023</t>
  </si>
  <si>
    <t>Bor Stadium/Pabial IDPs Site</t>
  </si>
  <si>
    <t>Toch South</t>
  </si>
  <si>
    <t>Pulkoach</t>
  </si>
  <si>
    <t>ssid_SS0308_0021</t>
  </si>
  <si>
    <t>Manyirany</t>
  </si>
  <si>
    <t>Kondako</t>
  </si>
  <si>
    <t>Langachot</t>
  </si>
  <si>
    <t>Lokurnyang</t>
  </si>
  <si>
    <t>ssid_SS0502_0032</t>
  </si>
  <si>
    <t>ssid_SS0502_0033</t>
  </si>
  <si>
    <t>ssid_SS0503_0027</t>
  </si>
  <si>
    <t>ssid_SS0503_0028</t>
  </si>
  <si>
    <t>ssid_SS0503_0029</t>
  </si>
  <si>
    <t>ssid_SS0503_0030</t>
  </si>
  <si>
    <t>ssid_SS0503_0031</t>
  </si>
  <si>
    <t>ssid_SS0503_0032</t>
  </si>
  <si>
    <t>ssid_SS0503_0033</t>
  </si>
  <si>
    <t>ssid_SS0503_0034</t>
  </si>
  <si>
    <t>Mariik Village</t>
  </si>
  <si>
    <t>ssid_SS0401_0060</t>
  </si>
  <si>
    <t>et_SS0602_0015</t>
  </si>
  <si>
    <t>ssid_SS0602_0074</t>
  </si>
  <si>
    <t>Thoan site.</t>
  </si>
  <si>
    <t>et_SS0603_0026</t>
  </si>
  <si>
    <t>Gany</t>
  </si>
  <si>
    <t>SS060302</t>
  </si>
  <si>
    <t>ssid_SS0603_0096</t>
  </si>
  <si>
    <t>et_SS0603_0027</t>
  </si>
  <si>
    <t>Thorbang</t>
  </si>
  <si>
    <t>ssid_SS0603_0091</t>
  </si>
  <si>
    <t>et_SS0604_0032</t>
  </si>
  <si>
    <t>ssid_SS0604_0021</t>
  </si>
  <si>
    <t>Thornyor</t>
  </si>
  <si>
    <t>et_SS0604_0031</t>
  </si>
  <si>
    <t>ssid_SS0604_0074</t>
  </si>
  <si>
    <t>Thochrial Block 1</t>
  </si>
  <si>
    <t>et_SS0606_0034</t>
  </si>
  <si>
    <t>Guongker</t>
  </si>
  <si>
    <t>ssid_SS0606_0014</t>
  </si>
  <si>
    <t>et_SS0608_0003</t>
  </si>
  <si>
    <t>Aliiny</t>
  </si>
  <si>
    <t>SS060801</t>
  </si>
  <si>
    <t>Panakuach</t>
  </si>
  <si>
    <t>Rukona County</t>
  </si>
  <si>
    <t>et_SS0608_0002</t>
  </si>
  <si>
    <t>SS060804</t>
  </si>
  <si>
    <t>Yar</t>
  </si>
  <si>
    <t>et_SS0609_0135</t>
  </si>
  <si>
    <t>ssid_SS0609_0040</t>
  </si>
  <si>
    <t>Dera B</t>
  </si>
  <si>
    <t>et_SS0609_0133</t>
  </si>
  <si>
    <t>Hai Ingus</t>
  </si>
  <si>
    <t>ssid_SS0609_0042</t>
  </si>
  <si>
    <t>et_SS0609_0136</t>
  </si>
  <si>
    <t>et_SS0609_0137</t>
  </si>
  <si>
    <t>Forced return (violence or natural disaster in previous place of displacement)</t>
  </si>
  <si>
    <t>Bari</t>
  </si>
  <si>
    <t>et_SS0609_0138</t>
  </si>
  <si>
    <t>White Nile</t>
  </si>
  <si>
    <t>El Salam</t>
  </si>
  <si>
    <t>salam</t>
  </si>
  <si>
    <t>SD09</t>
  </si>
  <si>
    <t>SD09049</t>
  </si>
  <si>
    <t>Kier roam</t>
  </si>
  <si>
    <t>ssid_SS0707_0073</t>
  </si>
  <si>
    <t>new paloch</t>
  </si>
  <si>
    <t>et_SS0804_0070</t>
  </si>
  <si>
    <t>ssid_SS0804_0031</t>
  </si>
  <si>
    <t>Pakur</t>
  </si>
  <si>
    <t>Marial-Amel, Aholbou, Riakic.</t>
  </si>
  <si>
    <t>et_SS0804_0071</t>
  </si>
  <si>
    <t>ssid_SS0804_0049</t>
  </si>
  <si>
    <t>Maguen</t>
  </si>
  <si>
    <t>Thic-chot, Ahony,Mayom, Amel.</t>
  </si>
  <si>
    <t>et_SS0804_0081</t>
  </si>
  <si>
    <t>Rual -malith</t>
  </si>
  <si>
    <t>Ameth-Agok, Macck, Adeny-kou.</t>
  </si>
  <si>
    <t>et_SS0804_0069</t>
  </si>
  <si>
    <t>Kondok</t>
  </si>
  <si>
    <t>Makuac, Malou-Akot, Mangok.</t>
  </si>
  <si>
    <t>et_SS0804_0076</t>
  </si>
  <si>
    <t>Achuol-Lok</t>
  </si>
  <si>
    <t>Pan-riong,kueel-Adol.</t>
  </si>
  <si>
    <t>et_SS0804_0080</t>
  </si>
  <si>
    <t>Athieng puol</t>
  </si>
  <si>
    <t>war lang, Ayuok ,cluok piny.</t>
  </si>
  <si>
    <t>et_SS0804_0060</t>
  </si>
  <si>
    <t>et_SS0804_0083</t>
  </si>
  <si>
    <t>morryjok, domkuot</t>
  </si>
  <si>
    <t>et_SS0804_0046</t>
  </si>
  <si>
    <t>et_SS0804_0066</t>
  </si>
  <si>
    <t>Mabior, Ariech, Mapel.</t>
  </si>
  <si>
    <t>et_SS0804_0067</t>
  </si>
  <si>
    <t>wun-kuel, palioon, Dhim-weng.</t>
  </si>
  <si>
    <t>et_SS0804_0082</t>
  </si>
  <si>
    <t>wukuel, palion</t>
  </si>
  <si>
    <t>et_SS0804_0089</t>
  </si>
  <si>
    <t>Ayak-Akat</t>
  </si>
  <si>
    <t>et_SS0804_0087</t>
  </si>
  <si>
    <t>Alak</t>
  </si>
  <si>
    <t>et_SS0804_0064</t>
  </si>
  <si>
    <t>Alak, Mayen-doong, Alak-Akot.</t>
  </si>
  <si>
    <t>et_SS0804_0085</t>
  </si>
  <si>
    <t>Mabior-Lou, Kot</t>
  </si>
  <si>
    <t>et_SS0804_0086</t>
  </si>
  <si>
    <t>Tubak</t>
  </si>
  <si>
    <t>et_SS0804_0065</t>
  </si>
  <si>
    <t>Pagakdit</t>
  </si>
  <si>
    <t>jubek, Atochpiu, padier</t>
  </si>
  <si>
    <t>et_SS0804_0078</t>
  </si>
  <si>
    <t>Domkuat</t>
  </si>
  <si>
    <t>Mony jook, Achol- Awkou.</t>
  </si>
  <si>
    <t>et_SS0804_0088</t>
  </si>
  <si>
    <t>Aniel, Mabior-Atak</t>
  </si>
  <si>
    <t>et_SS0804_0090</t>
  </si>
  <si>
    <t>Mangar,Wun magoth</t>
  </si>
  <si>
    <t>et_SS0804_0068</t>
  </si>
  <si>
    <t>rum-tit,mabior-lou,kot</t>
  </si>
  <si>
    <t>et_SS0804_0050</t>
  </si>
  <si>
    <t>ssid_SS0804_0080</t>
  </si>
  <si>
    <t>Jubek</t>
  </si>
  <si>
    <t>pagak dit</t>
  </si>
  <si>
    <t>et_SS0804_0048</t>
  </si>
  <si>
    <t>ssid_SS0804_0081</t>
  </si>
  <si>
    <t>Rum-tit</t>
  </si>
  <si>
    <t>Mading-kar</t>
  </si>
  <si>
    <t>et_SS0804_0056</t>
  </si>
  <si>
    <t>Lil-bek, Nyoric, Rum-thony.</t>
  </si>
  <si>
    <t>et_SS0804_0058</t>
  </si>
  <si>
    <t>et_SS0804_0093</t>
  </si>
  <si>
    <t>Malek and Paquak</t>
  </si>
  <si>
    <t>et_SS0804_0062</t>
  </si>
  <si>
    <t>Tiap tiap, wun-Agep, Rack-ciek.</t>
  </si>
  <si>
    <t>et_SS0804_0057</t>
  </si>
  <si>
    <t>Mangar, Wunlang , Wun amoth.</t>
  </si>
  <si>
    <t>et_SS0804_0091</t>
  </si>
  <si>
    <t>Tiaphap, Wunage and rakchiek</t>
  </si>
  <si>
    <t>et_SS0804_0047</t>
  </si>
  <si>
    <t>et_SS0804_0092</t>
  </si>
  <si>
    <t>ssid_SS0804_0036</t>
  </si>
  <si>
    <t>Akur Biok</t>
  </si>
  <si>
    <t>Makol,Anoog muk,and ramahend</t>
  </si>
  <si>
    <t>et_SS0804_0054</t>
  </si>
  <si>
    <t>Makol,Anoor, Muok , rumadheng.</t>
  </si>
  <si>
    <t>et_SS0804_0094</t>
  </si>
  <si>
    <t>Abieth</t>
  </si>
  <si>
    <t>Dong and Wun kuel</t>
  </si>
  <si>
    <t>et_SS0804_0045</t>
  </si>
  <si>
    <t>wun-Amoth</t>
  </si>
  <si>
    <t>et_SS0804_0059</t>
  </si>
  <si>
    <t>Marial-Abuok</t>
  </si>
  <si>
    <t>wun-mith, wun-rual, Thou-yic</t>
  </si>
  <si>
    <t>et_SS0804_0063</t>
  </si>
  <si>
    <t>Doong, Wun-kuoldid, Kot-tic.</t>
  </si>
  <si>
    <t>et_SS0804_0052</t>
  </si>
  <si>
    <t>wun-mith</t>
  </si>
  <si>
    <t>marial Abuok</t>
  </si>
  <si>
    <t>et_SS0804_0049</t>
  </si>
  <si>
    <t>ssid_SS0804_0082</t>
  </si>
  <si>
    <t>Rumthony</t>
  </si>
  <si>
    <t>et_SS0804_0075</t>
  </si>
  <si>
    <t>Palbar wut</t>
  </si>
  <si>
    <t>Machara, wun- agal, Gor muoc.</t>
  </si>
  <si>
    <t>et_SS0804_0077</t>
  </si>
  <si>
    <t>Pathardit</t>
  </si>
  <si>
    <t>Patei, Duweng, Mawien-Ayen.</t>
  </si>
  <si>
    <t>et_SS0804_0053</t>
  </si>
  <si>
    <t>Akuac</t>
  </si>
  <si>
    <t>et_SS0804_0061</t>
  </si>
  <si>
    <t>Wut-Aceil,Kotic, Wun-kuol, Ngal-Cual .</t>
  </si>
  <si>
    <t>et_SS0804_0072</t>
  </si>
  <si>
    <t>wunpac, makel, nyoric.</t>
  </si>
  <si>
    <t>et_SS0804_0055</t>
  </si>
  <si>
    <t>Adiel-cien,Akuoc ,Achhueil,Wut-bol, Ameet ,Madhal , Nyiwang.</t>
  </si>
  <si>
    <t>et_SS0804_0051</t>
  </si>
  <si>
    <t>ssid_SS0804_0083</t>
  </si>
  <si>
    <t>wun-dac</t>
  </si>
  <si>
    <t>et_SS0804_0079</t>
  </si>
  <si>
    <t>ssid_SS0804_0020</t>
  </si>
  <si>
    <t>Aduany</t>
  </si>
  <si>
    <t>Mayai-Ajang, Mabior,Aguel.</t>
  </si>
  <si>
    <t>et_SS0804_0073</t>
  </si>
  <si>
    <t>Thar kon, Makuac , wun kuel.</t>
  </si>
  <si>
    <t>et_SS0804_0074</t>
  </si>
  <si>
    <t>Kuanyeil</t>
  </si>
  <si>
    <t>Alunui, Dhong.</t>
  </si>
  <si>
    <t>ssid_SS0901_0105</t>
  </si>
  <si>
    <t>ssid_SS0901_0075</t>
  </si>
  <si>
    <t>ssid_SS0901_0112</t>
  </si>
  <si>
    <t>ssid_SS0901_0113</t>
  </si>
  <si>
    <t>et_SS0609_0134</t>
  </si>
  <si>
    <t>ssid_SS0609_0032</t>
  </si>
  <si>
    <t>Zero One</t>
  </si>
  <si>
    <t>et_SS0609_0132</t>
  </si>
  <si>
    <t>Poor living Condition.</t>
  </si>
  <si>
    <t>ssid_SS0501_0029</t>
  </si>
  <si>
    <t>ssid_SS0501_0030</t>
  </si>
  <si>
    <t>Kuom</t>
  </si>
  <si>
    <t>et_SS0801_0020</t>
  </si>
  <si>
    <t>ssid_SS0801_0025</t>
  </si>
  <si>
    <t>Ateyang</t>
  </si>
  <si>
    <t>et_SS0801_0021</t>
  </si>
  <si>
    <t>pan,-nyom ,Aker</t>
  </si>
  <si>
    <t>et_SS0801_0023</t>
  </si>
  <si>
    <t>marial -chol</t>
  </si>
  <si>
    <t>et_SS0801_0019</t>
  </si>
  <si>
    <t>Roramiir</t>
  </si>
  <si>
    <t>Kueny-Guot</t>
  </si>
  <si>
    <t>et_SS0801_0022</t>
  </si>
  <si>
    <t>Nyakuach</t>
  </si>
  <si>
    <t>warayak</t>
  </si>
  <si>
    <t>et_SS0801_0018</t>
  </si>
  <si>
    <t>ssid_SS0801_0056</t>
  </si>
  <si>
    <t>mayom</t>
  </si>
  <si>
    <t>Choldol</t>
  </si>
  <si>
    <t>et_SS0801_0031</t>
  </si>
  <si>
    <t>Liet- malim</t>
  </si>
  <si>
    <t>Toch West</t>
  </si>
  <si>
    <t>Langkap</t>
  </si>
  <si>
    <t>SS080108</t>
  </si>
  <si>
    <t>et_SS0801_0030</t>
  </si>
  <si>
    <t>Maper-Agap</t>
  </si>
  <si>
    <t>et_SS0801_0032</t>
  </si>
  <si>
    <t>ssid_SS0801_0057</t>
  </si>
  <si>
    <t>Thurkiel</t>
  </si>
  <si>
    <t>Maluth</t>
  </si>
  <si>
    <t>et_SS0801_0033</t>
  </si>
  <si>
    <t>ssid_SS0801_0030</t>
  </si>
  <si>
    <t>Aderchien</t>
  </si>
  <si>
    <t>Makuac ,Rumliel</t>
  </si>
  <si>
    <t>et_SS0801_0034</t>
  </si>
  <si>
    <t>ssid_SS0801_0032</t>
  </si>
  <si>
    <t>Mabiartit</t>
  </si>
  <si>
    <t>wunlai</t>
  </si>
  <si>
    <t>et_SS0801_0035</t>
  </si>
  <si>
    <t>ssid_SS0801_0033</t>
  </si>
  <si>
    <t>Cluei Malual</t>
  </si>
  <si>
    <t>ssid_SS0801_0029</t>
  </si>
  <si>
    <t>et_SS0801_0027</t>
  </si>
  <si>
    <t>wundong</t>
  </si>
  <si>
    <t>Aduang</t>
  </si>
  <si>
    <t>ssid_SS0801_0027</t>
  </si>
  <si>
    <t>et_SS0801_0028</t>
  </si>
  <si>
    <t>pan-thou</t>
  </si>
  <si>
    <t>maluil bol</t>
  </si>
  <si>
    <t>et_SS0801_0029</t>
  </si>
  <si>
    <t>Bukagok</t>
  </si>
  <si>
    <t>Nyinmalek</t>
  </si>
  <si>
    <t>et_SS0801_0026</t>
  </si>
  <si>
    <t>ssid_SS0801_0028</t>
  </si>
  <si>
    <t>Panacier</t>
  </si>
  <si>
    <t>Agaker and Lietchan</t>
  </si>
  <si>
    <t>et_SS0801_0024</t>
  </si>
  <si>
    <t>ssid_SS0801_0054</t>
  </si>
  <si>
    <t>mading Akot</t>
  </si>
  <si>
    <t>Manyiel</t>
  </si>
  <si>
    <t>ssid_SS0502_0007</t>
  </si>
  <si>
    <t>et_SS0801_0025</t>
  </si>
  <si>
    <t>ssid_SS0801_0055</t>
  </si>
  <si>
    <t>majak-Liet</t>
  </si>
  <si>
    <t>panroor</t>
  </si>
  <si>
    <t>ssid_SS0802_0098</t>
  </si>
  <si>
    <t>ssid_SS0802_0099</t>
  </si>
  <si>
    <t>ssid_SS0802_0100</t>
  </si>
  <si>
    <t>et_SS0806_0028</t>
  </si>
  <si>
    <t>Ajak Kuac</t>
  </si>
  <si>
    <t>SS080601</t>
  </si>
  <si>
    <t>ssid_SS0806_0014</t>
  </si>
  <si>
    <t>Marialguot jur</t>
  </si>
  <si>
    <t>et_SS0806_0029</t>
  </si>
  <si>
    <t>Ajook ,Kajak ,and mayenaher</t>
  </si>
  <si>
    <t>et_SS0806_0026</t>
  </si>
  <si>
    <t>Abey</t>
  </si>
  <si>
    <t>et_SS0806_0027</t>
  </si>
  <si>
    <t>Garjunb ,Mayen ,Kolnyin ,Mabior ,Pankur ,Gobanyor</t>
  </si>
  <si>
    <t>et_SS0806_0038</t>
  </si>
  <si>
    <t>Akoc</t>
  </si>
  <si>
    <t>SS080602</t>
  </si>
  <si>
    <t>Yiik</t>
  </si>
  <si>
    <t>Malek-Mong ,Mathiangdit</t>
  </si>
  <si>
    <t>et_SS0806_0039</t>
  </si>
  <si>
    <t>Wuncuei</t>
  </si>
  <si>
    <t>Machar Akoc , Malek</t>
  </si>
  <si>
    <t>et_SS0806_0040</t>
  </si>
  <si>
    <t>ssid_SS0806_0005</t>
  </si>
  <si>
    <t>Marol-Bol</t>
  </si>
  <si>
    <t>Achelnoon,MalekPathou</t>
  </si>
  <si>
    <t>et_SS0806_0041</t>
  </si>
  <si>
    <t>ssid_SS0806_0007</t>
  </si>
  <si>
    <t>Tiit</t>
  </si>
  <si>
    <t>Malual-Ayuel</t>
  </si>
  <si>
    <t>et_SS0806_0037</t>
  </si>
  <si>
    <t>ssid_SS0806_0008</t>
  </si>
  <si>
    <t>Akoc Center</t>
  </si>
  <si>
    <t>Pan, Nhpal, Kurnyin</t>
  </si>
  <si>
    <t>et_SS0806_0020</t>
  </si>
  <si>
    <t>ssid_SS0806_0002</t>
  </si>
  <si>
    <t>Pagai</t>
  </si>
  <si>
    <t>paleng-Anyuon</t>
  </si>
  <si>
    <t>et_SS0806_0036</t>
  </si>
  <si>
    <t>Majook center</t>
  </si>
  <si>
    <t>Mayom- Noon</t>
  </si>
  <si>
    <t>et_SS0806_0011</t>
  </si>
  <si>
    <t>Bulyom</t>
  </si>
  <si>
    <t>ssid_SS0804_0070</t>
  </si>
  <si>
    <t>et_SS0806_0013</t>
  </si>
  <si>
    <t>Aweng north</t>
  </si>
  <si>
    <t>majak -Anyany</t>
  </si>
  <si>
    <t>et_SS0806_0015</t>
  </si>
  <si>
    <t>Lietdic</t>
  </si>
  <si>
    <t>Tiitkou</t>
  </si>
  <si>
    <t>et_SS0806_0017</t>
  </si>
  <si>
    <t>maper-maket</t>
  </si>
  <si>
    <t>panlith maper</t>
  </si>
  <si>
    <t>et_SS0806_0019</t>
  </si>
  <si>
    <t>Ameth-noon</t>
  </si>
  <si>
    <t>Apapiny</t>
  </si>
  <si>
    <t>ssid_SS0806_0028</t>
  </si>
  <si>
    <t>et_SS0806_0016</t>
  </si>
  <si>
    <t>ssid_SS0806_0029</t>
  </si>
  <si>
    <t>Cueimiit</t>
  </si>
  <si>
    <t>Adol-Anyuon</t>
  </si>
  <si>
    <t>et_SS0806_0014</t>
  </si>
  <si>
    <t>ssid_SS0806_0030</t>
  </si>
  <si>
    <t>Guada</t>
  </si>
  <si>
    <t>Adam</t>
  </si>
  <si>
    <t>et_SS0806_0012</t>
  </si>
  <si>
    <t>ssid_SS0806_0031</t>
  </si>
  <si>
    <t>Madiar</t>
  </si>
  <si>
    <t>Nyinic ,Nyong</t>
  </si>
  <si>
    <t>et_SS0806_0018</t>
  </si>
  <si>
    <t>ssid_SS0806_0032</t>
  </si>
  <si>
    <t>majook-panayii</t>
  </si>
  <si>
    <t>maker -noon</t>
  </si>
  <si>
    <t>ssid_SS0806_0033</t>
  </si>
  <si>
    <t>ssid_SS0806_0034</t>
  </si>
  <si>
    <t>ssid_SS0806_0038</t>
  </si>
  <si>
    <t>et_SS0806_0022</t>
  </si>
  <si>
    <t>Panyok</t>
  </si>
  <si>
    <t>SS080604</t>
  </si>
  <si>
    <t>ssid_SS0806_0035</t>
  </si>
  <si>
    <t>Mading</t>
  </si>
  <si>
    <t>Yar ,Achot ,Ador , Paulicweng</t>
  </si>
  <si>
    <t>et_SS0806_0023</t>
  </si>
  <si>
    <t>ssid_SS0806_0027</t>
  </si>
  <si>
    <t>Tuele</t>
  </si>
  <si>
    <t>marol ,malualdid ,lola</t>
  </si>
  <si>
    <t>et_SS0806_0024</t>
  </si>
  <si>
    <t>Kuer -Akak</t>
  </si>
  <si>
    <t>panrok ,managar</t>
  </si>
  <si>
    <t>et_SS0806_0021</t>
  </si>
  <si>
    <t>ssid_SS0806_0011</t>
  </si>
  <si>
    <t>Majak Pagai</t>
  </si>
  <si>
    <t>Baar ,Pugai ,Mareng</t>
  </si>
  <si>
    <t>et_SS0806_0025</t>
  </si>
  <si>
    <t>ssid_SS0806_0012</t>
  </si>
  <si>
    <t>Akak</t>
  </si>
  <si>
    <t>Majook , Bakayen</t>
  </si>
  <si>
    <t>ssid_SS0806_0036</t>
  </si>
  <si>
    <t>ssid_SS0806_0039</t>
  </si>
  <si>
    <t>et_SS0806_0034</t>
  </si>
  <si>
    <t>Wunrok</t>
  </si>
  <si>
    <t>SS080606</t>
  </si>
  <si>
    <t>ssid_SS0806_0004</t>
  </si>
  <si>
    <t>Maan-Angui</t>
  </si>
  <si>
    <t>Ayiei, Wulu, Achei</t>
  </si>
  <si>
    <t>et_SS0806_0032</t>
  </si>
  <si>
    <t>Kurum</t>
  </si>
  <si>
    <t>Managar ador ,Malo Hoi</t>
  </si>
  <si>
    <t>et_SS0806_0030</t>
  </si>
  <si>
    <t>Nyin-Deng Ayuel</t>
  </si>
  <si>
    <t>et_SS0806_0031</t>
  </si>
  <si>
    <t>Rum-Gok</t>
  </si>
  <si>
    <t>Aram, Dom, Deng Malek</t>
  </si>
  <si>
    <t>et_SS0806_0042</t>
  </si>
  <si>
    <t>Pandit-Amuol</t>
  </si>
  <si>
    <t>WunMoun Warajak</t>
  </si>
  <si>
    <t>et_SS0806_0033</t>
  </si>
  <si>
    <t>Ajoong</t>
  </si>
  <si>
    <t>Majak, Akoi and Wuncuei</t>
  </si>
  <si>
    <t>et_SS0806_0035</t>
  </si>
  <si>
    <t>Tiit-chock</t>
  </si>
  <si>
    <t>Malual Nhom, Mading</t>
  </si>
  <si>
    <t>Gondokoro</t>
  </si>
  <si>
    <t>SS010104</t>
  </si>
  <si>
    <t>ssid_SS0101_0082</t>
  </si>
  <si>
    <t>ssid_SS0503_0036</t>
  </si>
  <si>
    <t>ssid_SS0606_0138</t>
  </si>
  <si>
    <t>Mankapi</t>
  </si>
  <si>
    <t>ssid_SS0608_0050</t>
  </si>
  <si>
    <t>ssid_SS0608_0051</t>
  </si>
  <si>
    <t>et_SS0609_0139</t>
  </si>
  <si>
    <t>ssid_SS0609_0018</t>
  </si>
  <si>
    <t>Nyuenpiu</t>
  </si>
  <si>
    <t>Daresalam</t>
  </si>
  <si>
    <t>ssid_SS0609_0073</t>
  </si>
  <si>
    <t>et_SS0609_0141</t>
  </si>
  <si>
    <t>Dhor Bor</t>
  </si>
  <si>
    <t>Mathoyo</t>
  </si>
  <si>
    <t>SS060904</t>
  </si>
  <si>
    <t>ssid_SS0609_0068</t>
  </si>
  <si>
    <t>et_SS0609_0142</t>
  </si>
  <si>
    <t>Al Amira</t>
  </si>
  <si>
    <t>ssid_SS0707_0074</t>
  </si>
  <si>
    <t>ssid_SS0709_0021</t>
  </si>
  <si>
    <t>ssid_SS0804_0093</t>
  </si>
  <si>
    <t>ssid_SS0804_0094</t>
  </si>
  <si>
    <t>ssid_SS0804_0095</t>
  </si>
  <si>
    <t>ssid_SS0804_0096</t>
  </si>
  <si>
    <t>ssid_SS0804_0089</t>
  </si>
  <si>
    <t>ssid_SS0804_0090</t>
  </si>
  <si>
    <t>ssid_SS0804_0098</t>
  </si>
  <si>
    <t>Lo Noi</t>
  </si>
  <si>
    <t>et_SS0804_0096</t>
  </si>
  <si>
    <t>ssid_SS0804_0099</t>
  </si>
  <si>
    <t>Comboni Church &amp; Comboni School</t>
  </si>
  <si>
    <t>Ayak-Akat, Wun-chuer,kot,ngap-ngang</t>
  </si>
  <si>
    <t>ssid_SS0804_0085</t>
  </si>
  <si>
    <t>ssid_SS0804_0086</t>
  </si>
  <si>
    <t>ssid_SS0804_0087</t>
  </si>
  <si>
    <t>ssid_SS0804_0088</t>
  </si>
  <si>
    <t>ssid_SS0804_0091</t>
  </si>
  <si>
    <t>ssid_SS0804_0092</t>
  </si>
  <si>
    <t>et_SS0804_0098</t>
  </si>
  <si>
    <t>Wun-ngap, Wun-penty, Pir and Akuoc</t>
  </si>
  <si>
    <t>ssid_SS0804_0084</t>
  </si>
  <si>
    <t>ssid_SS0804_0097</t>
  </si>
  <si>
    <t>ssid_SS0901_0071</t>
  </si>
  <si>
    <t>Winga</t>
  </si>
  <si>
    <t>et_SS0903_0008</t>
  </si>
  <si>
    <t>Wau North</t>
  </si>
  <si>
    <t>SS090306</t>
  </si>
  <si>
    <t>ssid_SS0903_0004</t>
  </si>
  <si>
    <t>Aweil Jedid</t>
  </si>
  <si>
    <t>et_SS0903_0003</t>
  </si>
  <si>
    <t>ssid_SS0903_0011</t>
  </si>
  <si>
    <t>Hai Bafara</t>
  </si>
  <si>
    <t>et_SS0903_0005</t>
  </si>
  <si>
    <t>ssid_SS0903_0025</t>
  </si>
  <si>
    <t>Hai Mutamadia</t>
  </si>
  <si>
    <t>Matakurungu</t>
  </si>
  <si>
    <t>ssid_SS1009_0026</t>
  </si>
  <si>
    <t>et_SS0903_0006</t>
  </si>
  <si>
    <t>ssid_SS0903_0027</t>
  </si>
  <si>
    <t>Naivasa</t>
  </si>
  <si>
    <t>ssid_SS1009_0016</t>
  </si>
  <si>
    <t>et_SS0903_0002</t>
  </si>
  <si>
    <t>ssid_SS0903_0022</t>
  </si>
  <si>
    <t>Hai kosti</t>
  </si>
  <si>
    <t>et_SS0903_0004</t>
  </si>
  <si>
    <t>ssid_SS0903_0030</t>
  </si>
  <si>
    <t>Jebel kheir</t>
  </si>
  <si>
    <t>ssid_SS1009_0017</t>
  </si>
  <si>
    <t>et_SS0903_0007</t>
  </si>
  <si>
    <t>ssid_SS0903_0054</t>
  </si>
  <si>
    <t>Baggari Jedid</t>
  </si>
  <si>
    <t>Anisonga</t>
  </si>
  <si>
    <t>ssid_SS1009_0025</t>
  </si>
  <si>
    <t>et_SS0804_0097</t>
  </si>
  <si>
    <t>ssid_SS0804_0042</t>
  </si>
  <si>
    <t>Rum-Bol</t>
  </si>
  <si>
    <t>localized conflict</t>
  </si>
  <si>
    <t>Rum-Rual</t>
  </si>
  <si>
    <t>ssid_SS0804_0054</t>
  </si>
  <si>
    <t>ssid_SS0801_0059</t>
  </si>
  <si>
    <t>ssid_SS0801_0062</t>
  </si>
  <si>
    <t>ssid_SS0801_0064</t>
  </si>
  <si>
    <t>ssid_SS0801_0058</t>
  </si>
  <si>
    <t>ssid_SS0801_0060</t>
  </si>
  <si>
    <t>ssid_SS0801_0061</t>
  </si>
  <si>
    <t>ssid_SS0801_0063</t>
  </si>
  <si>
    <t>ssid_SS0802_0101</t>
  </si>
  <si>
    <t>ssid_SS0802_0102</t>
  </si>
  <si>
    <t>Machar</t>
  </si>
  <si>
    <t>ssid_SS0806_0022</t>
  </si>
  <si>
    <t>Molbong</t>
  </si>
  <si>
    <t>ssid_SS0806_0041</t>
  </si>
  <si>
    <t>ssid_SS0806_0042</t>
  </si>
  <si>
    <t>ssid_SS0806_0050</t>
  </si>
  <si>
    <t>ssid_SS0806_0051</t>
  </si>
  <si>
    <t>ssid_SS0806_0057</t>
  </si>
  <si>
    <t>ssid_SS0806_0044</t>
  </si>
  <si>
    <t>ssid_SS0806_0045</t>
  </si>
  <si>
    <t>ssid_SS0806_0046</t>
  </si>
  <si>
    <t>ssid_SS0806_0047</t>
  </si>
  <si>
    <t>ssid_SS0806_0048</t>
  </si>
  <si>
    <t>ssid_SS0806_0040</t>
  </si>
  <si>
    <t>ssid_SS0806_0043</t>
  </si>
  <si>
    <t>ssid_SS0806_0052</t>
  </si>
  <si>
    <t>ssid_SS0806_0053</t>
  </si>
  <si>
    <t>ssid_SS0806_0054</t>
  </si>
  <si>
    <t>ssid_SS0806_0055</t>
  </si>
  <si>
    <t>ssid_SS0806_0056</t>
  </si>
  <si>
    <t>ssid_SS0806_0049</t>
  </si>
  <si>
    <t>Returnee location</t>
  </si>
  <si>
    <t>(blank)</t>
  </si>
  <si>
    <t>Oct</t>
  </si>
  <si>
    <t>Nov</t>
  </si>
  <si>
    <t>Dec</t>
  </si>
  <si>
    <t>Owinykibul</t>
  </si>
  <si>
    <t>Nimule Central</t>
  </si>
  <si>
    <t>Hai Jalaba</t>
  </si>
  <si>
    <t>Admin 1 same</t>
  </si>
  <si>
    <t>Admin 2 same</t>
  </si>
  <si>
    <t>Admin 3 same</t>
  </si>
  <si>
    <t>Same Payam</t>
  </si>
  <si>
    <t>Same county/Different payam</t>
  </si>
  <si>
    <t>Same State/Different county</t>
  </si>
  <si>
    <t>Abroad</t>
  </si>
  <si>
    <t>Arrival from</t>
  </si>
  <si>
    <t>Different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</si>
</sst>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3" x14ac:knownFonts="1">
    <font>
      <sz val="11"/>
      <color theme="1"/>
      <name val="Calibri"/>
      <family val="2"/>
      <scheme val="minor"/>
    </font>
    <font>
      <b/>
      <sz val="11"/>
      <color theme="1"/>
      <name val="Calibri"/>
      <family val="2"/>
      <scheme val="minor"/>
    </font>
    <font>
      <sz val="18"/>
      <color rgb="FF0070C0"/>
      <name val="Calibri"/>
      <family val="2"/>
      <scheme val="minor"/>
    </font>
    <font>
      <sz val="11"/>
      <name val="Calibri"/>
      <family val="2"/>
      <scheme val="minor"/>
    </font>
    <font>
      <sz val="11"/>
      <color theme="1"/>
      <name val="Calibri"/>
      <family val="2"/>
      <scheme val="minor"/>
    </font>
    <font>
      <sz val="14"/>
      <color theme="0"/>
      <name val="Calibri"/>
      <family val="2"/>
      <scheme val="minor"/>
    </font>
    <font>
      <sz val="9"/>
      <color theme="1"/>
      <name val="Calibri"/>
      <family val="2"/>
      <scheme val="minor"/>
    </font>
    <font>
      <sz val="11"/>
      <color rgb="FF002060"/>
      <name val="Calibri"/>
      <family val="2"/>
      <scheme val="minor"/>
    </font>
    <font>
      <b/>
      <sz val="11"/>
      <color theme="0"/>
      <name val="Calibri"/>
      <family val="2"/>
      <scheme val="minor"/>
    </font>
    <font>
      <sz val="11"/>
      <color theme="0"/>
      <name val="Calibri"/>
      <family val="2"/>
      <scheme val="minor"/>
    </font>
    <font>
      <sz val="11"/>
      <color rgb="FFC00000"/>
      <name val="Calibri"/>
      <family val="2"/>
      <scheme val="minor"/>
    </font>
    <font>
      <sz val="8"/>
      <name val="Calibri"/>
      <family val="2"/>
      <scheme val="minor"/>
    </font>
    <font>
      <b/>
      <sz val="11"/>
      <color rgb="FF0033A0"/>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7"/>
        <bgColor indexed="64"/>
      </patternFill>
    </fill>
    <fill>
      <patternFill patternType="solid">
        <fgColor theme="4" tint="0.39997558519241921"/>
        <bgColor indexed="64"/>
      </patternFill>
    </fill>
  </fills>
  <borders count="3">
    <border>
      <left/>
      <right/>
      <top/>
      <bottom/>
      <diagonal/>
    </border>
    <border>
      <left/>
      <right/>
      <top style="thin">
        <color indexed="64"/>
      </top>
      <bottom/>
      <diagonal/>
    </border>
    <border>
      <left/>
      <right/>
      <top/>
      <bottom style="medium">
        <color indexed="64"/>
      </bottom>
      <diagonal/>
    </border>
  </borders>
  <cellStyleXfs count="3">
    <xf numFmtId="0" fontId="0" fillId="0" borderId="0"/>
    <xf numFmtId="9" fontId="4" fillId="0" borderId="0" applyFont="0" applyFill="0" applyBorder="0" applyAlignment="0" applyProtection="0"/>
    <xf numFmtId="43" fontId="4" fillId="0" borderId="0" applyFont="0" applyFill="0" applyBorder="0" applyAlignment="0" applyProtection="0"/>
  </cellStyleXfs>
  <cellXfs count="48">
    <xf numFmtId="0" fontId="0" fillId="0" borderId="0" xfId="0"/>
    <xf numFmtId="0" fontId="2" fillId="0" borderId="0" xfId="0" applyFont="1"/>
    <xf numFmtId="0" fontId="0" fillId="0" borderId="0" xfId="0" applyAlignment="1">
      <alignment horizontal="left"/>
    </xf>
    <xf numFmtId="164" fontId="0" fillId="0" borderId="0" xfId="0" applyNumberFormat="1"/>
    <xf numFmtId="164" fontId="0" fillId="5" borderId="0" xfId="0" applyNumberFormat="1" applyFill="1"/>
    <xf numFmtId="164" fontId="0" fillId="4" borderId="0" xfId="0" applyNumberFormat="1" applyFill="1"/>
    <xf numFmtId="0" fontId="5" fillId="6" borderId="0" xfId="0" applyFont="1" applyFill="1"/>
    <xf numFmtId="0" fontId="0" fillId="6" borderId="0" xfId="0" applyFill="1"/>
    <xf numFmtId="0" fontId="0" fillId="0" borderId="0" xfId="0"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xf>
    <xf numFmtId="0" fontId="0" fillId="6" borderId="0" xfId="0" applyFill="1" applyAlignment="1">
      <alignment horizontal="left" vertical="center"/>
    </xf>
    <xf numFmtId="9" fontId="0" fillId="0" borderId="0" xfId="0" applyNumberFormat="1" applyAlignment="1">
      <alignment horizontal="left" vertical="center"/>
    </xf>
    <xf numFmtId="10" fontId="0" fillId="0" borderId="0" xfId="0" applyNumberFormat="1"/>
    <xf numFmtId="10" fontId="0" fillId="4" borderId="0" xfId="0" applyNumberFormat="1" applyFill="1"/>
    <xf numFmtId="10" fontId="0" fillId="5" borderId="0" xfId="0" applyNumberFormat="1" applyFill="1"/>
    <xf numFmtId="0" fontId="6" fillId="0" borderId="0" xfId="0" applyFont="1" applyAlignment="1">
      <alignment vertical="center" wrapText="1"/>
    </xf>
    <xf numFmtId="0" fontId="6" fillId="5" borderId="0" xfId="0" applyFont="1" applyFill="1" applyAlignment="1">
      <alignment vertical="center" wrapText="1"/>
    </xf>
    <xf numFmtId="0" fontId="6" fillId="4" borderId="0" xfId="0" applyFont="1" applyFill="1" applyAlignment="1">
      <alignment vertical="center" wrapText="1"/>
    </xf>
    <xf numFmtId="0" fontId="6" fillId="0" borderId="0" xfId="0" pivotButton="1" applyFont="1" applyAlignment="1">
      <alignment vertical="center" wrapText="1"/>
    </xf>
    <xf numFmtId="0" fontId="7" fillId="3" borderId="0" xfId="0" applyFont="1" applyFill="1" applyAlignment="1">
      <alignment horizontal="left" vertical="center" wrapText="1"/>
    </xf>
    <xf numFmtId="0" fontId="1" fillId="2" borderId="0" xfId="0" applyFont="1" applyFill="1" applyAlignment="1">
      <alignment horizontal="left" vertical="center" wrapText="1"/>
    </xf>
    <xf numFmtId="164" fontId="0" fillId="0" borderId="0" xfId="2" applyNumberFormat="1" applyFont="1" applyBorder="1" applyAlignment="1">
      <alignment horizontal="left" vertical="center" wrapText="1"/>
    </xf>
    <xf numFmtId="164" fontId="1" fillId="2" borderId="0" xfId="2" applyNumberFormat="1" applyFont="1" applyFill="1" applyBorder="1" applyAlignment="1">
      <alignment horizontal="left" vertical="center" wrapText="1"/>
    </xf>
    <xf numFmtId="9" fontId="0" fillId="0" borderId="0" xfId="1" applyFont="1" applyBorder="1" applyAlignment="1">
      <alignment horizontal="left" vertical="center" wrapText="1"/>
    </xf>
    <xf numFmtId="0" fontId="0" fillId="0" borderId="1" xfId="0" applyBorder="1"/>
    <xf numFmtId="0" fontId="0" fillId="0" borderId="2" xfId="0" applyBorder="1" applyAlignment="1">
      <alignment horizontal="left" vertical="center" wrapText="1"/>
    </xf>
    <xf numFmtId="0" fontId="0" fillId="7" borderId="0" xfId="0" applyFill="1" applyAlignment="1">
      <alignment horizontal="left"/>
    </xf>
    <xf numFmtId="164" fontId="0" fillId="7" borderId="0" xfId="0" applyNumberFormat="1" applyFill="1"/>
    <xf numFmtId="0" fontId="0" fillId="8" borderId="0" xfId="0" applyFill="1"/>
    <xf numFmtId="14" fontId="0" fillId="8" borderId="0" xfId="0" applyNumberFormat="1" applyFill="1"/>
    <xf numFmtId="0" fontId="8" fillId="9" borderId="0" xfId="0" applyFont="1" applyFill="1"/>
    <xf numFmtId="164" fontId="8" fillId="9" borderId="0" xfId="0" applyNumberFormat="1" applyFont="1" applyFill="1"/>
    <xf numFmtId="14" fontId="0" fillId="0" borderId="0" xfId="0" applyNumberFormat="1"/>
    <xf numFmtId="9" fontId="0" fillId="0" borderId="0" xfId="1" applyFont="1"/>
    <xf numFmtId="0" fontId="0" fillId="0" borderId="0" xfId="0" pivotButton="1"/>
    <xf numFmtId="164" fontId="9" fillId="9" borderId="0" xfId="0" applyNumberFormat="1" applyFont="1" applyFill="1"/>
    <xf numFmtId="0" fontId="9" fillId="9" borderId="0" xfId="0" applyFont="1" applyFill="1"/>
    <xf numFmtId="0" fontId="0" fillId="0" borderId="0" xfId="0" applyAlignment="1">
      <alignment horizontal="left" indent="1"/>
    </xf>
    <xf numFmtId="164" fontId="0" fillId="8" borderId="0" xfId="0" applyNumberFormat="1" applyFill="1"/>
    <xf numFmtId="0" fontId="10" fillId="10" borderId="0" xfId="0" applyFont="1" applyFill="1"/>
    <xf numFmtId="164" fontId="8" fillId="0" borderId="0" xfId="0" applyNumberFormat="1" applyFont="1"/>
    <xf numFmtId="164" fontId="0" fillId="11" borderId="0" xfId="0" applyNumberFormat="1" applyFill="1"/>
    <xf numFmtId="10" fontId="0" fillId="11" borderId="0" xfId="0" applyNumberFormat="1" applyFill="1"/>
    <xf numFmtId="14" fontId="9" fillId="9" borderId="0" xfId="0" applyNumberFormat="1" applyFont="1" applyFill="1"/>
    <xf numFmtId="164" fontId="12" fillId="0" borderId="0" xfId="0" applyNumberFormat="1" applyFont="1"/>
    <xf numFmtId="0" fontId="3" fillId="0" borderId="0" xfId="0" applyFont="1"/>
    <xf numFmtId="14" fontId="3" fillId="0" borderId="0" xfId="0" applyNumberFormat="1" applyFont="1"/>
  </cellXfs>
  <cellStyles count="3">
    <cellStyle name="Comma" xfId="2" builtinId="3"/>
    <cellStyle name="Normal" xfId="0" builtinId="0"/>
    <cellStyle name="Percent" xfId="1" builtinId="5"/>
  </cellStyles>
  <dxfs count="329">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indexed="65"/>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numFmt numFmtId="19" formatCode="m/d/yyyy"/>
      <fill>
        <patternFill patternType="none">
          <fgColor indexed="64"/>
          <bgColor auto="1"/>
        </patternFill>
      </fill>
    </dxf>
    <dxf>
      <font>
        <strike val="0"/>
        <outline val="0"/>
        <shadow val="0"/>
        <u val="none"/>
        <vertAlign val="baseline"/>
        <sz val="11"/>
        <color auto="1"/>
        <name val="Calibri"/>
        <family val="2"/>
        <scheme val="minor"/>
      </font>
      <numFmt numFmtId="19" formatCode="m/d/yyyy"/>
      <fill>
        <patternFill patternType="none">
          <fgColor indexed="64"/>
          <bgColor auto="1"/>
        </patternFill>
      </fill>
    </dxf>
    <dxf>
      <font>
        <strike val="0"/>
        <outline val="0"/>
        <shadow val="0"/>
        <u val="none"/>
        <vertAlign val="baseline"/>
        <sz val="11"/>
        <color auto="1"/>
        <name val="Calibri"/>
        <family val="2"/>
        <scheme val="minor"/>
      </font>
      <numFmt numFmtId="19" formatCode="m/d/yyyy"/>
      <fill>
        <patternFill patternType="none">
          <fgColor indexed="64"/>
          <bgColor auto="1"/>
        </patternFill>
      </fill>
    </dxf>
    <dxf>
      <font>
        <strike val="0"/>
        <outline val="0"/>
        <shadow val="0"/>
        <u val="none"/>
        <vertAlign val="baseline"/>
        <sz val="11"/>
        <color auto="1"/>
        <name val="Calibri"/>
        <family val="2"/>
        <scheme val="minor"/>
      </font>
      <numFmt numFmtId="0" formatCode="General"/>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strike val="0"/>
        <outline val="0"/>
        <shadow val="0"/>
        <u val="none"/>
        <vertAlign val="baseline"/>
        <sz val="11"/>
        <color auto="1"/>
        <name val="Calibri"/>
        <family val="2"/>
        <scheme val="minor"/>
      </font>
      <fill>
        <patternFill patternType="none">
          <fgColor indexed="64"/>
          <bgColor auto="1"/>
        </patternFill>
      </fill>
    </dxf>
    <dxf>
      <font>
        <color rgb="FF0033A0"/>
      </font>
    </dxf>
    <dxf>
      <fill>
        <patternFill patternType="none">
          <bgColor auto="1"/>
        </patternFill>
      </fill>
    </dxf>
    <dxf>
      <font>
        <color rgb="FFC00000"/>
      </font>
      <fill>
        <patternFill patternType="solid">
          <fgColor indexed="64"/>
          <bgColor theme="7"/>
        </patternFill>
      </fill>
    </dxf>
    <dxf>
      <fill>
        <patternFill patternType="solid">
          <bgColor theme="7"/>
        </patternFill>
      </fill>
    </dxf>
    <dxf>
      <font>
        <color rgb="FFC00000"/>
      </font>
    </dxf>
    <dxf>
      <font>
        <b/>
      </font>
    </dxf>
    <dxf>
      <font>
        <b/>
      </font>
    </dxf>
    <dxf>
      <fill>
        <patternFill>
          <bgColor theme="8" tint="0.39997558519241921"/>
        </patternFill>
      </fill>
    </dxf>
    <dxf>
      <fill>
        <patternFill>
          <bgColor theme="8" tint="0.39997558519241921"/>
        </patternFill>
      </fill>
    </dxf>
    <dxf>
      <font>
        <color theme="0"/>
      </font>
    </dxf>
    <dxf>
      <font>
        <color theme="0"/>
      </font>
    </dxf>
    <dxf>
      <fill>
        <patternFill>
          <bgColor theme="8" tint="0.39997558519241921"/>
        </patternFill>
      </fill>
    </dxf>
    <dxf>
      <fill>
        <patternFill>
          <bgColor theme="8" tint="0.39997558519241921"/>
        </patternFill>
      </fill>
    </dxf>
    <dxf>
      <font>
        <color theme="0"/>
      </font>
    </dxf>
    <dxf>
      <font>
        <color theme="0"/>
      </font>
    </dxf>
    <dxf>
      <font>
        <color theme="0"/>
      </font>
    </dxf>
    <dxf>
      <fill>
        <patternFill>
          <bgColor rgb="FF002060"/>
        </patternFill>
      </fill>
    </dxf>
    <dxf>
      <fill>
        <patternFill>
          <bgColor rgb="FF002060"/>
        </patternFill>
      </fill>
    </dxf>
    <dxf>
      <fill>
        <patternFill patternType="solid">
          <bgColor rgb="FF002060"/>
        </patternFill>
      </fill>
    </dxf>
    <dxf>
      <fill>
        <patternFill patternType="solid">
          <bgColor rgb="FF002060"/>
        </patternFill>
      </fill>
    </dxf>
    <dxf>
      <numFmt numFmtId="164" formatCode="_(* #,##0_);_(* \(#,##0\);_(* &quot;-&quot;??_);_(@_)"/>
    </dxf>
    <dxf>
      <fill>
        <patternFill patternType="solid">
          <fgColor indexed="64"/>
          <bgColor theme="8" tint="0.39997558519241921"/>
        </patternFill>
      </fill>
    </dxf>
    <dxf>
      <fill>
        <patternFill patternType="solid">
          <fgColor indexed="64"/>
          <bgColor theme="8" tint="0.39997558519241921"/>
        </patternFill>
      </fill>
    </dxf>
    <dxf>
      <font>
        <color rgb="FFC00000"/>
      </font>
      <fill>
        <patternFill patternType="solid">
          <fgColor indexed="64"/>
          <bgColor theme="7"/>
        </patternFill>
      </fill>
    </dxf>
    <dxf>
      <fill>
        <patternFill patternType="solid">
          <bgColor theme="7"/>
        </patternFill>
      </fill>
    </dxf>
    <dxf>
      <font>
        <color rgb="FFC00000"/>
      </font>
    </dxf>
    <dxf>
      <fill>
        <patternFill patternType="none">
          <fgColor indexed="64"/>
          <bgColor indexed="65"/>
        </patternFill>
      </fill>
    </dxf>
    <dxf>
      <fill>
        <patternFill patternType="solid">
          <fgColor indexed="64"/>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ill>
        <patternFill>
          <bgColor theme="8" tint="0.39997558519241921"/>
        </patternFill>
      </fill>
    </dxf>
    <dxf>
      <fill>
        <patternFill>
          <bgColor theme="8" tint="0.39997558519241921"/>
        </patternFill>
      </fill>
    </dxf>
    <dxf>
      <font>
        <color theme="0"/>
      </font>
    </dxf>
    <dxf>
      <font>
        <color theme="0"/>
      </font>
    </dxf>
    <dxf>
      <fill>
        <patternFill>
          <bgColor theme="8" tint="0.39997558519241921"/>
        </patternFill>
      </fill>
    </dxf>
    <dxf>
      <fill>
        <patternFill>
          <bgColor theme="8" tint="0.39997558519241921"/>
        </patternFill>
      </fill>
    </dxf>
    <dxf>
      <font>
        <color theme="0"/>
      </font>
    </dxf>
    <dxf>
      <font>
        <color theme="0"/>
      </font>
    </dxf>
    <dxf>
      <font>
        <color theme="0"/>
      </font>
    </dxf>
    <dxf>
      <font>
        <color theme="0"/>
      </font>
    </dxf>
    <dxf>
      <fill>
        <patternFill>
          <bgColor rgb="FF002060"/>
        </patternFill>
      </fill>
    </dxf>
    <dxf>
      <fill>
        <patternFill>
          <bgColor rgb="FF002060"/>
        </patternFill>
      </fill>
    </dxf>
    <dxf>
      <fill>
        <patternFill patternType="solid">
          <bgColor rgb="FF002060"/>
        </patternFill>
      </fill>
    </dxf>
    <dxf>
      <fill>
        <patternFill patternType="solid">
          <bgColor rgb="FF002060"/>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numFmt numFmtId="164" formatCode="_(* #,##0_);_(* \(#,##0\);_(* &quot;-&quot;??_);_(@_)"/>
    </dxf>
    <dxf>
      <font>
        <b/>
      </font>
      <numFmt numFmtId="164" formatCode="_(* #,##0_);_(* \(#,##0\);_(* &quot;-&quot;??_);_(@_)"/>
      <fill>
        <patternFill patternType="solid">
          <fgColor indexed="64"/>
          <bgColor theme="8" tint="0.79998168889431442"/>
        </patternFill>
      </fill>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font>
      <numFmt numFmtId="164" formatCode="_(* #,##0_);_(* \(#,##0\);_(* &quot;-&quot;??_);_(@_)"/>
      <fill>
        <patternFill patternType="solid">
          <fgColor indexed="64"/>
          <bgColor theme="8" tint="0.79998168889431442"/>
        </patternFill>
      </fill>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font>
      <numFmt numFmtId="164" formatCode="_(* #,##0_);_(* \(#,##0\);_(* &quot;-&quot;??_);_(@_)"/>
      <fill>
        <patternFill patternType="solid">
          <fgColor indexed="64"/>
          <bgColor theme="8" tint="0.79998168889431442"/>
        </patternFill>
      </fill>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numFmt numFmtId="164" formatCode="_(* #,##0_);_(* \(#,##0\);_(* &quot;-&quot;??_);_(@_)"/>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fill>
        <patternFill>
          <bgColor theme="4" tint="0.39997558519241921"/>
        </patternFill>
      </fill>
    </dxf>
    <dxf>
      <fill>
        <patternFill>
          <bgColor theme="4" tint="0.59999389629810485"/>
        </patternFill>
      </fill>
    </dxf>
    <dxf>
      <fill>
        <patternFill>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164" formatCode="_(* #,##0_);_(* \(#,##0\);_(* &quot;-&quot;??_);_(@_)"/>
    </dxf>
    <dxf>
      <font>
        <sz val="9"/>
      </font>
    </dxf>
    <dxf>
      <font>
        <sz val="9"/>
      </font>
    </dxf>
    <dxf>
      <font>
        <sz val="9"/>
      </font>
    </dxf>
    <dxf>
      <font>
        <sz val="9"/>
      </font>
    </dxf>
    <dxf>
      <font>
        <sz val="9"/>
      </font>
    </dxf>
    <dxf>
      <font>
        <sz val="9"/>
      </font>
    </dxf>
    <dxf>
      <font>
        <sz val="9"/>
      </font>
    </dxf>
    <dxf>
      <font>
        <sz val="9"/>
      </font>
    </dxf>
    <dxf>
      <font>
        <sz val="9"/>
      </font>
    </dxf>
    <dxf>
      <font>
        <sz val="9"/>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fill>
        <patternFill>
          <bgColor theme="4" tint="0.39997558519241921"/>
        </patternFill>
      </fill>
    </dxf>
    <dxf>
      <fill>
        <patternFill>
          <bgColor theme="4" tint="0.59999389629810485"/>
        </patternFill>
      </fill>
    </dxf>
    <dxf>
      <fill>
        <patternFill>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6" tint="0.79998168889431442"/>
        </patternFill>
      </fill>
    </dxf>
    <dxf>
      <fill>
        <patternFill patternType="solid">
          <bgColor theme="6" tint="0.79998168889431442"/>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sz val="9"/>
      </font>
    </dxf>
    <dxf>
      <font>
        <sz val="9"/>
      </font>
    </dxf>
    <dxf>
      <font>
        <sz val="9"/>
      </font>
    </dxf>
    <dxf>
      <font>
        <sz val="9"/>
      </font>
    </dxf>
    <dxf>
      <font>
        <sz val="9"/>
      </font>
    </dxf>
    <dxf>
      <font>
        <sz val="9"/>
      </font>
    </dxf>
    <dxf>
      <font>
        <sz val="9"/>
      </font>
    </dxf>
    <dxf>
      <font>
        <sz val="9"/>
      </font>
    </dxf>
    <dxf>
      <font>
        <sz val="9"/>
      </font>
    </dxf>
    <dxf>
      <font>
        <sz val="9"/>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4" formatCode="0.00%"/>
    </dxf>
    <dxf>
      <fill>
        <patternFill>
          <bgColor theme="4" tint="0.39997558519241921"/>
        </patternFill>
      </fill>
    </dxf>
    <dxf>
      <fill>
        <patternFill>
          <bgColor theme="4" tint="0.59999389629810485"/>
        </patternFill>
      </fill>
    </dxf>
    <dxf>
      <fill>
        <patternFill>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164" formatCode="_(* #,##0_);_(* \(#,##0\);_(* &quot;-&quot;??_);_(@_)"/>
    </dxf>
    <dxf>
      <numFmt numFmtId="164" formatCode="_(* #,##0_);_(* \(#,##0\);_(* &quot;-&quot;??_);_(@_)"/>
    </dxf>
    <dxf>
      <font>
        <sz val="9"/>
      </font>
      <alignment vertical="center" wrapText="1"/>
    </dxf>
    <dxf>
      <font>
        <sz val="9"/>
      </font>
      <alignment vertical="center" wrapText="1"/>
    </dxf>
    <dxf>
      <numFmt numFmtId="164" formatCode="_(* #,##0_);_(* \(#,##0\);_(* &quot;-&quot;??_);_(@_)"/>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328"/>
      <tableStyleElement type="headerRow" dxfId="327"/>
    </tableStyle>
  </tableStyles>
  <colors>
    <mruColors>
      <color rgb="FF0033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11/relationships/timelineCache" Target="timelineCaches/timelineCach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connections" Target="connection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175261</xdr:colOff>
      <xdr:row>3</xdr:row>
      <xdr:rowOff>222069</xdr:rowOff>
    </xdr:from>
    <xdr:to>
      <xdr:col>2</xdr:col>
      <xdr:colOff>1012372</xdr:colOff>
      <xdr:row>10</xdr:row>
      <xdr:rowOff>136254</xdr:rowOff>
    </xdr:to>
    <mc:AlternateContent xmlns:mc="http://schemas.openxmlformats.org/markup-compatibility/2006" xmlns:tsle="http://schemas.microsoft.com/office/drawing/2012/timeslicer">
      <mc:Choice Requires="tsle">
        <xdr:graphicFrame macro="">
          <xdr:nvGraphicFramePr>
            <xdr:cNvPr id="2" name="Assessment Date">
              <a:extLst>
                <a:ext uri="{FF2B5EF4-FFF2-40B4-BE49-F238E27FC236}">
                  <a16:creationId xmlns:a16="http://schemas.microsoft.com/office/drawing/2014/main" id="{E2E295D4-B61D-41A7-8F2A-1AB63231C1DE}"/>
                </a:ext>
              </a:extLst>
            </xdr:cNvPr>
            <xdr:cNvGraphicFramePr/>
          </xdr:nvGraphicFramePr>
          <xdr:xfrm>
            <a:off x="0" y="0"/>
            <a:ext cx="0" cy="0"/>
          </xdr:xfrm>
          <a:graphic>
            <a:graphicData uri="http://schemas.microsoft.com/office/drawing/2012/timeslicer">
              <tsle:timeslicer name="Assessment Date"/>
            </a:graphicData>
          </a:graphic>
        </xdr:graphicFrame>
      </mc:Choice>
      <mc:Fallback xmlns="">
        <xdr:sp macro="" textlink="">
          <xdr:nvSpPr>
            <xdr:cNvPr id="0" name=""/>
            <xdr:cNvSpPr>
              <a:spLocks noTextEdit="1"/>
            </xdr:cNvSpPr>
          </xdr:nvSpPr>
          <xdr:spPr>
            <a:xfrm>
              <a:off x="175261" y="886098"/>
              <a:ext cx="3014254" cy="12585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0</xdr:col>
      <xdr:colOff>130810</xdr:colOff>
      <xdr:row>12</xdr:row>
      <xdr:rowOff>172720</xdr:rowOff>
    </xdr:from>
    <xdr:to>
      <xdr:col>2</xdr:col>
      <xdr:colOff>130549</xdr:colOff>
      <xdr:row>16</xdr:row>
      <xdr:rowOff>12248</xdr:rowOff>
    </xdr:to>
    <mc:AlternateContent xmlns:mc="http://schemas.openxmlformats.org/markup-compatibility/2006" xmlns:a14="http://schemas.microsoft.com/office/drawing/2010/main">
      <mc:Choice Requires="a14">
        <xdr:graphicFrame macro="">
          <xdr:nvGraphicFramePr>
            <xdr:cNvPr id="3" name="Event Location:  State (Admin 1)">
              <a:extLst>
                <a:ext uri="{FF2B5EF4-FFF2-40B4-BE49-F238E27FC236}">
                  <a16:creationId xmlns:a16="http://schemas.microsoft.com/office/drawing/2014/main" id="{B342C121-EBAC-4BEF-A3D6-EC8CACD19679}"/>
                </a:ext>
              </a:extLst>
            </xdr:cNvPr>
            <xdr:cNvGraphicFramePr/>
          </xdr:nvGraphicFramePr>
          <xdr:xfrm>
            <a:off x="0" y="0"/>
            <a:ext cx="0" cy="0"/>
          </xdr:xfrm>
          <a:graphic>
            <a:graphicData uri="http://schemas.microsoft.com/office/drawing/2010/slicer">
              <sle:slicer xmlns:sle="http://schemas.microsoft.com/office/drawing/2010/slicer" name="Event Location:  State (Admin 1)"/>
            </a:graphicData>
          </a:graphic>
        </xdr:graphicFrame>
      </mc:Choice>
      <mc:Fallback xmlns="">
        <xdr:sp macro="" textlink="">
          <xdr:nvSpPr>
            <xdr:cNvPr id="0" name=""/>
            <xdr:cNvSpPr>
              <a:spLocks noTextEdit="1"/>
            </xdr:cNvSpPr>
          </xdr:nvSpPr>
          <xdr:spPr>
            <a:xfrm>
              <a:off x="130810" y="2551249"/>
              <a:ext cx="2182325" cy="25337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160522</xdr:colOff>
      <xdr:row>27</xdr:row>
      <xdr:rowOff>154417</xdr:rowOff>
    </xdr:from>
    <xdr:to>
      <xdr:col>2</xdr:col>
      <xdr:colOff>933153</xdr:colOff>
      <xdr:row>48</xdr:row>
      <xdr:rowOff>94571</xdr:rowOff>
    </xdr:to>
    <mc:AlternateContent xmlns:mc="http://schemas.openxmlformats.org/markup-compatibility/2006" xmlns:a14="http://schemas.microsoft.com/office/drawing/2010/main">
      <mc:Choice Requires="a14">
        <xdr:graphicFrame macro="">
          <xdr:nvGraphicFramePr>
            <xdr:cNvPr id="5" name="Movement Trigger">
              <a:extLst>
                <a:ext uri="{FF2B5EF4-FFF2-40B4-BE49-F238E27FC236}">
                  <a16:creationId xmlns:a16="http://schemas.microsoft.com/office/drawing/2014/main" id="{272C3AE1-9985-499C-8DA0-085D1C59EF2C}"/>
                </a:ext>
              </a:extLst>
            </xdr:cNvPr>
            <xdr:cNvGraphicFramePr/>
          </xdr:nvGraphicFramePr>
          <xdr:xfrm>
            <a:off x="0" y="0"/>
            <a:ext cx="0" cy="0"/>
          </xdr:xfrm>
          <a:graphic>
            <a:graphicData uri="http://schemas.microsoft.com/office/drawing/2010/slicer">
              <sle:slicer xmlns:sle="http://schemas.microsoft.com/office/drawing/2010/slicer" name="Movement Trigger"/>
            </a:graphicData>
          </a:graphic>
        </xdr:graphicFrame>
      </mc:Choice>
      <mc:Fallback xmlns="">
        <xdr:sp macro="" textlink="">
          <xdr:nvSpPr>
            <xdr:cNvPr id="0" name=""/>
            <xdr:cNvSpPr>
              <a:spLocks noTextEdit="1"/>
            </xdr:cNvSpPr>
          </xdr:nvSpPr>
          <xdr:spPr>
            <a:xfrm>
              <a:off x="160522" y="6239531"/>
              <a:ext cx="2970457" cy="31879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179294</xdr:colOff>
      <xdr:row>0</xdr:row>
      <xdr:rowOff>156882</xdr:rowOff>
    </xdr:from>
    <xdr:to>
      <xdr:col>1</xdr:col>
      <xdr:colOff>1088988</xdr:colOff>
      <xdr:row>2</xdr:row>
      <xdr:rowOff>77332</xdr:rowOff>
    </xdr:to>
    <xdr:pic>
      <xdr:nvPicPr>
        <xdr:cNvPr id="6" name="Picture 5">
          <a:extLst>
            <a:ext uri="{FF2B5EF4-FFF2-40B4-BE49-F238E27FC236}">
              <a16:creationId xmlns:a16="http://schemas.microsoft.com/office/drawing/2014/main" id="{2D51FA86-5643-4F7D-998D-79973D9EE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9294" y="156882"/>
          <a:ext cx="1514812" cy="40230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NZÁLEZ Mayvelline" refreshedDate="44547.842349652776" createdVersion="7" refreshedVersion="7" minRefreshableVersion="3" recordCount="803" xr:uid="{00000000-000A-0000-FFFF-FFFF1B000000}">
  <cacheSource type="worksheet">
    <worksheetSource name="vw_ET_Dataset_Public"/>
  </cacheSource>
  <cacheFields count="126">
    <cacheField name="Event SSID" numFmtId="0">
      <sharedItems/>
    </cacheField>
    <cacheField name="Assessment Date" numFmtId="14">
      <sharedItems containsSemiMixedTypes="0" containsNonDate="0" containsDate="1" containsString="0" minDate="2020-08-17T00:00:00" maxDate="2021-12-14T00:00:00" count="208">
        <d v="2021-10-13T00:00:00"/>
        <d v="2021-08-11T00:00:00"/>
        <d v="2021-11-30T00:00:00"/>
        <d v="2021-07-29T00:00:00"/>
        <d v="2021-08-10T00:00:00"/>
        <d v="2021-08-09T00:00:00"/>
        <d v="2021-08-06T00:00:00"/>
        <d v="2020-12-07T00:00:00"/>
        <d v="2021-03-10T00:00:00"/>
        <d v="2021-03-17T00:00:00"/>
        <d v="2021-03-12T00:00:00"/>
        <d v="2021-09-28T00:00:00"/>
        <d v="2021-06-16T00:00:00"/>
        <d v="2021-01-18T00:00:00"/>
        <d v="2021-03-11T00:00:00"/>
        <d v="2021-03-24T00:00:00"/>
        <d v="2021-03-23T00:00:00"/>
        <d v="2021-03-21T00:00:00"/>
        <d v="2021-03-19T00:00:00"/>
        <d v="2021-03-22T00:00:00"/>
        <d v="2021-03-20T00:00:00"/>
        <d v="2021-03-25T00:00:00"/>
        <d v="2021-03-18T00:00:00"/>
        <d v="2021-03-26T00:00:00"/>
        <d v="2021-09-29T00:00:00"/>
        <d v="2021-09-17T00:00:00"/>
        <d v="2021-06-03T00:00:00"/>
        <d v="2021-07-15T00:00:00"/>
        <d v="2021-07-13T00:00:00"/>
        <d v="2021-07-14T00:00:00"/>
        <d v="2021-06-24T00:00:00"/>
        <d v="2021-07-05T00:00:00"/>
        <d v="2021-05-22T00:00:00"/>
        <d v="2021-06-12T00:00:00"/>
        <d v="2021-06-13T00:00:00"/>
        <d v="2021-05-10T00:00:00"/>
        <d v="2021-05-11T00:00:00"/>
        <d v="2021-05-13T00:00:00"/>
        <d v="2021-05-19T00:00:00"/>
        <d v="2021-09-27T00:00:00"/>
        <d v="2021-08-27T00:00:00"/>
        <d v="2021-05-05T00:00:00"/>
        <d v="2021-05-07T00:00:00"/>
        <d v="2021-06-02T00:00:00"/>
        <d v="2021-02-06T00:00:00"/>
        <d v="2021-06-04T00:00:00"/>
        <d v="2021-09-24T00:00:00"/>
        <d v="2021-10-21T00:00:00"/>
        <d v="2021-10-25T00:00:00"/>
        <d v="2021-03-02T00:00:00"/>
        <d v="2021-10-20T00:00:00"/>
        <d v="2021-08-20T00:00:00"/>
        <d v="2021-09-23T00:00:00"/>
        <d v="2021-06-06T00:00:00"/>
        <d v="2021-11-07T00:00:00"/>
        <d v="2021-08-07T00:00:00"/>
        <d v="2021-11-04T00:00:00"/>
        <d v="2021-06-28T00:00:00"/>
        <d v="2021-06-27T00:00:00"/>
        <d v="2021-09-20T00:00:00"/>
        <d v="2021-11-23T00:00:00"/>
        <d v="2021-10-31T00:00:00"/>
        <d v="2021-07-18T00:00:00"/>
        <d v="2021-07-25T00:00:00"/>
        <d v="2021-08-05T00:00:00"/>
        <d v="2021-06-20T00:00:00"/>
        <d v="2021-07-11T00:00:00"/>
        <d v="2021-10-11T00:00:00"/>
        <d v="2021-06-15T00:00:00"/>
        <d v="2021-06-19T00:00:00"/>
        <d v="2021-07-03T00:00:00"/>
        <d v="2021-07-20T00:00:00"/>
        <d v="2021-08-08T00:00:00"/>
        <d v="2021-07-26T00:00:00"/>
        <d v="2021-07-19T00:00:00"/>
        <d v="2021-08-04T00:00:00"/>
        <d v="2021-07-22T00:00:00"/>
        <d v="2021-10-01T00:00:00"/>
        <d v="2021-06-26T00:00:00"/>
        <d v="2021-09-01T00:00:00"/>
        <d v="2021-04-18T00:00:00"/>
        <d v="2021-07-31T00:00:00"/>
        <d v="2021-08-01T00:00:00"/>
        <d v="2021-10-12T00:00:00"/>
        <d v="2021-08-03T00:00:00"/>
        <d v="2021-11-16T00:00:00"/>
        <d v="2021-11-14T00:00:00"/>
        <d v="2021-09-06T00:00:00"/>
        <d v="2021-08-16T00:00:00"/>
        <d v="2021-12-13T00:00:00"/>
        <d v="2021-10-18T00:00:00"/>
        <d v="2021-08-31T00:00:00"/>
        <d v="2021-08-26T00:00:00"/>
        <d v="2021-08-30T00:00:00"/>
        <d v="2021-08-25T00:00:00"/>
        <d v="2021-08-28T00:00:00"/>
        <d v="2021-09-11T00:00:00"/>
        <d v="2021-09-09T00:00:00"/>
        <d v="2021-09-03T00:00:00"/>
        <d v="2021-10-15T00:00:00"/>
        <d v="2021-10-14T00:00:00"/>
        <d v="2021-05-31T00:00:00"/>
        <d v="2021-03-27T00:00:00"/>
        <d v="2021-10-28T00:00:00"/>
        <d v="2021-12-04T00:00:00"/>
        <d v="2021-10-27T00:00:00"/>
        <d v="2021-09-15T00:00:00"/>
        <d v="2021-09-14T00:00:00"/>
        <d v="2021-09-16T00:00:00"/>
        <d v="2021-10-06T00:00:00"/>
        <d v="2021-06-30T00:00:00"/>
        <d v="2021-09-10T00:00:00"/>
        <d v="2021-09-07T00:00:00"/>
        <d v="2021-09-12T00:00:00"/>
        <d v="2021-03-13T00:00:00"/>
        <d v="2021-08-02T00:00:00"/>
        <d v="2021-09-05T00:00:00"/>
        <d v="2021-12-12T00:00:00"/>
        <d v="2021-11-21T00:00:00"/>
        <d v="2021-11-28T00:00:00"/>
        <d v="2021-03-15T00:00:00"/>
        <d v="2021-04-09T00:00:00"/>
        <d v="2021-04-02T00:00:00"/>
        <d v="2021-07-16T00:00:00"/>
        <d v="2021-01-26T00:00:00"/>
        <d v="2021-03-04T00:00:00"/>
        <d v="2021-08-23T00:00:00"/>
        <d v="2021-08-13T00:00:00"/>
        <d v="2021-10-26T00:00:00"/>
        <d v="2021-11-06T00:00:00"/>
        <d v="2021-11-09T00:00:00"/>
        <d v="2021-10-24T00:00:00"/>
        <d v="2021-10-23T00:00:00"/>
        <d v="2021-04-10T00:00:00"/>
        <d v="2021-01-14T00:00:00"/>
        <d v="2021-01-20T00:00:00"/>
        <d v="2021-10-08T00:00:00"/>
        <d v="2021-01-22T00:00:00"/>
        <d v="2021-05-12T00:00:00"/>
        <d v="2021-02-24T00:00:00"/>
        <d v="2021-02-16T00:00:00"/>
        <d v="2021-03-01T00:00:00"/>
        <d v="2021-04-13T00:00:00"/>
        <d v="2021-02-15T00:00:00"/>
        <d v="2021-09-08T00:00:00"/>
        <d v="2021-10-22T00:00:00"/>
        <d v="2021-11-02T00:00:00"/>
        <d v="2021-02-25T00:00:00"/>
        <d v="2021-02-26T00:00:00"/>
        <d v="2021-04-08T00:00:00"/>
        <d v="2021-11-29T00:00:00"/>
        <d v="2021-10-04T00:00:00"/>
        <d v="2021-11-26T00:00:00"/>
        <d v="2021-10-19T00:00:00"/>
        <d v="2021-10-30T00:00:00"/>
        <d v="2021-11-27T00:00:00"/>
        <d v="2021-01-19T00:00:00"/>
        <d v="2021-10-29T00:00:00"/>
        <d v="2021-02-27T00:00:00"/>
        <d v="2021-10-07T00:00:00"/>
        <d v="2021-10-02T00:00:00"/>
        <d v="2021-11-05T00:00:00"/>
        <d v="2021-02-14T00:00:00"/>
        <d v="2021-07-12T00:00:00"/>
        <d v="2021-11-03T00:00:00"/>
        <d v="2021-12-03T00:00:00"/>
        <d v="2021-04-14T00:00:00"/>
        <d v="2021-09-22T00:00:00"/>
        <d v="2021-10-09T00:00:00"/>
        <d v="2021-10-05T00:00:00"/>
        <d v="2021-03-08T00:00:00"/>
        <d v="2021-08-18T00:00:00"/>
        <d v="2021-06-23T00:00:00"/>
        <d v="2021-06-29T00:00:00"/>
        <d v="2021-06-22T00:00:00"/>
        <d v="2021-09-02T00:00:00"/>
        <d v="2021-11-11T00:00:00"/>
        <d v="2021-04-04T00:00:00"/>
        <d v="2021-05-29T00:00:00"/>
        <d v="2021-08-15T00:00:00"/>
        <d v="2021-05-02T00:00:00"/>
        <d v="2021-04-25T00:00:00"/>
        <d v="2021-05-16T00:00:00"/>
        <d v="2021-05-09T00:00:00"/>
        <d v="2021-08-22T00:00:00"/>
        <d v="2021-08-29T00:00:00"/>
        <d v="2021-10-17T00:00:00"/>
        <d v="2021-10-03T00:00:00"/>
        <d v="2021-10-10T00:00:00"/>
        <d v="2021-03-09T00:00:00"/>
        <d v="2021-03-28T00:00:00"/>
        <d v="2021-03-16T00:00:00"/>
        <d v="2021-05-21T00:00:00"/>
        <d v="2021-04-23T00:00:00"/>
        <d v="2021-03-30T00:00:00"/>
        <d v="2021-07-21T00:00:00"/>
        <d v="2021-07-30T00:00:00"/>
        <d v="2021-07-23T00:00:00"/>
        <d v="2020-12-17T00:00:00"/>
        <d v="2020-08-17T00:00:00"/>
        <d v="2021-04-03T00:00:00"/>
        <d v="2021-05-08T00:00:00"/>
        <d v="2021-03-05T00:00:00"/>
        <d v="2021-02-09T00:00:00"/>
        <d v="2021-06-09T00:00:00"/>
        <d v="2021-11-01T00:00:00"/>
        <d v="2021-04-30T00:00:00"/>
        <d v="2021-03-29T00:00:00"/>
      </sharedItems>
      <fieldGroup par="125" base="1">
        <rangePr groupBy="months" startDate="2020-08-17T00:00:00" endDate="2021-12-14T00:00:00"/>
        <groupItems count="14">
          <s v="&lt;8/17/2020"/>
          <s v="Jan"/>
          <s v="Feb"/>
          <s v="Mar"/>
          <s v="Apr"/>
          <s v="May"/>
          <s v="Jun"/>
          <s v="Jul"/>
          <s v="Aug"/>
          <s v="Sep"/>
          <s v="Oct"/>
          <s v="Nov"/>
          <s v="Dec"/>
          <s v="&gt;12/14/2021"/>
        </groupItems>
      </fieldGroup>
    </cacheField>
    <cacheField name="Event Started On (From date)" numFmtId="14">
      <sharedItems containsSemiMixedTypes="0" containsNonDate="0" containsDate="1" containsString="0" minDate="2020-08-10T00:00:00" maxDate="2021-12-07T00:00:00"/>
    </cacheField>
    <cacheField name="Event Ended On (End Date)" numFmtId="14">
      <sharedItems containsSemiMixedTypes="0" containsNonDate="0" containsDate="1" containsString="0" minDate="2020-08-12T00:00:00" maxDate="2021-12-14T00:00:00"/>
    </cacheField>
    <cacheField name="Event Location:  State (Admin 1)" numFmtId="0">
      <sharedItems count="11">
        <s v="Central Equatoria"/>
        <s v="Eastern Equatoria"/>
        <s v="Jonglei"/>
        <s v="Lakes"/>
        <s v="Northern Bahr el Ghazal"/>
        <s v="Unity"/>
        <s v="Upper Nile"/>
        <s v="Warrap"/>
        <s v="Western Bahr el Ghazal"/>
        <s v="Western Equatoria"/>
        <s v="Abyei Administrative Area"/>
      </sharedItems>
    </cacheField>
    <cacheField name="Event Location:  County (Admin 2)" numFmtId="0">
      <sharedItems count="56">
        <s v="Juba"/>
        <s v="Kajo-Keji"/>
        <s v="Lainya"/>
        <s v="Morobo"/>
        <s v="Ikotos"/>
        <s v="Lafon"/>
        <s v="Magwi"/>
        <s v="Torit"/>
        <s v="Ayod"/>
        <s v="Bor South"/>
        <s v="Canal Pigi"/>
        <s v="Fangak"/>
        <s v="Nyirol"/>
        <s v="Pibor"/>
        <s v="Uror"/>
        <s v="Yirol East"/>
        <s v="Yirol West"/>
        <s v="Aweil Centre"/>
        <s v="Aweil East"/>
        <s v="Aweil North"/>
        <s v="Abiemnhom"/>
        <s v="Guit"/>
        <s v="Koch"/>
        <s v="Leer"/>
        <s v="Mayiendit"/>
        <s v="Mayom"/>
        <s v="Panyijar"/>
        <s v="Pariang (Ruweng)"/>
        <s v="Rubkona"/>
        <s v="Baliet"/>
        <s v="Fashoda"/>
        <s v="Luakpiny (Nasir)"/>
        <s v="Maban"/>
        <s v="Malakal"/>
        <s v="Manyo"/>
        <s v="Melut"/>
        <s v="Panyikang"/>
        <s v="Ulang"/>
        <s v="Gogrial East"/>
        <s v="Gogrial West"/>
        <s v="Tonj East"/>
        <s v="Tonj North"/>
        <s v="Tonj South"/>
        <s v="Jur River"/>
        <s v="Raja"/>
        <s v="Wau"/>
        <s v="Ezo"/>
        <s v="Mundri West"/>
        <s v="Nagero"/>
        <s v="Nzara"/>
        <s v="Tambura"/>
        <s v="Yambio"/>
        <s v="Yei"/>
        <s v="Abyei Administrative Area"/>
        <s v="Wulu"/>
        <s v="Twic"/>
      </sharedItems>
    </cacheField>
    <cacheField name="Event Location:  Payam (Admin 3)" numFmtId="0">
      <sharedItems/>
    </cacheField>
    <cacheField name="comments" numFmtId="0">
      <sharedItems containsBlank="1"/>
    </cacheField>
    <cacheField name="Event Location:  State PCODE" numFmtId="0">
      <sharedItems count="11">
        <s v="SS01"/>
        <s v="SS02"/>
        <s v="SS03"/>
        <s v="SS04"/>
        <s v="SS05"/>
        <s v="SS06"/>
        <s v="SS07"/>
        <s v="SS08"/>
        <s v="SS09"/>
        <s v="SS10"/>
        <s v="SS11"/>
      </sharedItems>
    </cacheField>
    <cacheField name="Event Location:  County PCODE" numFmtId="0">
      <sharedItems/>
    </cacheField>
    <cacheField name="Event Location:  Payam PCODE" numFmtId="0">
      <sharedItems/>
    </cacheField>
    <cacheField name="Location SSID" numFmtId="0">
      <sharedItems/>
    </cacheField>
    <cacheField name="Location Name" numFmtId="0">
      <sharedItems/>
    </cacheField>
    <cacheField name="Other Event Site/Village" numFmtId="0">
      <sharedItems/>
    </cacheField>
    <cacheField name="Event Location Latitude" numFmtId="0">
      <sharedItems containsSemiMixedTypes="0" containsString="0" containsNumber="1" minValue="3.5492008400000001" maxValue="8090942"/>
    </cacheField>
    <cacheField name="Event Location Longitude" numFmtId="0">
      <sharedItems containsSemiMixedTypes="0" containsString="0" containsNumber="1" minValue="25.666867" maxValue="596"/>
    </cacheField>
    <cacheField name="Type of Assessment" numFmtId="0">
      <sharedItems/>
    </cacheField>
    <cacheField name="Is there a list of IDPs/Returnees?" numFmtId="0">
      <sharedItems containsBlank="1"/>
    </cacheField>
    <cacheField name="Affected population category" numFmtId="0">
      <sharedItems count="2">
        <s v="IDPs"/>
        <s v="Returnees"/>
      </sharedItems>
    </cacheField>
    <cacheField name="Info Source: RRC" numFmtId="0">
      <sharedItems containsBlank="1"/>
    </cacheField>
    <cacheField name="Info Source: National NGO" numFmtId="0">
      <sharedItems containsBlank="1"/>
    </cacheField>
    <cacheField name="Info Source: INGO or UN" numFmtId="0">
      <sharedItems containsBlank="1"/>
    </cacheField>
    <cacheField name="Info Source: Affected Community Population" numFmtId="0">
      <sharedItems containsBlank="1"/>
    </cacheField>
    <cacheField name="No. of Households" numFmtId="0">
      <sharedItems containsSemiMixedTypes="0" containsString="0" containsNumber="1" containsInteger="1" minValue="1" maxValue="6992"/>
    </cacheField>
    <cacheField name="No. of Individuals" numFmtId="0">
      <sharedItems containsSemiMixedTypes="0" containsString="0" containsNumber="1" containsInteger="1" minValue="4" maxValue="38457"/>
    </cacheField>
    <cacheField name="Male Infants (Less than 1 year)" numFmtId="0">
      <sharedItems containsSemiMixedTypes="0" containsString="0" containsNumber="1" containsInteger="1" minValue="0" maxValue="821"/>
    </cacheField>
    <cacheField name="Male Children (1‐5 years)" numFmtId="0">
      <sharedItems containsSemiMixedTypes="0" containsString="0" containsNumber="1" containsInteger="1" minValue="0" maxValue="1801"/>
    </cacheField>
    <cacheField name="Male Youth (6‐17 years)" numFmtId="0">
      <sharedItems containsSemiMixedTypes="0" containsString="0" containsNumber="1" containsInteger="1" minValue="0" maxValue="7862"/>
    </cacheField>
    <cacheField name="Male Adults (18‐45 years)" numFmtId="0">
      <sharedItems containsSemiMixedTypes="0" containsString="0" containsNumber="1" containsInteger="1" minValue="0" maxValue="6284"/>
    </cacheField>
    <cacheField name="Male Adults (46‐59 years)" numFmtId="0">
      <sharedItems containsSemiMixedTypes="0" containsString="0" containsNumber="1" containsInteger="1" minValue="0" maxValue="7221"/>
    </cacheField>
    <cacheField name="Male Elderly (60 + years )" numFmtId="0">
      <sharedItems containsSemiMixedTypes="0" containsString="0" containsNumber="1" containsInteger="1" minValue="0" maxValue="1850"/>
    </cacheField>
    <cacheField name="Female Infants (Less than 1 year)" numFmtId="0">
      <sharedItems containsSemiMixedTypes="0" containsString="0" containsNumber="1" containsInteger="1" minValue="0" maxValue="864"/>
    </cacheField>
    <cacheField name="Female Children (1‐5 years)" numFmtId="0">
      <sharedItems containsSemiMixedTypes="0" containsString="0" containsNumber="1" containsInteger="1" minValue="0" maxValue="2408"/>
    </cacheField>
    <cacheField name="Female Youth (6‐17 years)" numFmtId="0">
      <sharedItems containsSemiMixedTypes="0" containsString="0" containsNumber="1" containsInteger="1" minValue="1" maxValue="8464"/>
    </cacheField>
    <cacheField name="Female Adults (18‐45 years)" numFmtId="0">
      <sharedItems containsSemiMixedTypes="0" containsString="0" containsNumber="1" containsInteger="1" minValue="0" maxValue="6220"/>
    </cacheField>
    <cacheField name="Female Adults (46‐59 years)" numFmtId="0">
      <sharedItems containsSemiMixedTypes="0" containsString="0" containsNumber="1" containsInteger="1" minValue="0" maxValue="3978"/>
    </cacheField>
    <cacheField name="Female Elderly (60 + years)" numFmtId="0">
      <sharedItems containsSemiMixedTypes="0" containsString="0" containsNumber="1" containsInteger="1" minValue="0" maxValue="700"/>
    </cacheField>
    <cacheField name="Number of male" numFmtId="0">
      <sharedItems containsSemiMixedTypes="0" containsString="0" containsNumber="1" containsInteger="1" minValue="0" maxValue="20234"/>
    </cacheField>
    <cacheField name="Number of female" numFmtId="0">
      <sharedItems containsSemiMixedTypes="0" containsString="0" containsNumber="1" containsInteger="1" minValue="2" maxValue="18223"/>
    </cacheField>
    <cacheField name="Number of children 5 years and below" numFmtId="0">
      <sharedItems containsSemiMixedTypes="0" containsString="0" containsNumber="1" containsInteger="1" minValue="1" maxValue="4751"/>
    </cacheField>
    <cacheField name="Number of Elderly 60 years and above" numFmtId="0">
      <sharedItems containsSemiMixedTypes="0" containsString="0" containsNumber="1" containsInteger="1" minValue="0" maxValue="2410"/>
    </cacheField>
    <cacheField name="Total number of individuals" numFmtId="0">
      <sharedItems containsSemiMixedTypes="0" containsString="0" containsNumber="1" containsInteger="1" minValue="4" maxValue="38457"/>
    </cacheField>
    <cacheField name="Location type" numFmtId="0">
      <sharedItems containsBlank="1" count="3">
        <s v="Host community"/>
        <s v="Site"/>
        <m/>
      </sharedItems>
    </cacheField>
    <cacheField name="Type of Movement" numFmtId="0">
      <sharedItems count="2">
        <s v="Spontaneous"/>
        <s v="Organized"/>
      </sharedItems>
    </cacheField>
    <cacheField name="Other Type of Movement" numFmtId="0">
      <sharedItems containsNonDate="0" containsString="0" containsBlank="1"/>
    </cacheField>
    <cacheField name="How long did people stay in the last location before moving to current site?" numFmtId="0">
      <sharedItems/>
    </cacheField>
    <cacheField name="Shelter condition: No Damage" numFmtId="0">
      <sharedItems containsBlank="1"/>
    </cacheField>
    <cacheField name="Shelter condition: Partially Damaged" numFmtId="0">
      <sharedItems containsBlank="1"/>
    </cacheField>
    <cacheField name="Shelter condition: Makeshift shelter" numFmtId="0">
      <sharedItems containsBlank="1"/>
    </cacheField>
    <cacheField name="Mode of Transport" numFmtId="0">
      <sharedItems/>
    </cacheField>
    <cacheField name="Other Mode of transport" numFmtId="0">
      <sharedItems containsBlank="1"/>
    </cacheField>
    <cacheField name="Movement Trigger" numFmtId="0">
      <sharedItems containsBlank="1" count="13">
        <s v="Natural Disaster (Flooding)"/>
        <s v="Localized conflict"/>
        <s v="Voluntary relocation/return"/>
        <s v="Housing, Land &amp; property (HLP) issues"/>
        <s v="Poor living condition"/>
        <s v="Improved Security"/>
        <s v="National conflict"/>
        <s v="Forced return (violence or natural disaster in previous place of displacement)"/>
        <s v="Armed Clashes"/>
        <m/>
        <s v="Others (Specify)"/>
        <s v="Food Insecurity"/>
        <s v="Natural disaster (Other)" u="1"/>
      </sharedItems>
    </cacheField>
    <cacheField name="Other Trigger" numFmtId="0">
      <sharedItems containsBlank="1"/>
    </cacheField>
    <cacheField name="Conflict sub-type" numFmtId="0">
      <sharedItems containsBlank="1"/>
    </cacheField>
    <cacheField name="Conflict sub-type: Armed Clashes" numFmtId="0">
      <sharedItems containsBlank="1"/>
    </cacheField>
    <cacheField name="Conflict sub-type: Violence against civilians" numFmtId="0">
      <sharedItems containsBlank="1"/>
    </cacheField>
    <cacheField name="Conflict sub-type: Destruction looting property" numFmtId="0">
      <sharedItems containsBlank="1"/>
    </cacheField>
    <cacheField name="Safety, Is the route safe for traveling?" numFmtId="0">
      <sharedItems/>
    </cacheField>
    <cacheField name="Enroute issues faced: Hunger / thirst" numFmtId="0">
      <sharedItems containsBlank="1"/>
    </cacheField>
    <cacheField name="Enroute issues faced: No shelter, nowhere to sleep" numFmtId="0">
      <sharedItems containsBlank="1"/>
    </cacheField>
    <cacheField name="Enroute issues faced: Issues with local authorities" numFmtId="0">
      <sharedItems containsBlank="1"/>
    </cacheField>
    <cacheField name="Enroute issues faced: Financial issues" numFmtId="0">
      <sharedItems containsBlank="1"/>
    </cacheField>
    <cacheField name="Enroute issues faced: Lack of information" numFmtId="0">
      <sharedItems containsBlank="1"/>
    </cacheField>
    <cacheField name="Enroute issues faced: Troubles with transport" numFmtId="0">
      <sharedItems containsBlank="1"/>
    </cacheField>
    <cacheField name="Enroute issues faced: Physical attacks" numFmtId="0">
      <sharedItems containsBlank="1"/>
    </cacheField>
    <cacheField name="Enroute issues faced: Sickness" numFmtId="0">
      <sharedItems containsBlank="1"/>
    </cacheField>
    <cacheField name="Enroute issues faced: Others (Specify)" numFmtId="0">
      <sharedItems containsBlank="1"/>
    </cacheField>
    <cacheField name="Enroute issues faced: Other details" numFmtId="0">
      <sharedItems containsBlank="1"/>
    </cacheField>
    <cacheField name="Enroute issues faced: None - NO issues encountered" numFmtId="0">
      <sharedItems containsBlank="1"/>
    </cacheField>
    <cacheField name="Arrival from: Is it PoC/Collective Site/IDP Camp/Refugee camp?" numFmtId="0">
      <sharedItems/>
    </cacheField>
    <cacheField name="Arrival from: Country (Admin 0)" numFmtId="0">
      <sharedItems/>
    </cacheField>
    <cacheField name="Arrival from: State (Admin 1)" numFmtId="0">
      <sharedItems count="26">
        <s v="Central Equatoria"/>
        <s v="Unity"/>
        <s v="Jonglei"/>
        <s v="Yumbe"/>
        <s v="Koboko"/>
        <s v="Ituri"/>
        <s v="Lamwo"/>
        <s v="Turkana"/>
        <s v="Adjumani"/>
        <s v="Moyo"/>
        <s v="Lakes"/>
        <s v="Western Equatoria"/>
        <s v="Northern Bahr el Ghazal"/>
        <s v="Khartoum"/>
        <s v="South Kordofan"/>
        <s v="White Nile"/>
        <s v="Upper Nile"/>
        <s v="Gambella"/>
        <s v="Warrap"/>
        <s v="Western Bahr el Ghazal"/>
        <s v="South Darfur"/>
        <s v="Abyei Administrative Area"/>
        <s v="Arua"/>
        <s v="East Darfur"/>
        <s v="Other Admin 1" u="1"/>
        <s v="North Kordofan" u="1"/>
      </sharedItems>
    </cacheField>
    <cacheField name="Arrival from: State Other(Admin 1)" numFmtId="0">
      <sharedItems containsNonDate="0" containsString="0" containsBlank="1"/>
    </cacheField>
    <cacheField name="Arrival from: County (Admin 2)" numFmtId="0">
      <sharedItems containsBlank="1" count="68">
        <s v="Juba"/>
        <s v="Panyijar"/>
        <s v="Fangak"/>
        <s v="Pibor"/>
        <s v="Terekeka"/>
        <s v="Aringa"/>
        <s v="Lainya"/>
        <s v="Koboko"/>
        <s v="Unknown Admin 2"/>
        <s v="Lamwo"/>
        <s v="Turkana West"/>
        <s v="East Moyo"/>
        <s v="Obongi"/>
        <s v="Ayod"/>
        <s v="Bor South"/>
        <s v="Canal Pigi"/>
        <s v="Uror"/>
        <s v="Other Admin 2"/>
        <s v="Rumbek East"/>
        <s v="Yirol West"/>
        <s v="Tambura"/>
        <s v="Aweil Centre"/>
        <s v="Aweil East"/>
        <s v="Aweil North"/>
        <s v="Abiemnhom"/>
        <s v="Khartoum"/>
        <s v="Guit"/>
        <s v="Koch"/>
        <s v="Sharq El Nile"/>
        <s v="Leer"/>
        <s v="Um Durman"/>
        <s v="Mayiendit"/>
        <s v="Mayom"/>
        <s v="Pariang (Ruweng)"/>
        <s v="Rubkona"/>
        <s v="Talodi"/>
        <s v="El Salam"/>
        <s v="Baliet"/>
        <s v="Fashoda"/>
        <s v="Etang Special"/>
        <s v="Luakpiny (Nasir)"/>
        <s v="Maban"/>
        <s v="Ulang"/>
        <s v="Malakal"/>
        <s v="Manyo"/>
        <s v="Melut"/>
        <s v="Panyikang"/>
        <s v="Gogrial East"/>
        <s v="Tonj North"/>
        <s v="Gogrial West"/>
        <s v="Tonj East"/>
        <s v="Tonj South"/>
        <s v="Jur River"/>
        <s v="Buram"/>
        <s v="Mundri West"/>
        <s v="Nagero"/>
        <s v="Nzara"/>
        <s v="Jabal Aulia"/>
        <s v="Yei"/>
        <s v="Nyirol"/>
        <s v="Khartoum North"/>
        <s v="Abyei Administrative Area"/>
        <s v="Madi-Okollo"/>
        <s v="Wulu"/>
        <s v="Yirol East"/>
        <s v="Twic"/>
        <s v="El Ferdous"/>
        <m u="1"/>
      </sharedItems>
    </cacheField>
    <cacheField name="Arrival from: Other County (Admin 2)" numFmtId="0">
      <sharedItems containsBlank="1"/>
    </cacheField>
    <cacheField name="Arrival from: Payam (Admin 3)" numFmtId="0">
      <sharedItems containsBlank="1"/>
    </cacheField>
    <cacheField name="Arrival from: Payam Other Admin 3" numFmtId="0">
      <sharedItems containsBlank="1"/>
    </cacheField>
    <cacheField name="Arrival from: Location Name" numFmtId="0">
      <sharedItems containsBlank="1"/>
    </cacheField>
    <cacheField name="Arrival from: Other Location Name" numFmtId="0">
      <sharedItems/>
    </cacheField>
    <cacheField name="Arrival from: Admin 0 PCODE" numFmtId="0">
      <sharedItems/>
    </cacheField>
    <cacheField name="Arrival from: Admin 1 PCODE" numFmtId="0">
      <sharedItems count="24">
        <s v="SS01"/>
        <s v="SS06"/>
        <s v="SS03"/>
        <s v="UG313"/>
        <s v="UG319"/>
        <s v="CD54"/>
        <s v="UG326"/>
        <s v="KE023"/>
        <s v="UG301"/>
        <s v="UG309"/>
        <s v="SS04"/>
        <s v="SS10"/>
        <s v="SS05"/>
        <s v="SD01"/>
        <s v="SD07"/>
        <s v="SD09"/>
        <s v="SS07"/>
        <s v="ET12"/>
        <s v="SS08"/>
        <s v="SS09"/>
        <s v="SD03"/>
        <s v="SS11"/>
        <s v="UG303"/>
        <s v="SD05"/>
      </sharedItems>
    </cacheField>
    <cacheField name="Arrival from: Admin 2 PCODE" numFmtId="0">
      <sharedItems/>
    </cacheField>
    <cacheField name="Arrival from: Admin 3 PCODE" numFmtId="0">
      <sharedItems containsBlank="1"/>
    </cacheField>
    <cacheField name="Arrival from: Site Village SSID" numFmtId="0">
      <sharedItems containsBlank="1"/>
    </cacheField>
    <cacheField name="Are the IDPs planning to move elsewhere any time soon?" numFmtId="0">
      <sharedItems containsBlank="1"/>
    </cacheField>
    <cacheField name="How long are the IDPs planning to stay here before moving?" numFmtId="0">
      <sharedItems containsBlank="1"/>
    </cacheField>
    <cacheField name="Next Location: Admin 0 PCODE" numFmtId="0">
      <sharedItems containsBlank="1"/>
    </cacheField>
    <cacheField name="Next Location: Admin 1 PCODE" numFmtId="0">
      <sharedItems containsBlank="1"/>
    </cacheField>
    <cacheField name="Next Location: Admin 2 PCODE" numFmtId="0">
      <sharedItems containsBlank="1"/>
    </cacheField>
    <cacheField name="Next Location: Admin 3 PCODE" numFmtId="0">
      <sharedItems containsBlank="1"/>
    </cacheField>
    <cacheField name="Next Location: Site Village SSID" numFmtId="0">
      <sharedItems containsBlank="1"/>
    </cacheField>
    <cacheField name="Next Location: Country (Admin 0)" numFmtId="0">
      <sharedItems containsBlank="1"/>
    </cacheField>
    <cacheField name="Next Location: State (Admin 1)" numFmtId="0">
      <sharedItems containsBlank="1"/>
    </cacheField>
    <cacheField name="Next Location: State Other(Admin 1)" numFmtId="0">
      <sharedItems containsNonDate="0" containsString="0" containsBlank="1"/>
    </cacheField>
    <cacheField name="Next Location: County (Admin 2)" numFmtId="0">
      <sharedItems containsBlank="1"/>
    </cacheField>
    <cacheField name="Next Location: Other County (Admin 2)" numFmtId="0">
      <sharedItems containsNonDate="0" containsString="0" containsBlank="1"/>
    </cacheField>
    <cacheField name="Next Location: Payam (Admin 3)" numFmtId="0">
      <sharedItems containsBlank="1"/>
    </cacheField>
    <cacheField name="Next Location: Payam Other Admin 3" numFmtId="0">
      <sharedItems containsBlank="1"/>
    </cacheField>
    <cacheField name="Next Location: Is it PoC/Collective Site/IDP Camp/Refugee camp?" numFmtId="0">
      <sharedItems containsBlank="1"/>
    </cacheField>
    <cacheField name="Next Location: Location Name" numFmtId="0">
      <sharedItems containsBlank="1"/>
    </cacheField>
    <cacheField name="Next Location: Other Location Name" numFmtId="0">
      <sharedItems containsBlank="1"/>
    </cacheField>
    <cacheField name="People left behind when you moved to current location?" numFmtId="0">
      <sharedItems containsBlank="1"/>
    </cacheField>
    <cacheField name="Number of Household left behind" numFmtId="0">
      <sharedItems containsString="0" containsBlank="1" containsNumber="1" containsInteger="1" minValue="5" maxValue="25312"/>
    </cacheField>
    <cacheField name="Number of Individuals left behind" numFmtId="0">
      <sharedItems containsString="0" containsBlank="1" containsNumber="1" containsInteger="1" minValue="17" maxValue="63214"/>
    </cacheField>
    <cacheField name="How long have the people left behind been staying in that location?" numFmtId="0">
      <sharedItems containsBlank="1"/>
    </cacheField>
    <cacheField name="What is the reason why people stayed behind?" numFmtId="0">
      <sharedItems containsBlank="1"/>
    </cacheField>
    <cacheField name="Other reason why people stayed behind" numFmtId="0">
      <sharedItems containsBlank="1"/>
    </cacheField>
    <cacheField name="Food need" numFmtId="0">
      <sharedItems/>
    </cacheField>
    <cacheField name="Shelter need" numFmtId="0">
      <sharedItems/>
    </cacheField>
    <cacheField name="NFI need" numFmtId="0">
      <sharedItems/>
    </cacheField>
    <cacheField name="Water need" numFmtId="0">
      <sharedItems/>
    </cacheField>
    <cacheField name="Sanitation need" numFmtId="0">
      <sharedItems/>
    </cacheField>
    <cacheField name="Health need" numFmtId="0">
      <sharedItems/>
    </cacheField>
    <cacheField name="Protection need" numFmtId="0">
      <sharedItems/>
    </cacheField>
    <cacheField name="Has other sector needs?" numFmtId="0">
      <sharedItems containsBlank="1"/>
    </cacheField>
    <cacheField name="Name of other sector" numFmtId="0">
      <sharedItems containsBlank="1"/>
    </cacheField>
    <cacheField name="Other sector - need" numFmtId="0">
      <sharedItems containsBlank="1"/>
    </cacheField>
    <cacheField name="Narrative Summary" numFmtId="0">
      <sharedItems longText="1"/>
    </cacheField>
    <cacheField name="_uuid" numFmtId="0">
      <sharedItems/>
    </cacheField>
    <cacheField name="_published" numFmtId="0">
      <sharedItems containsSemiMixedTypes="0" containsString="0" containsNumber="1" containsInteger="1" minValue="1" maxValue="1"/>
    </cacheField>
    <cacheField name="ETT_version" numFmtId="0">
      <sharedItems/>
    </cacheField>
    <cacheField name="origin admin1" numFmtId="0">
      <sharedItems count="2">
        <b v="1"/>
        <b v="0"/>
      </sharedItems>
    </cacheField>
    <cacheField name="origin Admin 2" numFmtId="0">
      <sharedItems count="2">
        <b v="1"/>
        <b v="0"/>
      </sharedItems>
    </cacheField>
    <cacheField name="Origin admin 3" numFmtId="0">
      <sharedItems count="2">
        <b v="1"/>
        <b v="0"/>
      </sharedItems>
    </cacheField>
    <cacheField name="Quarters" numFmtId="0" databaseField="0">
      <fieldGroup base="1">
        <rangePr groupBy="quarters" startDate="2020-08-17T00:00:00" endDate="2021-12-14T00:00:00"/>
        <groupItems count="6">
          <s v="&lt;8/17/2020"/>
          <s v="Qtr1"/>
          <s v="Qtr2"/>
          <s v="Qtr3"/>
          <s v="Qtr4"/>
          <s v="&gt;12/14/2021"/>
        </groupItems>
      </fieldGroup>
    </cacheField>
    <cacheField name="Years" numFmtId="0" databaseField="0">
      <fieldGroup base="1">
        <rangePr groupBy="years" startDate="2020-08-17T00:00:00" endDate="2021-12-14T00:00:00"/>
        <groupItems count="4">
          <s v="&lt;8/17/2020"/>
          <s v="2020"/>
          <s v="2021"/>
          <s v="&gt;12/14/2021"/>
        </groupItems>
      </fieldGroup>
    </cacheField>
  </cacheFields>
  <extLst>
    <ext xmlns:x14="http://schemas.microsoft.com/office/spreadsheetml/2009/9/main" uri="{725AE2AE-9491-48be-B2B4-4EB974FC3084}">
      <x14:pivotCacheDefinition pivotCacheId="168300173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3">
  <r>
    <s v="et_SS0101_0014"/>
    <x v="0"/>
    <d v="2021-10-05T00:00:00"/>
    <d v="2021-10-13T00:00:00"/>
    <x v="0"/>
    <x v="0"/>
    <s v="Gondokoro"/>
    <m/>
    <x v="0"/>
    <s v="SS0101"/>
    <s v="SS010104"/>
    <s v="ssid_SS0101_0082"/>
    <s v="Kadoro"/>
    <s v=""/>
    <n v="4.7939999999999996"/>
    <n v="31.640999999999998"/>
    <s v="Direct visit"/>
    <s v="Majority of IDPs/returnees"/>
    <x v="0"/>
    <b v="1"/>
    <m/>
    <m/>
    <b v="1"/>
    <n v="155"/>
    <n v="822"/>
    <n v="11"/>
    <n v="14"/>
    <n v="61"/>
    <n v="113"/>
    <n v="138"/>
    <n v="33"/>
    <n v="19"/>
    <n v="25"/>
    <n v="58"/>
    <n v="143"/>
    <n v="168"/>
    <n v="39"/>
    <n v="370"/>
    <n v="452"/>
    <n v="69"/>
    <n v="72"/>
    <n v="822"/>
    <x v="0"/>
    <x v="0"/>
    <m/>
    <s v="Less than 3 months"/>
    <m/>
    <m/>
    <m/>
    <s v="On foot"/>
    <m/>
    <x v="0"/>
    <m/>
    <m/>
    <m/>
    <m/>
    <m/>
    <s v="Yes"/>
    <m/>
    <b v="1"/>
    <m/>
    <m/>
    <m/>
    <m/>
    <m/>
    <m/>
    <m/>
    <m/>
    <m/>
    <s v="No"/>
    <s v="South Sudan"/>
    <x v="0"/>
    <m/>
    <x v="0"/>
    <m/>
    <s v="Gondokoro"/>
    <m/>
    <s v="Kadoro"/>
    <s v="Kadaro"/>
    <s v="SSD"/>
    <x v="0"/>
    <s v="SS0101"/>
    <s v="SS010104"/>
    <s v="ssid_SS0101_0082"/>
    <s v="No"/>
    <m/>
    <m/>
    <m/>
    <m/>
    <m/>
    <m/>
    <m/>
    <m/>
    <m/>
    <m/>
    <m/>
    <m/>
    <m/>
    <m/>
    <m/>
    <m/>
    <s v="Unknown"/>
    <m/>
    <m/>
    <m/>
    <m/>
    <m/>
    <s v="1 - No severe need"/>
    <s v="3 - Extreme need, with immediate threat to life"/>
    <s v="3 - Extreme need, with immediate threat to life"/>
    <s v="3 - Extreme need, with immediate threat to life"/>
    <s v="1 - No severe need"/>
    <s v="3 - Extreme need, with immediate threat to life"/>
    <s v="1 - No severe need"/>
    <s v="2 - No"/>
    <m/>
    <m/>
    <s v="The location is near a stream which was blocked by the new Bor road ending up blocking water movement hence causing flooding _x000d__x000a_ to the homes near the stream at the far side of sherikat. Local leaders curry out the assessment that lasted for today."/>
    <s v="75e3937d-83e0-409c-bee6-027a9f35147a"/>
    <n v="1"/>
    <s v="3.4"/>
    <x v="0"/>
    <x v="0"/>
    <x v="0"/>
  </r>
  <r>
    <s v="et_SS0101_0012"/>
    <x v="1"/>
    <d v="2021-08-05T00:00:00"/>
    <d v="2021-08-08T00:00:00"/>
    <x v="0"/>
    <x v="0"/>
    <s v="Kator"/>
    <m/>
    <x v="0"/>
    <s v="SS0101"/>
    <s v="SS010106"/>
    <s v="ssid_SS0101_0052"/>
    <s v="Atlabara"/>
    <s v="Atlabara Primary School"/>
    <n v="4.837951565"/>
    <n v="31.598494599999999"/>
    <s v="Direct visit"/>
    <s v="None"/>
    <x v="0"/>
    <b v="1"/>
    <m/>
    <m/>
    <m/>
    <n v="25"/>
    <n v="237"/>
    <n v="3"/>
    <n v="5"/>
    <n v="18"/>
    <n v="34"/>
    <n v="7"/>
    <n v="0"/>
    <n v="14"/>
    <n v="21"/>
    <n v="57"/>
    <n v="63"/>
    <n v="15"/>
    <n v="0"/>
    <n v="67"/>
    <n v="170"/>
    <n v="43"/>
    <n v="0"/>
    <n v="237"/>
    <x v="1"/>
    <x v="1"/>
    <m/>
    <s v="Less than 3 months"/>
    <m/>
    <m/>
    <m/>
    <s v="Military vehicles"/>
    <m/>
    <x v="1"/>
    <m/>
    <s v="armed_clashes violence_against_civilians destruction_looting_property"/>
    <b v="1"/>
    <b v="1"/>
    <b v="1"/>
    <s v="No"/>
    <m/>
    <m/>
    <m/>
    <m/>
    <m/>
    <m/>
    <m/>
    <m/>
    <m/>
    <m/>
    <m/>
    <s v="No"/>
    <s v="South Sudan"/>
    <x v="0"/>
    <m/>
    <x v="0"/>
    <m/>
    <s v="Rejaf"/>
    <m/>
    <s v="Other Site"/>
    <s v="Singkola"/>
    <s v="SSD"/>
    <x v="0"/>
    <s v="SS0101"/>
    <s v="SS010113"/>
    <s v="other"/>
    <s v="No"/>
    <m/>
    <m/>
    <m/>
    <m/>
    <m/>
    <m/>
    <m/>
    <m/>
    <m/>
    <m/>
    <m/>
    <m/>
    <m/>
    <m/>
    <m/>
    <m/>
    <s v="No"/>
    <m/>
    <m/>
    <m/>
    <m/>
    <m/>
    <s v="3 - Extreme need, with immediate threat to life"/>
    <s v="3 - Extreme need, with immediate threat to life"/>
    <s v="3 - Extreme need, with immediate threat to life"/>
    <s v="3 - Extreme need, with immediate threat to life"/>
    <s v="1 - No severe need"/>
    <s v="3 - Extreme need, with immediate threat to life"/>
    <s v="1 - No severe need"/>
    <s v="2 - No"/>
    <m/>
    <m/>
    <s v="The displaced population in the Atlabara West Primary School Site arrived from Rejaf Payam between the 5th and 8th of August. They were displaced from Singkola village along Juba - Kajo-keji road on 5th August to the Police post at Singkola latter on relocated by the police authority to Atlabara West Primary School site on the 8th of August 2021. According to the IDPs representative, some basic humanitarian assistance (a few bags of flour, a jerrycan of oil, and some beans) was provided by the school authority when they arrived. They sleep in the school’s classrooms at night. At daytime when the classes are on will stay behind the building blocks. DTM’s assessment shows that there is urgent need for Health, Water, Shelter &amp; NFIs and Food items. Some little children observed and noted sick."/>
    <s v="280dfb7a-69ea-4922-afec-3270bb7a3c7a"/>
    <n v="1"/>
    <s v="3.4"/>
    <x v="0"/>
    <x v="0"/>
    <x v="1"/>
  </r>
  <r>
    <s v="et_SS0101_0015"/>
    <x v="2"/>
    <d v="2021-10-25T00:00:00"/>
    <d v="2021-11-22T00:00:00"/>
    <x v="0"/>
    <x v="0"/>
    <s v="Mangalla"/>
    <m/>
    <x v="0"/>
    <s v="SS0101"/>
    <s v="SS010110"/>
    <s v="ssid_SS0101_0021"/>
    <s v="Mangalla"/>
    <s v=""/>
    <n v="5.0759000399999996"/>
    <n v="31.856720450000001"/>
    <s v="Direct visit"/>
    <s v="All IDPs/returnees"/>
    <x v="0"/>
    <b v="0"/>
    <b v="0"/>
    <b v="0"/>
    <b v="1"/>
    <n v="45"/>
    <n v="140"/>
    <n v="7"/>
    <n v="12"/>
    <n v="20"/>
    <n v="20"/>
    <n v="2"/>
    <n v="3"/>
    <n v="8"/>
    <n v="8"/>
    <n v="10"/>
    <n v="45"/>
    <n v="3"/>
    <n v="2"/>
    <n v="64"/>
    <n v="76"/>
    <n v="35"/>
    <n v="5"/>
    <n v="140"/>
    <x v="0"/>
    <x v="0"/>
    <m/>
    <s v="Unknown"/>
    <m/>
    <m/>
    <m/>
    <s v="Boat/canoe"/>
    <m/>
    <x v="0"/>
    <m/>
    <m/>
    <m/>
    <m/>
    <m/>
    <s v="Yes"/>
    <b v="1"/>
    <b v="1"/>
    <b v="1"/>
    <b v="1"/>
    <b v="1"/>
    <b v="1"/>
    <b v="0"/>
    <b v="1"/>
    <b v="0"/>
    <m/>
    <b v="0"/>
    <s v="No"/>
    <s v="South Sudan"/>
    <x v="1"/>
    <m/>
    <x v="1"/>
    <m/>
    <s v="Ganyliel"/>
    <m/>
    <s v="Ganyiel"/>
    <s v="Ganyliel"/>
    <s v="SSD"/>
    <x v="1"/>
    <s v="SS0607"/>
    <s v="SS060701"/>
    <s v="ssid_SS0607_0044"/>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Most of these people are IDPs, they were forcefully displaced by flood. They have left all their belonging in water."/>
    <s v="d7d432ff-de74-45ae-97aa-80731acf3253"/>
    <n v="1"/>
    <s v="3.4"/>
    <x v="1"/>
    <x v="1"/>
    <x v="1"/>
  </r>
  <r>
    <s v="et_SS0101_0017"/>
    <x v="2"/>
    <d v="2021-11-15T00:00:00"/>
    <d v="2021-11-22T00:00:00"/>
    <x v="0"/>
    <x v="0"/>
    <s v="Mangalla"/>
    <m/>
    <x v="0"/>
    <s v="SS0101"/>
    <s v="SS010110"/>
    <s v="ssid_SS0101_0021"/>
    <s v="Mangalla"/>
    <s v=""/>
    <n v="5.0759000399999996"/>
    <n v="31.856720450000001"/>
    <s v="Direct visit"/>
    <s v="All IDPs/returnees"/>
    <x v="0"/>
    <b v="0"/>
    <b v="0"/>
    <b v="0"/>
    <b v="1"/>
    <n v="65"/>
    <n v="200"/>
    <n v="9"/>
    <n v="15"/>
    <n v="17"/>
    <n v="28"/>
    <n v="22"/>
    <n v="2"/>
    <n v="10"/>
    <n v="30"/>
    <n v="10"/>
    <n v="42"/>
    <n v="13"/>
    <n v="2"/>
    <n v="93"/>
    <n v="107"/>
    <n v="64"/>
    <n v="4"/>
    <n v="200"/>
    <x v="0"/>
    <x v="0"/>
    <m/>
    <s v="Habitual residence"/>
    <m/>
    <m/>
    <m/>
    <s v="Boat/canoe"/>
    <m/>
    <x v="0"/>
    <m/>
    <m/>
    <m/>
    <m/>
    <m/>
    <s v="Yes"/>
    <b v="1"/>
    <b v="1"/>
    <b v="1"/>
    <b v="1"/>
    <b v="1"/>
    <b v="1"/>
    <b v="0"/>
    <b v="1"/>
    <b v="0"/>
    <m/>
    <b v="0"/>
    <s v="No"/>
    <s v="South Sudan"/>
    <x v="2"/>
    <m/>
    <x v="2"/>
    <m/>
    <s v="Manajang"/>
    <m/>
    <s v="Manajang"/>
    <s v="Manajang"/>
    <s v="SSD"/>
    <x v="2"/>
    <s v="SS0306"/>
    <s v="SS030601"/>
    <s v="ssid_SS0306_0023"/>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Most of these people are IDPs, they were forcefully displaced by flood. They left all their belonging in water."/>
    <s v="faa42fae-2845-452b-9778-a80338b82452"/>
    <n v="1"/>
    <s v="3.4"/>
    <x v="1"/>
    <x v="1"/>
    <x v="1"/>
  </r>
  <r>
    <s v="et_SS0101_0005"/>
    <x v="3"/>
    <d v="2021-01-17T00:00:00"/>
    <d v="2021-01-19T00:00:00"/>
    <x v="0"/>
    <x v="0"/>
    <s v="Mangalla"/>
    <m/>
    <x v="0"/>
    <s v="SS0101"/>
    <s v="SS010110"/>
    <s v="ssid_SS0101_0077"/>
    <s v="Mogiri"/>
    <s v="Mogiri"/>
    <n v="5.0758999999999999"/>
    <n v="31.856739999999999"/>
    <s v="Remote Assessment (e.g. phone interview, interview outside of the location)"/>
    <s v="None"/>
    <x v="0"/>
    <b v="1"/>
    <m/>
    <m/>
    <m/>
    <n v="418"/>
    <n v="2090"/>
    <n v="119"/>
    <n v="115"/>
    <n v="163"/>
    <n v="234"/>
    <n v="84"/>
    <n v="79"/>
    <n v="234"/>
    <n v="163"/>
    <n v="239"/>
    <n v="435"/>
    <n v="124"/>
    <n v="101"/>
    <n v="794"/>
    <n v="1296"/>
    <n v="631"/>
    <n v="180"/>
    <n v="2090"/>
    <x v="0"/>
    <x v="0"/>
    <m/>
    <s v="7 ‐ 12 months"/>
    <m/>
    <m/>
    <m/>
    <s v="On foot"/>
    <m/>
    <x v="1"/>
    <m/>
    <s v="armed_clashes violence_against_civilians destruction_looting_property"/>
    <b v="1"/>
    <b v="1"/>
    <b v="1"/>
    <s v="Yes"/>
    <b v="1"/>
    <b v="1"/>
    <m/>
    <b v="1"/>
    <b v="1"/>
    <b v="1"/>
    <m/>
    <b v="1"/>
    <m/>
    <m/>
    <m/>
    <s v="No"/>
    <s v="South Sudan"/>
    <x v="2"/>
    <m/>
    <x v="3"/>
    <m/>
    <s v="Pibor/Gogolthin"/>
    <m/>
    <s v="Pibor AA"/>
    <s v="Pibor/Gogolthin"/>
    <s v="SSD"/>
    <x v="2"/>
    <s v="SS0308"/>
    <s v="SS030808"/>
    <s v="ssid_SS0308_0045"/>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These IDPs were displaced by conflict of late 2020 and floods which hit the area in early 2021. They have settled among the host community. Some proceeded to Juba."/>
    <s v="8bfb9980-15d3-418d-ae73-f108a2a412f7"/>
    <n v="1"/>
    <s v="3.4"/>
    <x v="1"/>
    <x v="1"/>
    <x v="1"/>
  </r>
  <r>
    <s v="et_SS0101_0010"/>
    <x v="4"/>
    <d v="2021-08-04T00:00:00"/>
    <d v="2021-08-05T00:00:00"/>
    <x v="0"/>
    <x v="0"/>
    <s v="Muniki"/>
    <m/>
    <x v="0"/>
    <s v="SS0101"/>
    <s v="SS010111"/>
    <s v="ssid_SS0101_0071"/>
    <s v="UNHCR Way Station"/>
    <s v="UNHCR Way Station"/>
    <n v="4.8156819999999998"/>
    <n v="31.560669000000001"/>
    <s v="Direct visit"/>
    <s v="All IDPs/returnees"/>
    <x v="0"/>
    <m/>
    <m/>
    <m/>
    <b v="1"/>
    <n v="921"/>
    <n v="4605"/>
    <n v="15"/>
    <n v="202"/>
    <n v="503"/>
    <n v="450"/>
    <n v="318"/>
    <n v="111"/>
    <n v="21"/>
    <n v="266"/>
    <n v="710"/>
    <n v="1124"/>
    <n v="703"/>
    <n v="182"/>
    <n v="1599"/>
    <n v="3006"/>
    <n v="504"/>
    <n v="293"/>
    <n v="4605"/>
    <x v="1"/>
    <x v="0"/>
    <m/>
    <s v="Habitual residence"/>
    <m/>
    <m/>
    <m/>
    <s v="On foot"/>
    <m/>
    <x v="1"/>
    <m/>
    <s v="violence_against_civilians"/>
    <m/>
    <b v="1"/>
    <m/>
    <s v="No"/>
    <m/>
    <m/>
    <m/>
    <m/>
    <m/>
    <m/>
    <m/>
    <m/>
    <m/>
    <m/>
    <m/>
    <s v="No"/>
    <s v="South Sudan"/>
    <x v="0"/>
    <m/>
    <x v="0"/>
    <m/>
    <s v="Rejaf"/>
    <m/>
    <s v="Other Site"/>
    <s v="Moroyok, Nakitun, Wongleri"/>
    <s v="SSD"/>
    <x v="0"/>
    <s v="SS0101"/>
    <s v="SS010113"/>
    <s v="other"/>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Most of the population were displaced into UNHCR Way Station from Nakitun, Wongleri and Moroyok. NO any assistance given to the IDPs as of the assessment date. IRC has registered a number of the IDPs as of August 10, 2021. IDPs reported surviving on wild food and hence there is needs for immediate food and NFI plus water and health."/>
    <s v="6408e20c-84b0-43fb-9ea4-f07c23597271"/>
    <n v="1"/>
    <s v="3.4"/>
    <x v="0"/>
    <x v="0"/>
    <x v="1"/>
  </r>
  <r>
    <s v="et_SS0101_0009"/>
    <x v="5"/>
    <d v="2021-08-04T00:00:00"/>
    <d v="2021-08-08T00:00:00"/>
    <x v="0"/>
    <x v="0"/>
    <s v="Muniki"/>
    <m/>
    <x v="0"/>
    <s v="SS0101"/>
    <s v="SS010111"/>
    <s v="ssid_SS0101_0072"/>
    <s v="Mauna/ Tatama Residence"/>
    <s v="Mauna/ Tatama Residence"/>
    <n v="4.8484689999999997"/>
    <n v="31.568977"/>
    <s v="Direct visit"/>
    <s v="None"/>
    <x v="0"/>
    <m/>
    <m/>
    <m/>
    <b v="1"/>
    <n v="225"/>
    <n v="1123"/>
    <n v="7"/>
    <n v="69"/>
    <n v="159"/>
    <n v="120"/>
    <n v="80"/>
    <n v="24"/>
    <n v="9"/>
    <n v="88"/>
    <n v="200"/>
    <n v="165"/>
    <n v="172"/>
    <n v="30"/>
    <n v="459"/>
    <n v="664"/>
    <n v="173"/>
    <n v="54"/>
    <n v="1123"/>
    <x v="0"/>
    <x v="0"/>
    <m/>
    <s v="Habitual residence"/>
    <m/>
    <m/>
    <m/>
    <s v="On foot"/>
    <m/>
    <x v="1"/>
    <m/>
    <s v="violence_against_civilians"/>
    <m/>
    <b v="1"/>
    <m/>
    <s v="No"/>
    <m/>
    <m/>
    <m/>
    <m/>
    <m/>
    <m/>
    <m/>
    <m/>
    <m/>
    <m/>
    <m/>
    <s v="No"/>
    <s v="South Sudan"/>
    <x v="0"/>
    <m/>
    <x v="0"/>
    <m/>
    <s v="Northern Bari"/>
    <m/>
    <s v="Other Site"/>
    <s v="Luri, Kwerijik, Jopa, Lokurujo, Jebel Timan, Jengeli"/>
    <s v="SSD"/>
    <x v="0"/>
    <s v="SS0101"/>
    <s v="SS010112"/>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d population at Mauna were previously settled at Tatama primary school site; however, with the reopening of the school, the IDPs moved to variuos open areas in the host community. Reports received indicate that women had resorted to traveling a distance to pick wild food mainly leaves. Also no humanitarian assistance received as of 9 Aug.2021."/>
    <s v="9d980017-7e02-4cf4-b1d2-2a1b891de90c"/>
    <n v="1"/>
    <s v="3.4"/>
    <x v="0"/>
    <x v="0"/>
    <x v="1"/>
  </r>
  <r>
    <s v="et_SS0101_0007"/>
    <x v="6"/>
    <d v="2021-08-04T00:00:00"/>
    <d v="2021-08-06T00:00:00"/>
    <x v="0"/>
    <x v="0"/>
    <s v="Northern Bari"/>
    <m/>
    <x v="0"/>
    <s v="SS0101"/>
    <s v="SS010112"/>
    <s v="ssid_SS0101_0074"/>
    <s v="Rokwe Church"/>
    <s v="Rokwe Church"/>
    <n v="4.8987755000000002"/>
    <n v="31.596113800000001"/>
    <s v="Direct visit"/>
    <s v="None"/>
    <x v="0"/>
    <m/>
    <m/>
    <m/>
    <b v="1"/>
    <n v="202"/>
    <n v="1010"/>
    <n v="3"/>
    <n v="55"/>
    <n v="93"/>
    <n v="82"/>
    <n v="91"/>
    <n v="35"/>
    <n v="6"/>
    <n v="87"/>
    <n v="127"/>
    <n v="232"/>
    <n v="161"/>
    <n v="38"/>
    <n v="359"/>
    <n v="651"/>
    <n v="151"/>
    <n v="73"/>
    <n v="1010"/>
    <x v="1"/>
    <x v="0"/>
    <m/>
    <s v="Habitual residence"/>
    <m/>
    <m/>
    <m/>
    <s v="On foot"/>
    <m/>
    <x v="1"/>
    <m/>
    <s v="violence_against_civilians"/>
    <m/>
    <b v="1"/>
    <m/>
    <s v="No"/>
    <m/>
    <m/>
    <m/>
    <m/>
    <m/>
    <m/>
    <m/>
    <m/>
    <m/>
    <m/>
    <m/>
    <s v="No"/>
    <s v="South Sudan"/>
    <x v="0"/>
    <m/>
    <x v="0"/>
    <m/>
    <s v="Northern Bari"/>
    <m/>
    <s v="Other Site"/>
    <s v="Hai Nus 1 &amp;3, Lopepe and Kango Na Mundu"/>
    <s v="SSD"/>
    <x v="0"/>
    <s v="SS0101"/>
    <s v="SS010112"/>
    <s v="other"/>
    <s v="No"/>
    <m/>
    <m/>
    <m/>
    <m/>
    <m/>
    <m/>
    <m/>
    <m/>
    <m/>
    <m/>
    <m/>
    <m/>
    <m/>
    <m/>
    <m/>
    <m/>
    <s v="No"/>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The situation at the site is dire as IPDs are staying under trees. They reported that they would return to their places of habitual residences after the calm. Some IDPs proceeded to Mauna Camp. The IDPs were displaced from Kworijik. Fighting reportedly resumed at Goroyo at the time of the data collection hence the team couldn't proceed to Goroyo."/>
    <s v="cfa30e79-6718-41f9-ae95-20640c586ca8"/>
    <n v="1"/>
    <s v="3.4"/>
    <x v="0"/>
    <x v="0"/>
    <x v="0"/>
  </r>
  <r>
    <s v="et_SS0101_0008"/>
    <x v="6"/>
    <d v="2021-08-04T00:00:00"/>
    <d v="2021-08-06T00:00:00"/>
    <x v="0"/>
    <x v="0"/>
    <s v="Northern Bari"/>
    <m/>
    <x v="0"/>
    <s v="SS0101"/>
    <s v="SS010112"/>
    <s v="ssid_SS0101_0075"/>
    <s v="Rokwe Primary Health Care Unit"/>
    <s v="Rokwe Primary Health Care Unit"/>
    <n v="4.8987755000000002"/>
    <n v="31.596112999999999"/>
    <s v="Direct visit"/>
    <s v="None"/>
    <x v="0"/>
    <m/>
    <m/>
    <m/>
    <b v="1"/>
    <n v="16"/>
    <n v="78"/>
    <n v="1"/>
    <n v="6"/>
    <n v="12"/>
    <n v="1"/>
    <n v="4"/>
    <n v="1"/>
    <n v="2"/>
    <n v="4"/>
    <n v="19"/>
    <n v="14"/>
    <n v="11"/>
    <n v="3"/>
    <n v="25"/>
    <n v="53"/>
    <n v="13"/>
    <n v="4"/>
    <n v="78"/>
    <x v="1"/>
    <x v="0"/>
    <m/>
    <s v="Habitual residence"/>
    <m/>
    <m/>
    <m/>
    <s v="On foot"/>
    <m/>
    <x v="1"/>
    <m/>
    <s v="violence_against_civilians"/>
    <m/>
    <b v="1"/>
    <m/>
    <s v="No"/>
    <m/>
    <m/>
    <m/>
    <m/>
    <m/>
    <m/>
    <m/>
    <m/>
    <m/>
    <m/>
    <m/>
    <s v="No"/>
    <s v="South Sudan"/>
    <x v="0"/>
    <m/>
    <x v="0"/>
    <m/>
    <s v="Northern Bari"/>
    <m/>
    <s v="Other Site"/>
    <s v="Hai Nus 1,2 &amp; 3"/>
    <s v="SSD"/>
    <x v="0"/>
    <s v="SS0101"/>
    <s v="SS010112"/>
    <s v="other"/>
    <s v="No"/>
    <m/>
    <m/>
    <m/>
    <m/>
    <m/>
    <m/>
    <m/>
    <m/>
    <m/>
    <m/>
    <m/>
    <m/>
    <m/>
    <m/>
    <m/>
    <m/>
    <s v="No"/>
    <m/>
    <m/>
    <m/>
    <m/>
    <m/>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were displaced from Hai Nus 1,2 &amp; 3, They are staying under the trees,  The PHCU is operational during the time of the assessment. Lack of shelter, NFI, Food, Water, Mosquito net and sanitation were noted as immediate needs."/>
    <s v="b99661ab-3ed4-47f1-a8bf-011ba3bbeee0"/>
    <n v="1"/>
    <s v="3.4"/>
    <x v="0"/>
    <x v="0"/>
    <x v="0"/>
  </r>
  <r>
    <s v="et_SS0101_0001"/>
    <x v="7"/>
    <d v="2020-12-02T00:00:00"/>
    <d v="2020-12-06T00:00:00"/>
    <x v="0"/>
    <x v="0"/>
    <s v="Northern Bari"/>
    <m/>
    <x v="0"/>
    <s v="SS0101"/>
    <s v="SS010112"/>
    <s v="ssid_SS0101_0015"/>
    <s v="Lemon Gaba"/>
    <s v=""/>
    <n v="4.8684000000000003"/>
    <n v="31.499300000000002"/>
    <s v="Direct visit"/>
    <s v="All IDPs/returnees"/>
    <x v="0"/>
    <m/>
    <m/>
    <m/>
    <b v="1"/>
    <n v="2612"/>
    <n v="11555"/>
    <n v="375"/>
    <n v="609"/>
    <n v="1070"/>
    <n v="1214"/>
    <n v="1215"/>
    <n v="509"/>
    <n v="550"/>
    <n v="941"/>
    <n v="1374"/>
    <n v="1580"/>
    <n v="1580"/>
    <n v="538"/>
    <n v="4992"/>
    <n v="6563"/>
    <n v="2475"/>
    <n v="1047"/>
    <n v="11555"/>
    <x v="0"/>
    <x v="0"/>
    <m/>
    <s v="Less than 3 months"/>
    <m/>
    <m/>
    <m/>
    <s v="On foot"/>
    <m/>
    <x v="1"/>
    <m/>
    <m/>
    <m/>
    <b v="1"/>
    <m/>
    <s v="Yes"/>
    <b v="1"/>
    <m/>
    <m/>
    <m/>
    <m/>
    <m/>
    <m/>
    <m/>
    <m/>
    <m/>
    <m/>
    <s v="No"/>
    <s v="South Sudan"/>
    <x v="0"/>
    <m/>
    <x v="4"/>
    <m/>
    <s v="Tali"/>
    <m/>
    <s v="Mijiki"/>
    <s v="Tali"/>
    <s v="SSD"/>
    <x v="0"/>
    <s v="SS0105"/>
    <s v="SS010507"/>
    <s v="ssid_SS0105_0035"/>
    <s v="No"/>
    <m/>
    <m/>
    <m/>
    <m/>
    <m/>
    <m/>
    <m/>
    <m/>
    <m/>
    <m/>
    <m/>
    <m/>
    <m/>
    <m/>
    <m/>
    <m/>
    <s v="No"/>
    <m/>
    <m/>
    <m/>
    <m/>
    <s v=""/>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In December, 11555 individuals were displaced from Tali to Gurei Lemon Gaba due to communal clashes."/>
    <s v="fd89d50f-3dbe-44c6-be1f-6ec8cfe5ac33"/>
    <n v="1"/>
    <s v="1.1"/>
    <x v="0"/>
    <x v="1"/>
    <x v="1"/>
  </r>
  <r>
    <s v="et_SS0101_0002"/>
    <x v="8"/>
    <d v="2021-02-16T00:00:00"/>
    <d v="2021-03-09T00:00:00"/>
    <x v="0"/>
    <x v="0"/>
    <s v="Northern Bari"/>
    <m/>
    <x v="0"/>
    <s v="SS0101"/>
    <s v="SS010112"/>
    <s v="ssid_SS0101_0009"/>
    <s v="Lopepe"/>
    <s v="Lopepe"/>
    <n v="4.9290000000000003"/>
    <n v="31.609000000000002"/>
    <s v="Remote Assessment (e.g. phone interview, interview outside of the location)"/>
    <s v="Majority of IDPs/returnees"/>
    <x v="1"/>
    <b v="1"/>
    <m/>
    <m/>
    <b v="1"/>
    <n v="351"/>
    <n v="1753"/>
    <n v="92"/>
    <n v="142"/>
    <n v="125"/>
    <n v="209"/>
    <n v="83"/>
    <n v="50"/>
    <n v="142"/>
    <n v="184"/>
    <n v="150"/>
    <n v="359"/>
    <n v="142"/>
    <n v="75"/>
    <n v="701"/>
    <n v="1052"/>
    <n v="560"/>
    <n v="125"/>
    <n v="1753"/>
    <x v="2"/>
    <x v="0"/>
    <m/>
    <s v="Over 3 years"/>
    <m/>
    <b v="1"/>
    <b v="1"/>
    <s v="Public Transport"/>
    <m/>
    <x v="2"/>
    <m/>
    <m/>
    <m/>
    <m/>
    <m/>
    <s v="Yes"/>
    <m/>
    <b v="1"/>
    <m/>
    <b v="1"/>
    <m/>
    <m/>
    <m/>
    <b v="1"/>
    <m/>
    <m/>
    <m/>
    <s v="No"/>
    <s v="South Sudan"/>
    <x v="0"/>
    <m/>
    <x v="0"/>
    <m/>
    <s v="Northern Bari"/>
    <m/>
    <s v="Lemon Gaba"/>
    <s v="Kemiru, New Site"/>
    <s v="SSD"/>
    <x v="0"/>
    <s v="SS0101"/>
    <s v="SS010112"/>
    <s v="ssid_SS0101_0015"/>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Lopepe on 16 February 2021 started receiving persons who had fled the area due to localized inter communal conflicts. On their return, they have faced excruciating humanitarian conditions which calls for humanitarian response. Most shelters were either burned down or halfway / partially destroyed during the insurgencies, hence posing a serious accommodation challenge to those who have returned. Urgent humanitarian needs identified during the assessment include food, shelter, and health services."/>
    <s v="2f2165d2-309b-4fa4-863f-1a1e939a0c86"/>
    <n v="1"/>
    <s v="3.4"/>
    <x v="0"/>
    <x v="0"/>
    <x v="0"/>
  </r>
  <r>
    <s v="et_SS0101_0004"/>
    <x v="9"/>
    <d v="2021-02-16T00:00:00"/>
    <d v="2021-03-16T00:00:00"/>
    <x v="0"/>
    <x v="0"/>
    <s v="Northern Bari"/>
    <m/>
    <x v="0"/>
    <s v="SS0101"/>
    <s v="SS010112"/>
    <s v="ssid_SS0101_0064"/>
    <s v="Bet Kwes"/>
    <s v="Bet Kwes"/>
    <n v="4.923"/>
    <n v="32.61"/>
    <s v="Remote Assessment (e.g. phone interview, interview outside of the location)"/>
    <s v="All IDPs/returnees"/>
    <x v="1"/>
    <b v="1"/>
    <b v="1"/>
    <m/>
    <m/>
    <n v="459"/>
    <n v="2294"/>
    <n v="120"/>
    <n v="186"/>
    <n v="164"/>
    <n v="273"/>
    <n v="109"/>
    <n v="66"/>
    <n v="186"/>
    <n v="240"/>
    <n v="197"/>
    <n v="470"/>
    <n v="185"/>
    <n v="98"/>
    <n v="918"/>
    <n v="1376"/>
    <n v="732"/>
    <n v="164"/>
    <n v="2294"/>
    <x v="2"/>
    <x v="1"/>
    <m/>
    <s v="Less than 3 months"/>
    <m/>
    <b v="1"/>
    <m/>
    <s v="Public Transport"/>
    <m/>
    <x v="2"/>
    <m/>
    <m/>
    <m/>
    <m/>
    <m/>
    <s v="Yes"/>
    <m/>
    <b v="1"/>
    <m/>
    <b v="1"/>
    <m/>
    <m/>
    <m/>
    <b v="1"/>
    <m/>
    <m/>
    <m/>
    <s v="No"/>
    <s v="South Sudan"/>
    <x v="0"/>
    <m/>
    <x v="0"/>
    <m/>
    <s v="Northern Bari"/>
    <m/>
    <s v="Gurei"/>
    <s v="Lemon Gaba, Mangateen, New Site"/>
    <s v="SSD"/>
    <x v="0"/>
    <s v="SS0101"/>
    <s v="SS010112"/>
    <s v="ssid_SS0101_0007"/>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Bet Kwes on 16 February 2021 started receiving persons who had fled the area due to localized inter communal conflicts around November and December 2020. They were displaced to multiple locations in Juba county, and they include Gurei, Lemon Gaba, Mangaten and New site. The formally displaced persons have however returned to their habitual residence following a mediated peace with former governor of Central Equatoria state Mr. Clement Wani Konga. On their return, they have faced excruciating humanitarian conditions which calls for humanitarian response. Most shelters were either burned down or halfway / partially destroyed during the insurgencies, hence posing a serious accommodation challenge to those who have returned. Urgent humanitarian needs identified during the assessment include food, shelter, and health services."/>
    <s v="5649d219-bb08-46a9-9fc5-4f964c1f92f0"/>
    <n v="1"/>
    <s v="3.4"/>
    <x v="0"/>
    <x v="0"/>
    <x v="0"/>
  </r>
  <r>
    <s v="et_SS0101_0003"/>
    <x v="10"/>
    <d v="2021-02-16T00:00:00"/>
    <d v="2021-03-12T00:00:00"/>
    <x v="0"/>
    <x v="0"/>
    <s v="Northern Bari"/>
    <m/>
    <x v="0"/>
    <s v="SS0101"/>
    <s v="SS010112"/>
    <s v="ssid_SS0101_0065"/>
    <s v="Kwe na Mundu"/>
    <s v="Kwe na Mondu"/>
    <n v="4.93"/>
    <n v="31.62"/>
    <s v="Remote Assessment (e.g. phone interview, interview outside of the location)"/>
    <s v="All IDPs/returnees"/>
    <x v="1"/>
    <b v="1"/>
    <b v="1"/>
    <m/>
    <m/>
    <n v="300"/>
    <n v="1507"/>
    <n v="79"/>
    <n v="122"/>
    <n v="108"/>
    <n v="179"/>
    <n v="72"/>
    <n v="43"/>
    <n v="122"/>
    <n v="158"/>
    <n v="129"/>
    <n v="309"/>
    <n v="121"/>
    <n v="65"/>
    <n v="603"/>
    <n v="904"/>
    <n v="481"/>
    <n v="108"/>
    <n v="1507"/>
    <x v="2"/>
    <x v="1"/>
    <m/>
    <s v="Less than 3 months"/>
    <m/>
    <b v="1"/>
    <m/>
    <s v="Public Transport"/>
    <m/>
    <x v="2"/>
    <m/>
    <m/>
    <m/>
    <m/>
    <m/>
    <s v="Yes"/>
    <m/>
    <m/>
    <m/>
    <b v="1"/>
    <m/>
    <b v="1"/>
    <m/>
    <b v="1"/>
    <m/>
    <m/>
    <m/>
    <s v="No"/>
    <s v="South Sudan"/>
    <x v="0"/>
    <m/>
    <x v="0"/>
    <m/>
    <s v="Northern Bari"/>
    <m/>
    <s v="Lemon Gaba"/>
    <s v="Joppa, Nyai"/>
    <s v="SSD"/>
    <x v="0"/>
    <s v="SS0101"/>
    <s v="SS010112"/>
    <s v="ssid_SS0101_0015"/>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Kwe na Mondu on 16 February 2021 started receiving persons (300 HH, 1,507 inds) who had fled the area due to localized inter communal conflicts around November and December 2020. They were displaced to multiple locations in Juba county, and they include Gurei, Lemon Gaba, Mangaten and New site. The formally displaced persons have however returned to their habitual residence following a mediated peace with former governor of Central Equatoria state Mr. Clement Wani Konga. On their return, they have faced excruciating humanitarian conditions which calls for humanitarian response. Most shelters were either burned down or halfway / partially destroyed during the insurgencies, hence posing a serious accommodation challenge to those who have returned. Urgent humanitarian needs identified during the assessment include food, shelter, and health services."/>
    <s v="90e3b67c-6781-45c2-a496-b7c1f03d9304"/>
    <n v="1"/>
    <s v="3.4"/>
    <x v="0"/>
    <x v="0"/>
    <x v="0"/>
  </r>
  <r>
    <s v="et_SS0101_0013"/>
    <x v="11"/>
    <d v="2021-09-25T00:00:00"/>
    <d v="2021-09-25T00:00:00"/>
    <x v="0"/>
    <x v="0"/>
    <s v="Rejaf"/>
    <m/>
    <x v="0"/>
    <s v="SS0101"/>
    <s v="SS010113"/>
    <s v="ssid_SS0101_0079"/>
    <s v="Gumbo Kadara"/>
    <s v=""/>
    <n v="4.8049999999999997"/>
    <n v="31.608000000000001"/>
    <s v="Direct visit"/>
    <s v="All IDPs/returnees"/>
    <x v="0"/>
    <m/>
    <m/>
    <m/>
    <b v="1"/>
    <n v="36"/>
    <n v="218"/>
    <n v="11"/>
    <n v="15"/>
    <n v="24"/>
    <n v="32"/>
    <n v="11"/>
    <n v="6"/>
    <n v="12"/>
    <n v="18"/>
    <n v="29"/>
    <n v="39"/>
    <n v="14"/>
    <n v="7"/>
    <n v="99"/>
    <n v="119"/>
    <n v="56"/>
    <n v="13"/>
    <n v="218"/>
    <x v="0"/>
    <x v="0"/>
    <m/>
    <s v="Habitual residence"/>
    <m/>
    <m/>
    <m/>
    <s v="On foot"/>
    <m/>
    <x v="0"/>
    <m/>
    <m/>
    <m/>
    <m/>
    <m/>
    <s v="Yes"/>
    <m/>
    <b v="1"/>
    <m/>
    <m/>
    <m/>
    <m/>
    <m/>
    <b v="1"/>
    <m/>
    <m/>
    <m/>
    <s v="No"/>
    <s v="South Sudan"/>
    <x v="0"/>
    <m/>
    <x v="0"/>
    <m/>
    <s v="Rejaf"/>
    <m/>
    <s v="Other Site"/>
    <s v="Gumbo Kobiri( High land )"/>
    <s v="SSD"/>
    <x v="0"/>
    <s v="SS0101"/>
    <s v="SS01011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5/9/2021  flood submerged a number of houses and shops in the area stretching from Juba Bridge (Kubri) to Gumbo Market and Lologo on Saturday leaving masses stranded along the road and in cold nights while others evacuated their belongings to Sherikat and Konyokonyo but no losses of human life had been reported."/>
    <s v="8a9aea9f-1ce6-45d4-b1a7-2f33893bb837"/>
    <n v="1"/>
    <s v="3.4"/>
    <x v="0"/>
    <x v="0"/>
    <x v="0"/>
  </r>
  <r>
    <s v="et_SS0102_0001"/>
    <x v="12"/>
    <d v="2021-06-02T00:00:00"/>
    <d v="2021-06-05T00:00:00"/>
    <x v="0"/>
    <x v="1"/>
    <s v="Liwolo"/>
    <m/>
    <x v="0"/>
    <s v="SS0102"/>
    <s v="SS010204"/>
    <s v="ssid_SS0102_0020"/>
    <s v="Logo Area"/>
    <s v=""/>
    <n v="3.8799082"/>
    <n v="31.667787499999999"/>
    <s v="Direct visit"/>
    <s v="All IDPs/returnees"/>
    <x v="0"/>
    <b v="1"/>
    <b v="1"/>
    <b v="0"/>
    <b v="1"/>
    <n v="181"/>
    <n v="1267"/>
    <n v="66"/>
    <n v="103"/>
    <n v="91"/>
    <n v="151"/>
    <n v="60"/>
    <n v="36"/>
    <n v="102"/>
    <n v="133"/>
    <n v="109"/>
    <n v="259"/>
    <n v="103"/>
    <n v="54"/>
    <n v="507"/>
    <n v="760"/>
    <n v="404"/>
    <n v="90"/>
    <n v="1267"/>
    <x v="1"/>
    <x v="0"/>
    <m/>
    <s v="1 ‐ 3 years"/>
    <m/>
    <m/>
    <m/>
    <s v="On foot"/>
    <m/>
    <x v="3"/>
    <m/>
    <m/>
    <m/>
    <m/>
    <m/>
    <s v="Yes"/>
    <b v="1"/>
    <b v="1"/>
    <b v="1"/>
    <b v="1"/>
    <b v="0"/>
    <b v="1"/>
    <b v="0"/>
    <b v="1"/>
    <b v="0"/>
    <m/>
    <b v="0"/>
    <s v="No"/>
    <s v="Uganda"/>
    <x v="3"/>
    <m/>
    <x v="5"/>
    <m/>
    <s v="Kerwa"/>
    <m/>
    <m/>
    <s v="Kerwa"/>
    <s v="UGA"/>
    <x v="3"/>
    <s v="UG3131"/>
    <s v="UG313105"/>
    <m/>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IDPs were people who have been displaced for multiple times. They're originally from areas of Lora, Kala 1&amp;2 Boma, Ajio etc displaced in to Uganda cross South Sudan - Uganda border. They're living there for more than 3 years since they were displaced in 2017. Then later Uganda authorities decided to gazette the area as Forestry Reserve and issued eviction order for the occupants of the area called Kilaji. These people had no option but to move in to Logo IDPs camp since it is still unsafe to return to their habitual residences."/>
    <s v="2bb64a4b-15ab-4dfa-a46e-ccc516eb7a5e"/>
    <n v="1"/>
    <s v="3.4"/>
    <x v="1"/>
    <x v="1"/>
    <x v="1"/>
  </r>
  <r>
    <s v="et_SS0103_0001"/>
    <x v="13"/>
    <d v="2021-01-07T00:00:00"/>
    <d v="2021-01-17T00:00:00"/>
    <x v="0"/>
    <x v="2"/>
    <s v="Lainya"/>
    <m/>
    <x v="0"/>
    <s v="SS0103"/>
    <s v="SS010303"/>
    <s v="ssid_SS0103_0003"/>
    <s v="Lainya"/>
    <s v=""/>
    <n v="4.3430700299999998"/>
    <n v="31.0727005"/>
    <s v="Remote Assessment (e.g. phone interview, interview outside of the location)"/>
    <s v="All IDPs/returnees"/>
    <x v="0"/>
    <b v="1"/>
    <m/>
    <m/>
    <b v="1"/>
    <n v="988"/>
    <n v="5486"/>
    <n v="68"/>
    <n v="269"/>
    <n v="914"/>
    <n v="510"/>
    <n v="511"/>
    <n v="208"/>
    <n v="112"/>
    <n v="327"/>
    <n v="1021"/>
    <n v="623"/>
    <n v="623"/>
    <n v="300"/>
    <n v="2480"/>
    <n v="3006"/>
    <n v="776"/>
    <n v="508"/>
    <n v="5486"/>
    <x v="0"/>
    <x v="0"/>
    <m/>
    <s v="Habitual residence"/>
    <m/>
    <m/>
    <m/>
    <s v="On foot"/>
    <m/>
    <x v="1"/>
    <m/>
    <m/>
    <b v="1"/>
    <m/>
    <m/>
    <s v="No"/>
    <b v="1"/>
    <m/>
    <m/>
    <m/>
    <m/>
    <m/>
    <m/>
    <m/>
    <m/>
    <m/>
    <m/>
    <s v="No"/>
    <s v="South Sudan"/>
    <x v="0"/>
    <m/>
    <x v="6"/>
    <m/>
    <s v="Lainya"/>
    <m/>
    <s v="Lukurubang"/>
    <s v="Lainya"/>
    <s v="SSD"/>
    <x v="0"/>
    <s v="SS0103"/>
    <s v="SS010303"/>
    <s v="ssid_SS0103_0008"/>
    <s v="No"/>
    <m/>
    <m/>
    <m/>
    <m/>
    <m/>
    <m/>
    <m/>
    <m/>
    <m/>
    <m/>
    <m/>
    <m/>
    <m/>
    <m/>
    <m/>
    <m/>
    <s v="No"/>
    <m/>
    <m/>
    <m/>
    <m/>
    <s v=""/>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On 7 Jan, clashes were report between an organized armed group and Mundari cattle keepers near lalyo settle in  lainya county. And unspecified number of civilian including women and children reportedly fled to lainya town and the surrounding bush. The incident follows increased tension between mundari hunters and local significant amount of surrounding farm land was destroy by grazing cattle. Partners were advised to limit movement between juba and lainya and closely monitoring the situation tension between nomadic pastoralist and host community especially over seasonal shift and along migration routes, are tension frequently impede road access and increase the risk of exposing humanitarian workers to attacks or louting."/>
    <s v="2a09a91b-2353-40ce-90a5-f03f82a86d69"/>
    <n v="1"/>
    <s v="1.1"/>
    <x v="0"/>
    <x v="0"/>
    <x v="0"/>
  </r>
  <r>
    <s v="et_SS0104_0003"/>
    <x v="14"/>
    <d v="2021-01-01T00:00:00"/>
    <d v="2021-02-28T00:00:00"/>
    <x v="0"/>
    <x v="3"/>
    <s v="Kimba"/>
    <m/>
    <x v="0"/>
    <s v="SS0104"/>
    <s v="SS010402"/>
    <s v="ssid_SS0104_0091"/>
    <s v="Kimba"/>
    <s v="Kimba Center"/>
    <n v="3.5978500000000002"/>
    <n v="30.8871"/>
    <s v="Remote Assessment (e.g. phone interview, interview outside of the location)"/>
    <s v="None"/>
    <x v="1"/>
    <b v="1"/>
    <m/>
    <b v="1"/>
    <m/>
    <n v="402"/>
    <n v="2220"/>
    <n v="11"/>
    <n v="8"/>
    <n v="241"/>
    <n v="673"/>
    <n v="121"/>
    <n v="20"/>
    <n v="73"/>
    <n v="112"/>
    <n v="102"/>
    <n v="615"/>
    <n v="232"/>
    <n v="12"/>
    <n v="1074"/>
    <n v="1146"/>
    <n v="204"/>
    <n v="32"/>
    <n v="2220"/>
    <x v="2"/>
    <x v="0"/>
    <m/>
    <s v="Over 3 years"/>
    <b v="1"/>
    <b v="1"/>
    <b v="1"/>
    <s v="On foot"/>
    <m/>
    <x v="4"/>
    <m/>
    <m/>
    <m/>
    <m/>
    <m/>
    <s v="Yes"/>
    <b v="1"/>
    <b v="1"/>
    <m/>
    <b v="1"/>
    <m/>
    <m/>
    <m/>
    <b v="1"/>
    <m/>
    <m/>
    <m/>
    <s v="No"/>
    <s v="Uganda"/>
    <x v="4"/>
    <m/>
    <x v="7"/>
    <m/>
    <s v="Other Admin 3"/>
    <s v="Nyabiri, Busia and Ayipe"/>
    <m/>
    <s v="Nyabiri, Busia and Ayipe"/>
    <s v="UGA"/>
    <x v="4"/>
    <s v="UG3191"/>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asons that triggered their movement are _x000a_1. Land for Grazing and Caltivation._x000a_2. shortage of food."/>
    <s v="9fbd492b-50b9-450b-b437-51a494be63f1"/>
    <n v="1"/>
    <s v="3.4"/>
    <x v="1"/>
    <x v="1"/>
    <x v="1"/>
  </r>
  <r>
    <s v="et_SS0104_0004"/>
    <x v="14"/>
    <d v="2021-01-01T00:00:00"/>
    <d v="2021-02-28T00:00:00"/>
    <x v="0"/>
    <x v="3"/>
    <s v="Lujulo"/>
    <m/>
    <x v="0"/>
    <s v="SS0104"/>
    <s v="SS010403"/>
    <s v="ssid_SS0104_0092"/>
    <s v="Lujulo"/>
    <s v="Lujulo Center"/>
    <n v="3.6840000000000002"/>
    <n v="30.667999999999999"/>
    <s v="Remote Assessment (e.g. phone interview, interview outside of the location)"/>
    <s v="None"/>
    <x v="1"/>
    <b v="1"/>
    <m/>
    <m/>
    <b v="1"/>
    <n v="722"/>
    <n v="3149"/>
    <n v="67"/>
    <n v="93"/>
    <n v="125"/>
    <n v="671"/>
    <n v="457"/>
    <n v="111"/>
    <n v="105"/>
    <n v="132"/>
    <n v="285"/>
    <n v="643"/>
    <n v="407"/>
    <n v="53"/>
    <n v="1524"/>
    <n v="1625"/>
    <n v="397"/>
    <n v="164"/>
    <n v="3149"/>
    <x v="2"/>
    <x v="0"/>
    <m/>
    <s v="Over 3 years"/>
    <b v="1"/>
    <b v="1"/>
    <b v="1"/>
    <s v="On foot"/>
    <m/>
    <x v="4"/>
    <m/>
    <m/>
    <m/>
    <m/>
    <m/>
    <s v="Yes"/>
    <b v="1"/>
    <b v="1"/>
    <m/>
    <b v="1"/>
    <m/>
    <m/>
    <m/>
    <b v="1"/>
    <m/>
    <m/>
    <m/>
    <s v="Yes"/>
    <s v="Democratic Republic of the Congo"/>
    <x v="5"/>
    <m/>
    <x v="8"/>
    <m/>
    <s v="Unknown Admin 3"/>
    <m/>
    <s v="Other Site"/>
    <s v="Biringi, Aga, Akabi, Rum"/>
    <s v="COD"/>
    <x v="5"/>
    <s v="unknown"/>
    <s v="unknown"/>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ll the Returness arrived on a different interval and from different locations. Others came from Aga, Akabi, and rum."/>
    <s v="19c53bea-d909-4480-ad05-f61f7f74ea24"/>
    <n v="1"/>
    <s v="3.4"/>
    <x v="1"/>
    <x v="1"/>
    <x v="1"/>
  </r>
  <r>
    <s v="et_SS0104_0005"/>
    <x v="14"/>
    <d v="2021-01-01T00:00:00"/>
    <d v="2021-02-28T00:00:00"/>
    <x v="0"/>
    <x v="3"/>
    <s v="Wudabi"/>
    <m/>
    <x v="0"/>
    <s v="SS0104"/>
    <s v="SS010405"/>
    <s v="ssid_SS0104_0041"/>
    <s v="Wudabi"/>
    <s v=""/>
    <n v="3.7734000679999999"/>
    <n v="30.61809921"/>
    <s v="Remote Assessment (e.g. phone interview, interview outside of the location)"/>
    <s v="None"/>
    <x v="1"/>
    <b v="1"/>
    <m/>
    <m/>
    <b v="1"/>
    <n v="311"/>
    <n v="1688"/>
    <n v="23"/>
    <n v="41"/>
    <n v="65"/>
    <n v="153"/>
    <n v="123"/>
    <n v="34"/>
    <n v="112"/>
    <n v="129"/>
    <n v="175"/>
    <n v="542"/>
    <n v="264"/>
    <n v="27"/>
    <n v="439"/>
    <n v="1249"/>
    <n v="305"/>
    <n v="61"/>
    <n v="1688"/>
    <x v="2"/>
    <x v="0"/>
    <m/>
    <s v="1 ‐ 3 years"/>
    <b v="1"/>
    <b v="1"/>
    <b v="1"/>
    <s v="On foot"/>
    <m/>
    <x v="4"/>
    <m/>
    <m/>
    <m/>
    <m/>
    <m/>
    <s v="Yes"/>
    <b v="1"/>
    <b v="1"/>
    <m/>
    <b v="1"/>
    <b v="1"/>
    <m/>
    <m/>
    <b v="1"/>
    <m/>
    <m/>
    <m/>
    <s v="No"/>
    <s v="Uganda"/>
    <x v="4"/>
    <m/>
    <x v="7"/>
    <m/>
    <s v="Ludara"/>
    <m/>
    <m/>
    <s v="Ludara"/>
    <s v="UGA"/>
    <x v="4"/>
    <s v="UG3191"/>
    <s v="UG319105"/>
    <m/>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Returnees keep on Coming every month and  reasons for their movement includes, Peace Agreement, Shortage of food due to luck of land."/>
    <s v="89d1f91d-e03c-4623-8fd1-eaad46a78921"/>
    <n v="1"/>
    <s v="3.4"/>
    <x v="1"/>
    <x v="1"/>
    <x v="1"/>
  </r>
  <r>
    <s v="et_SS0202_0001"/>
    <x v="8"/>
    <d v="2021-01-07T00:00:00"/>
    <d v="2021-03-08T00:00:00"/>
    <x v="1"/>
    <x v="4"/>
    <s v="Ikotos"/>
    <m/>
    <x v="1"/>
    <s v="SS0202"/>
    <s v="SS020202"/>
    <s v="ssid_SS0202_0005"/>
    <s v="Ikotos Central Payam"/>
    <s v=""/>
    <n v="4.0778498650000001"/>
    <n v="33.106498719999998"/>
    <s v="Direct visit"/>
    <s v="Some IDPs/returnees"/>
    <x v="1"/>
    <b v="1"/>
    <m/>
    <b v="1"/>
    <b v="1"/>
    <n v="241"/>
    <n v="965"/>
    <n v="18"/>
    <n v="48"/>
    <n v="101"/>
    <n v="271"/>
    <n v="83"/>
    <n v="8"/>
    <n v="26"/>
    <n v="62"/>
    <n v="122"/>
    <n v="155"/>
    <n v="67"/>
    <n v="4"/>
    <n v="529"/>
    <n v="436"/>
    <n v="154"/>
    <n v="12"/>
    <n v="965"/>
    <x v="2"/>
    <x v="0"/>
    <m/>
    <s v="Over 3 years"/>
    <m/>
    <b v="1"/>
    <m/>
    <s v="Public Transport"/>
    <m/>
    <x v="4"/>
    <m/>
    <m/>
    <m/>
    <m/>
    <m/>
    <s v="Yes"/>
    <m/>
    <m/>
    <m/>
    <b v="1"/>
    <b v="1"/>
    <b v="1"/>
    <m/>
    <b v="1"/>
    <m/>
    <m/>
    <m/>
    <s v="No"/>
    <s v="Uganda"/>
    <x v="6"/>
    <m/>
    <x v="9"/>
    <m/>
    <s v="Other Admin 3"/>
    <s v="Palabek refugee Settlement Camp"/>
    <m/>
    <s v="Palabek refugee Settlement Camp"/>
    <s v="UGA"/>
    <x v="6"/>
    <s v="UG3261"/>
    <s v="other"/>
    <m/>
    <m/>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 started arriving into Ikotos Central Payam from January 2021 and are continue returning mostly from Palabek Settlement camp. They are returning as a result of reduced food ratio in the settlement. They also express the need to come home to start farming so that they can support their families especially the education of their children. Most are partial return as they SSD situation is still fluid."/>
    <s v="e1684a2a-00e3-4d3a-a6e5-d495da7cf1fc"/>
    <n v="1"/>
    <s v="3.4"/>
    <x v="1"/>
    <x v="1"/>
    <x v="1"/>
  </r>
  <r>
    <s v="et_SS0202_0007"/>
    <x v="15"/>
    <d v="2021-01-07T00:00:00"/>
    <d v="2021-03-08T00:00:00"/>
    <x v="1"/>
    <x v="4"/>
    <s v="Ikotos"/>
    <m/>
    <x v="1"/>
    <s v="SS0202"/>
    <s v="SS020202"/>
    <s v="ssid_SS0202_0006"/>
    <s v="Ilieuso"/>
    <s v=""/>
    <n v="4.0132469999999998"/>
    <n v="33.069876999999998"/>
    <s v="Remote Assessment (e.g. phone interview, interview outside of the location)"/>
    <s v="Majority of IDPs/returnees"/>
    <x v="1"/>
    <b v="1"/>
    <b v="1"/>
    <b v="1"/>
    <m/>
    <n v="67"/>
    <n v="288"/>
    <n v="6"/>
    <n v="11"/>
    <n v="23"/>
    <n v="66"/>
    <n v="47"/>
    <n v="7"/>
    <n v="9"/>
    <n v="13"/>
    <n v="20"/>
    <n v="49"/>
    <n v="34"/>
    <n v="3"/>
    <n v="160"/>
    <n v="128"/>
    <n v="39"/>
    <n v="10"/>
    <n v="288"/>
    <x v="2"/>
    <x v="0"/>
    <m/>
    <s v="Over 3 years"/>
    <m/>
    <b v="1"/>
    <b v="1"/>
    <s v="Public Transport"/>
    <m/>
    <x v="2"/>
    <m/>
    <m/>
    <m/>
    <m/>
    <m/>
    <s v="Yes"/>
    <b v="1"/>
    <b v="1"/>
    <b v="1"/>
    <b v="1"/>
    <b v="1"/>
    <b v="1"/>
    <m/>
    <b v="1"/>
    <m/>
    <m/>
    <m/>
    <s v="Yes"/>
    <s v="Uganda"/>
    <x v="6"/>
    <m/>
    <x v="9"/>
    <m/>
    <s v="Other Admin 3"/>
    <m/>
    <s v="Other Site"/>
    <s v="Palabek Refugee Camp"/>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ost of the individuals are complete return families from Kyrondongo Refugee Settlement that arrived between January and march 2021."/>
    <s v="4aeb3bf1-1309-4cb9-8a2a-da5cdb240d8d"/>
    <n v="1"/>
    <s v="3.4"/>
    <x v="1"/>
    <x v="1"/>
    <x v="1"/>
  </r>
  <r>
    <s v="et_SS0202_0005"/>
    <x v="16"/>
    <d v="2021-01-06T00:00:00"/>
    <d v="2021-03-11T00:00:00"/>
    <x v="1"/>
    <x v="4"/>
    <s v="Ikotos"/>
    <m/>
    <x v="1"/>
    <s v="SS0202"/>
    <s v="SS020202"/>
    <s v="ssid_SS0202_0011"/>
    <s v="Lofayo"/>
    <s v=""/>
    <n v="4.1425800170000002"/>
    <n v="32.951895239999999"/>
    <s v="Remote Assessment (e.g. phone interview, interview outside of the location)"/>
    <s v="Some IDPs/returnees"/>
    <x v="1"/>
    <m/>
    <m/>
    <m/>
    <b v="1"/>
    <n v="64"/>
    <n v="263"/>
    <n v="9"/>
    <n v="19"/>
    <n v="21"/>
    <n v="42"/>
    <n v="21"/>
    <n v="5"/>
    <n v="13"/>
    <n v="23"/>
    <n v="27"/>
    <n v="49"/>
    <n v="25"/>
    <n v="9"/>
    <n v="117"/>
    <n v="146"/>
    <n v="64"/>
    <n v="14"/>
    <n v="263"/>
    <x v="2"/>
    <x v="0"/>
    <m/>
    <s v="Over 3 years"/>
    <m/>
    <b v="1"/>
    <b v="1"/>
    <s v="Public Transport"/>
    <m/>
    <x v="2"/>
    <m/>
    <m/>
    <m/>
    <m/>
    <m/>
    <s v="Yes"/>
    <b v="1"/>
    <b v="1"/>
    <b v="1"/>
    <b v="1"/>
    <b v="1"/>
    <b v="1"/>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The returnees were displaced into Uganda in 2016 following the South Sudan crisis. Some of the return families are partial while others are complete families."/>
    <s v="50b22052-1cad-45fc-9080-eb56691ff771"/>
    <n v="1"/>
    <s v="3.4"/>
    <x v="1"/>
    <x v="1"/>
    <x v="1"/>
  </r>
  <r>
    <s v="et_SS0202_0006"/>
    <x v="16"/>
    <d v="2021-01-03T00:00:00"/>
    <d v="2021-03-06T00:00:00"/>
    <x v="1"/>
    <x v="4"/>
    <s v="Ikotos"/>
    <m/>
    <x v="1"/>
    <s v="SS0202"/>
    <s v="SS020202"/>
    <s v="ssid_SS0202_0012"/>
    <s v="Lorima"/>
    <s v="Lorima"/>
    <n v="4.0682900000000002"/>
    <n v="33.168469999999999"/>
    <s v="Remote Assessment (e.g. phone interview, interview outside of the location)"/>
    <s v="Majority of IDPs/returnees"/>
    <x v="1"/>
    <b v="1"/>
    <b v="1"/>
    <m/>
    <b v="1"/>
    <n v="68"/>
    <n v="281"/>
    <n v="4"/>
    <n v="12"/>
    <n v="27"/>
    <n v="63"/>
    <n v="37"/>
    <n v="1"/>
    <n v="9"/>
    <n v="7"/>
    <n v="30"/>
    <n v="52"/>
    <n v="39"/>
    <n v="0"/>
    <n v="144"/>
    <n v="137"/>
    <n v="32"/>
    <n v="1"/>
    <n v="281"/>
    <x v="2"/>
    <x v="0"/>
    <m/>
    <s v="1 ‐ 3 years"/>
    <m/>
    <b v="1"/>
    <b v="1"/>
    <s v="Public Transport"/>
    <m/>
    <x v="4"/>
    <m/>
    <m/>
    <m/>
    <m/>
    <m/>
    <s v="Yes"/>
    <b v="1"/>
    <b v="1"/>
    <b v="1"/>
    <b v="1"/>
    <b v="1"/>
    <b v="1"/>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Some of the returnees families are partial others are complete families. They were displaced in 2016 following the South Sudan Crisis that erupted in Juba and extended upto Eastern Equatoria especially in 2017."/>
    <s v="b58599f5-4845-4bf3-9054-7475af1bcfcb"/>
    <n v="1"/>
    <s v="3.4"/>
    <x v="1"/>
    <x v="1"/>
    <x v="1"/>
  </r>
  <r>
    <s v="et_SS0202_0003"/>
    <x v="17"/>
    <d v="2021-01-05T00:00:00"/>
    <d v="2021-03-15T00:00:00"/>
    <x v="1"/>
    <x v="4"/>
    <s v="Ikotos"/>
    <m/>
    <x v="1"/>
    <s v="SS0202"/>
    <s v="SS020202"/>
    <s v="ssid_SS0202_0009"/>
    <s v="Kererek"/>
    <s v=""/>
    <n v="4.12154007"/>
    <n v="33.07120132"/>
    <s v="Remote Assessment (e.g. phone interview, interview outside of the location)"/>
    <s v="Majority of IDPs/returnees"/>
    <x v="1"/>
    <b v="1"/>
    <b v="1"/>
    <b v="1"/>
    <m/>
    <n v="71"/>
    <n v="292"/>
    <n v="5"/>
    <n v="12"/>
    <n v="25"/>
    <n v="65"/>
    <n v="44"/>
    <n v="11"/>
    <n v="4"/>
    <n v="11"/>
    <n v="21"/>
    <n v="55"/>
    <n v="31"/>
    <n v="8"/>
    <n v="162"/>
    <n v="130"/>
    <n v="32"/>
    <n v="19"/>
    <n v="292"/>
    <x v="2"/>
    <x v="0"/>
    <m/>
    <s v="Over 3 years"/>
    <m/>
    <b v="1"/>
    <b v="1"/>
    <s v="Public Transport"/>
    <m/>
    <x v="2"/>
    <m/>
    <m/>
    <m/>
    <m/>
    <m/>
    <s v="Yes"/>
    <b v="1"/>
    <b v="1"/>
    <b v="1"/>
    <b v="1"/>
    <b v="1"/>
    <b v="1"/>
    <m/>
    <b v="1"/>
    <m/>
    <m/>
    <m/>
    <s v="Yes"/>
    <s v="Uganda"/>
    <x v="6"/>
    <m/>
    <x v="9"/>
    <m/>
    <s v="Other Admin 3"/>
    <m/>
    <s v="Other Site"/>
    <s v="Palabek Refugee Camp"/>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Nost of the return are partials_x000a_Returning to cultivate as the rainy season is about to start. Estimated individual is 292 that returned between January and March"/>
    <s v="63d10e8f-2bcd-4dfd-a12b-569ac21c8d86"/>
    <n v="1"/>
    <s v="3.4"/>
    <x v="1"/>
    <x v="1"/>
    <x v="1"/>
  </r>
  <r>
    <s v="et_SS0202_0002"/>
    <x v="18"/>
    <d v="2021-01-06T00:00:00"/>
    <d v="2021-03-18T00:00:00"/>
    <x v="1"/>
    <x v="4"/>
    <s v="Ikotos"/>
    <m/>
    <x v="1"/>
    <s v="SS0202"/>
    <s v="SS020202"/>
    <s v="ssid_SS0202_0016"/>
    <s v="Tseretenya"/>
    <s v=""/>
    <n v="3.8833000000000002"/>
    <n v="33.15"/>
    <s v="Remote Assessment (e.g. phone interview, interview outside of the location)"/>
    <s v="All IDPs/returnees"/>
    <x v="1"/>
    <b v="1"/>
    <b v="1"/>
    <b v="1"/>
    <m/>
    <n v="108"/>
    <n v="965"/>
    <n v="11"/>
    <n v="43"/>
    <n v="95"/>
    <n v="217"/>
    <n v="138"/>
    <n v="48"/>
    <n v="13"/>
    <n v="33"/>
    <n v="66"/>
    <n v="167"/>
    <n v="92"/>
    <n v="42"/>
    <n v="552"/>
    <n v="413"/>
    <n v="100"/>
    <n v="90"/>
    <n v="965"/>
    <x v="2"/>
    <x v="0"/>
    <m/>
    <s v="Unknown"/>
    <m/>
    <b v="1"/>
    <m/>
    <s v="Public Transport"/>
    <m/>
    <x v="2"/>
    <m/>
    <m/>
    <m/>
    <m/>
    <m/>
    <s v="Yes"/>
    <b v="1"/>
    <b v="1"/>
    <b v="1"/>
    <b v="1"/>
    <b v="1"/>
    <b v="1"/>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Returned to Tsertenya is mostly partial families returning most from Palabek Refugee settlement - Uganda while others are also returning from Kyrondongo Refugee settlement camp._x000a_Return is Mostly voluntary and the returnee intendnto start settling  and start livelihood activitis sothat they can be able to support their families.  Estimated 965 individuals returned to Tsertenya from early Jan.2021 to mid March.2021. There is still some families/individuals returning especially on a weekly bases."/>
    <s v="7b13372f-dff5-400a-aaf4-137ec6af0a1a"/>
    <n v="1"/>
    <s v="3.4"/>
    <x v="1"/>
    <x v="1"/>
    <x v="1"/>
  </r>
  <r>
    <s v="et_SS0202_0004"/>
    <x v="19"/>
    <d v="2021-01-04T00:00:00"/>
    <d v="2021-03-20T00:00:00"/>
    <x v="1"/>
    <x v="4"/>
    <s v="Lomohidang South"/>
    <m/>
    <x v="1"/>
    <s v="SS0202"/>
    <s v="SS020205"/>
    <s v="ssid_SS0202_0010"/>
    <s v="Ladwara mura"/>
    <s v=""/>
    <n v="4.1819600000000001"/>
    <n v="33.213299999999997"/>
    <s v="Remote Assessment (e.g. phone interview, interview outside of the location)"/>
    <s v="Majority of IDPs/returnees"/>
    <x v="1"/>
    <b v="1"/>
    <b v="1"/>
    <b v="1"/>
    <m/>
    <n v="124"/>
    <n v="500"/>
    <n v="17"/>
    <n v="34"/>
    <n v="47"/>
    <n v="80"/>
    <n v="66"/>
    <n v="13"/>
    <n v="19"/>
    <n v="41"/>
    <n v="53"/>
    <n v="62"/>
    <n v="56"/>
    <n v="12"/>
    <n v="257"/>
    <n v="243"/>
    <n v="111"/>
    <n v="25"/>
    <n v="500"/>
    <x v="2"/>
    <x v="0"/>
    <m/>
    <s v="3 ‐ 6 months"/>
    <m/>
    <b v="1"/>
    <b v="1"/>
    <s v="Public Transport"/>
    <m/>
    <x v="2"/>
    <m/>
    <m/>
    <m/>
    <m/>
    <m/>
    <s v="Yes"/>
    <b v="1"/>
    <b v="1"/>
    <b v="1"/>
    <b v="1"/>
    <b v="1"/>
    <b v="1"/>
    <m/>
    <b v="1"/>
    <m/>
    <m/>
    <m/>
    <s v="Yes"/>
    <s v="Kenya"/>
    <x v="7"/>
    <m/>
    <x v="10"/>
    <m/>
    <s v="Other Admin 3"/>
    <m/>
    <s v="Other Site"/>
    <s v="Kakuma"/>
    <s v="KEN"/>
    <x v="7"/>
    <s v="KE023124"/>
    <s v="other"/>
    <s v="other"/>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Majority returned from Kenya-Kakuma Refugee settlement camp, with others from Palabek and Kirondongo Refugee settlements in Uganda._x000a_Those from Kenya expressed hardship in the Kakuma especially in terms of general services and the desire to return home so as hart livelihood activities._x000a_Return from Kakuma is mostly complete. how ever, those returning from Uganda are most partial families pressing needs are food, health and farm inputs."/>
    <s v="fa4a7191-a147-4c1a-a436-97fe092f8ed2"/>
    <n v="1"/>
    <s v="3.4"/>
    <x v="1"/>
    <x v="1"/>
    <x v="1"/>
  </r>
  <r>
    <s v="et_SS0206_0002"/>
    <x v="18"/>
    <d v="2021-01-07T00:00:00"/>
    <d v="2021-03-07T00:00:00"/>
    <x v="1"/>
    <x v="5"/>
    <s v="Arilo"/>
    <m/>
    <x v="1"/>
    <s v="SS0206"/>
    <s v="SS020601"/>
    <s v="ssid_SS0206_0002"/>
    <s v="Dorik"/>
    <s v=""/>
    <n v="4.8637797999999997"/>
    <n v="32.683001500000003"/>
    <s v="Remote Assessment (e.g. phone interview, interview outside of the location)"/>
    <s v="None"/>
    <x v="1"/>
    <b v="1"/>
    <m/>
    <b v="1"/>
    <b v="1"/>
    <n v="59"/>
    <n v="298"/>
    <n v="4"/>
    <n v="12"/>
    <n v="32"/>
    <n v="61"/>
    <n v="27"/>
    <n v="18"/>
    <n v="3"/>
    <n v="13"/>
    <n v="25"/>
    <n v="65"/>
    <n v="30"/>
    <n v="8"/>
    <n v="154"/>
    <n v="144"/>
    <n v="32"/>
    <n v="26"/>
    <n v="298"/>
    <x v="2"/>
    <x v="0"/>
    <m/>
    <s v="Over 3 years"/>
    <m/>
    <b v="1"/>
    <b v="1"/>
    <s v="Public Transport"/>
    <m/>
    <x v="2"/>
    <m/>
    <m/>
    <m/>
    <m/>
    <m/>
    <s v="Yes"/>
    <b v="1"/>
    <b v="1"/>
    <m/>
    <b v="1"/>
    <m/>
    <m/>
    <m/>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Majority returned from Palabek Refugee Settlement  and second majority from Kakuma Refugee Settlement. Most of the returned population are complete families. The 298 individuals returnees returned between 7 Jan 2021 to 7 Mar 2021. Return follows the South Sudan Peace Agreement of 2018"/>
    <s v="fd60af5c-aa6b-4af9-a089-94264bfca281"/>
    <n v="1"/>
    <s v="3.4"/>
    <x v="1"/>
    <x v="1"/>
    <x v="1"/>
  </r>
  <r>
    <s v="et_SS0206_0001"/>
    <x v="18"/>
    <d v="2021-01-04T00:00:00"/>
    <d v="2021-03-09T00:00:00"/>
    <x v="1"/>
    <x v="5"/>
    <s v="Burgilo"/>
    <m/>
    <x v="1"/>
    <s v="SS0206"/>
    <s v="SS020602"/>
    <s v="ssid_SS0206_0025"/>
    <s v="Ukwere"/>
    <s v=""/>
    <n v="5.0237207000000001"/>
    <n v="32.482850300000003"/>
    <s v="Remote Assessment (e.g. phone interview, interview outside of the location)"/>
    <s v="Majority of IDPs/returnees"/>
    <x v="1"/>
    <b v="1"/>
    <m/>
    <b v="1"/>
    <b v="1"/>
    <n v="109"/>
    <n v="502"/>
    <n v="6"/>
    <n v="12"/>
    <n v="52"/>
    <n v="74"/>
    <n v="55"/>
    <n v="40"/>
    <n v="9"/>
    <n v="18"/>
    <n v="66"/>
    <n v="83"/>
    <n v="60"/>
    <n v="27"/>
    <n v="239"/>
    <n v="263"/>
    <n v="45"/>
    <n v="67"/>
    <n v="502"/>
    <x v="2"/>
    <x v="0"/>
    <m/>
    <s v="Over 3 years"/>
    <m/>
    <b v="1"/>
    <b v="1"/>
    <s v="Public Transport"/>
    <m/>
    <x v="4"/>
    <m/>
    <m/>
    <m/>
    <m/>
    <m/>
    <s v="Yes"/>
    <b v="1"/>
    <b v="1"/>
    <b v="1"/>
    <b v="1"/>
    <b v="1"/>
    <b v="1"/>
    <m/>
    <b v="1"/>
    <m/>
    <m/>
    <m/>
    <s v="Yes"/>
    <s v="Uganda"/>
    <x v="8"/>
    <m/>
    <x v="11"/>
    <m/>
    <s v="Adropi"/>
    <m/>
    <s v="Other Site"/>
    <s v="Maaji Refugee Camp"/>
    <s v="UGA"/>
    <x v="8"/>
    <s v="UG3011"/>
    <s v="UG301108"/>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Others return locations were Ayilo 2 Refugee Settlement and Palorinya Refugee Settlement. Majority of the returned families are partial. Some also returned from Kakuma Refugee Settlement in Kenya. They were displaced in 2016.Majority returned from Maaji Refugee Settlement."/>
    <s v="864bc0d0-696b-4a21-89a7-e68b0fa1ac08"/>
    <n v="1"/>
    <s v="3.4"/>
    <x v="1"/>
    <x v="1"/>
    <x v="1"/>
  </r>
  <r>
    <s v="et_SS0206_0004"/>
    <x v="16"/>
    <d v="2021-01-04T00:00:00"/>
    <d v="2021-02-27T00:00:00"/>
    <x v="1"/>
    <x v="5"/>
    <s v="Imehejek"/>
    <m/>
    <x v="1"/>
    <s v="SS0206"/>
    <s v="SS020604"/>
    <s v="ssid_SS0206_0007"/>
    <s v="Iboni"/>
    <s v="Iboni"/>
    <n v="4.7602497829999999"/>
    <n v="32.770482970000003"/>
    <s v="Remote Assessment (e.g. phone interview, interview outside of the location)"/>
    <s v="Majority of IDPs/returnees"/>
    <x v="1"/>
    <b v="1"/>
    <m/>
    <m/>
    <b v="1"/>
    <n v="62"/>
    <n v="308"/>
    <n v="5"/>
    <n v="12"/>
    <n v="30"/>
    <n v="66"/>
    <n v="30"/>
    <n v="30"/>
    <n v="5"/>
    <n v="11"/>
    <n v="24"/>
    <n v="54"/>
    <n v="28"/>
    <n v="13"/>
    <n v="173"/>
    <n v="135"/>
    <n v="33"/>
    <n v="43"/>
    <n v="308"/>
    <x v="2"/>
    <x v="0"/>
    <m/>
    <s v="Over 3 years"/>
    <m/>
    <b v="1"/>
    <b v="1"/>
    <s v="Public Transport"/>
    <m/>
    <x v="2"/>
    <m/>
    <m/>
    <m/>
    <m/>
    <m/>
    <s v="Yes"/>
    <b v="1"/>
    <b v="1"/>
    <b v="1"/>
    <b v="1"/>
    <b v="1"/>
    <b v="1"/>
    <m/>
    <b v="1"/>
    <m/>
    <m/>
    <m/>
    <s v="Yes"/>
    <s v="Kenya"/>
    <x v="7"/>
    <m/>
    <x v="10"/>
    <m/>
    <s v="Unknown Admin 3"/>
    <m/>
    <s v="Other Site"/>
    <s v="Kakuma Refugee Settlement"/>
    <s v="KEN"/>
    <x v="7"/>
    <s v="KE023124"/>
    <s v="unknown"/>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Retunrees say most of them returned from Kakuma Refugee camp with all their family members._x000a_They return so that they can start new lives andalso to preserve their habitual residence and also to start livelihood as there is peace now in South Sudan."/>
    <s v="dd9a7dae-471b-4507-b705-f9dd02fd11a1"/>
    <n v="1"/>
    <s v="3.4"/>
    <x v="1"/>
    <x v="1"/>
    <x v="1"/>
  </r>
  <r>
    <s v="et_SS0206_0005"/>
    <x v="15"/>
    <d v="2021-01-09T00:00:00"/>
    <d v="2021-03-08T00:00:00"/>
    <x v="1"/>
    <x v="5"/>
    <s v="Imehejek"/>
    <m/>
    <x v="1"/>
    <s v="SS0206"/>
    <s v="SS020604"/>
    <s v="ssid_SS0206_0008"/>
    <s v="Imehejek centre"/>
    <s v=""/>
    <n v="4.767499924"/>
    <n v="32.772800449999998"/>
    <s v="Remote Assessment (e.g. phone interview, interview outside of the location)"/>
    <s v="Majority of IDPs/returnees"/>
    <x v="1"/>
    <b v="1"/>
    <b v="1"/>
    <b v="1"/>
    <b v="1"/>
    <n v="63"/>
    <n v="314"/>
    <n v="3"/>
    <n v="11"/>
    <n v="20"/>
    <n v="61"/>
    <n v="32"/>
    <n v="25"/>
    <n v="6"/>
    <n v="15"/>
    <n v="31"/>
    <n v="67"/>
    <n v="30"/>
    <n v="13"/>
    <n v="152"/>
    <n v="162"/>
    <n v="35"/>
    <n v="38"/>
    <n v="314"/>
    <x v="2"/>
    <x v="0"/>
    <m/>
    <s v="Over 3 years"/>
    <m/>
    <b v="1"/>
    <b v="1"/>
    <s v="Public Transport"/>
    <m/>
    <x v="2"/>
    <m/>
    <m/>
    <m/>
    <m/>
    <m/>
    <s v="Yes"/>
    <b v="1"/>
    <b v="1"/>
    <b v="1"/>
    <b v="1"/>
    <b v="1"/>
    <b v="1"/>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ajority returned from Palabek Refugee Settlement with others returning from Kyrandongo Refugee Settlement. Fewer returned from Kakuma Refugee Settlement. They are returning to start livelihood activities and also to stay in their habitual residence following the peace agreement for South Sudan. The estimated 314 individuals returned in 2021. Basic needs are seeds and tools and food. Majority are partial families."/>
    <s v="9745c8e2-bf6e-4106-8a5c-924a208de88d"/>
    <n v="1"/>
    <s v="3.4"/>
    <x v="1"/>
    <x v="1"/>
    <x v="1"/>
  </r>
  <r>
    <s v="et_SS0206_0003"/>
    <x v="20"/>
    <d v="2021-01-09T00:00:00"/>
    <d v="2021-03-09T00:00:00"/>
    <x v="1"/>
    <x v="5"/>
    <s v="Kurumi"/>
    <m/>
    <x v="1"/>
    <s v="SS0206"/>
    <s v="SS020605"/>
    <s v="ssid_SS0206_0010"/>
    <s v="Kuji"/>
    <s v=""/>
    <n v="4.95663023"/>
    <n v="32.4292984"/>
    <s v="Remote Assessment (e.g. phone interview, interview outside of the location)"/>
    <s v="Majority of IDPs/returnees"/>
    <x v="1"/>
    <b v="1"/>
    <m/>
    <m/>
    <b v="1"/>
    <n v="80"/>
    <n v="407"/>
    <n v="20"/>
    <n v="34"/>
    <n v="43"/>
    <n v="54"/>
    <n v="35"/>
    <n v="10"/>
    <n v="28"/>
    <n v="37"/>
    <n v="49"/>
    <n v="60"/>
    <n v="31"/>
    <n v="6"/>
    <n v="196"/>
    <n v="211"/>
    <n v="119"/>
    <n v="16"/>
    <n v="407"/>
    <x v="2"/>
    <x v="0"/>
    <m/>
    <s v="1 ‐ 3 years"/>
    <m/>
    <b v="1"/>
    <m/>
    <s v="Public Transport"/>
    <m/>
    <x v="2"/>
    <m/>
    <m/>
    <m/>
    <m/>
    <m/>
    <s v="Yes"/>
    <b v="1"/>
    <b v="1"/>
    <m/>
    <b v="1"/>
    <b v="1"/>
    <m/>
    <m/>
    <b v="1"/>
    <m/>
    <m/>
    <m/>
    <s v="Yes"/>
    <s v="Kenya"/>
    <x v="7"/>
    <m/>
    <x v="10"/>
    <m/>
    <s v="Other Admin 3"/>
    <m/>
    <s v="Other Site"/>
    <s v="Kakuma Refugee Settlement"/>
    <s v="KEN"/>
    <x v="7"/>
    <s v="KE023124"/>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ajority of the returnees in Kuji returned from Kakuma Refugee Settlement. A total of 407 individuals returnees returned to Kuji between 9 Jan.2021 to 9 Mar 2021.Majority of the returned families are complete families."/>
    <s v="9c963b12-aab4-4743-b13b-6dc72a61c303"/>
    <n v="1"/>
    <s v="3.4"/>
    <x v="1"/>
    <x v="1"/>
    <x v="1"/>
  </r>
  <r>
    <s v="et_SS0207_0012"/>
    <x v="19"/>
    <d v="2021-01-01T00:00:00"/>
    <d v="2021-02-20T00:00:00"/>
    <x v="1"/>
    <x v="6"/>
    <s v="Iwire"/>
    <m/>
    <x v="1"/>
    <s v="SS0207"/>
    <s v="SS020701"/>
    <s v="ssid_SS0207_0001"/>
    <s v="Abara"/>
    <s v=""/>
    <n v="4.0823729499999999"/>
    <n v="32.179271810000003"/>
    <s v="Remote Assessment (e.g. phone interview, interview outside of the location)"/>
    <s v="Majority of IDPs/returnees"/>
    <x v="1"/>
    <b v="1"/>
    <m/>
    <m/>
    <b v="1"/>
    <n v="138"/>
    <n v="785"/>
    <n v="50"/>
    <n v="39"/>
    <n v="50"/>
    <n v="96"/>
    <n v="110"/>
    <n v="30"/>
    <n v="52"/>
    <n v="40"/>
    <n v="60"/>
    <n v="100"/>
    <n v="125"/>
    <n v="33"/>
    <n v="375"/>
    <n v="410"/>
    <n v="181"/>
    <n v="63"/>
    <n v="785"/>
    <x v="2"/>
    <x v="0"/>
    <m/>
    <s v="Over 3 years"/>
    <m/>
    <b v="1"/>
    <b v="1"/>
    <s v="Public Transport"/>
    <m/>
    <x v="4"/>
    <m/>
    <m/>
    <m/>
    <m/>
    <m/>
    <s v="Yes"/>
    <b v="1"/>
    <b v="1"/>
    <b v="1"/>
    <m/>
    <m/>
    <m/>
    <m/>
    <b v="1"/>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People returning from this locations in Refugee camps returned because of the reduced food ratio and poor living condition."/>
    <s v="d85077f1-b4e4-4efd-85af-aa002aaa3032"/>
    <n v="1"/>
    <s v="3.4"/>
    <x v="1"/>
    <x v="1"/>
    <x v="1"/>
  </r>
  <r>
    <s v="et_SS0207_0015"/>
    <x v="19"/>
    <d v="2021-01-13T00:00:00"/>
    <d v="2021-03-07T00:00:00"/>
    <x v="1"/>
    <x v="6"/>
    <s v="Iwire"/>
    <m/>
    <x v="1"/>
    <s v="SS0207"/>
    <s v="SS020701"/>
    <s v="ssid_SS0207_0007"/>
    <s v="Ayii"/>
    <s v=""/>
    <n v="4.1172699929999999"/>
    <n v="32.331100460000002"/>
    <s v="Remote Assessment (e.g. phone interview, interview outside of the location)"/>
    <s v="Majority of IDPs/returnees"/>
    <x v="1"/>
    <b v="1"/>
    <m/>
    <m/>
    <b v="1"/>
    <n v="248"/>
    <n v="1366"/>
    <n v="78"/>
    <n v="67"/>
    <n v="81"/>
    <n v="151"/>
    <n v="200"/>
    <n v="50"/>
    <n v="100"/>
    <n v="70"/>
    <n v="110"/>
    <n v="190"/>
    <n v="210"/>
    <n v="59"/>
    <n v="627"/>
    <n v="739"/>
    <n v="315"/>
    <n v="109"/>
    <n v="1366"/>
    <x v="2"/>
    <x v="0"/>
    <m/>
    <s v="Over 3 years"/>
    <m/>
    <b v="1"/>
    <b v="1"/>
    <s v="Public Transport"/>
    <m/>
    <x v="4"/>
    <m/>
    <m/>
    <m/>
    <m/>
    <m/>
    <s v="Yes"/>
    <b v="1"/>
    <b v="1"/>
    <m/>
    <b v="1"/>
    <m/>
    <m/>
    <m/>
    <m/>
    <m/>
    <m/>
    <m/>
    <s v="Yes"/>
    <s v="Uganda"/>
    <x v="6"/>
    <m/>
    <x v="9"/>
    <m/>
    <s v="Other Admin 3"/>
    <m/>
    <s v="Other Site"/>
    <s v="Palabek Refugee Camp"/>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s started coming back from Uganda Refugee Camps on the 22/3/2021._x000a_Most of them came spontaneous , the reasons being due to poor living condition in the camps and rate of food has been reduced which can not sustain them there._x000a_In addition they are requesting for immediate support from Humanitarian agency."/>
    <s v="c73e93a4-3d9e-49fc-8c7f-08711204861e"/>
    <n v="1"/>
    <s v="3.4"/>
    <x v="1"/>
    <x v="1"/>
    <x v="1"/>
  </r>
  <r>
    <s v="et_SS0207_0030"/>
    <x v="16"/>
    <d v="2021-01-14T00:00:00"/>
    <d v="2021-02-27T00:00:00"/>
    <x v="1"/>
    <x v="6"/>
    <s v="Iwire"/>
    <m/>
    <x v="1"/>
    <s v="SS0207"/>
    <s v="SS020701"/>
    <s v="ssid_SS0207_0004"/>
    <s v="Amee"/>
    <s v=""/>
    <n v="4.0662755600000002"/>
    <n v="32.04836761"/>
    <s v="Remote Assessment (e.g. phone interview, interview outside of the location)"/>
    <s v="Majority of IDPs/returnees"/>
    <x v="1"/>
    <b v="1"/>
    <m/>
    <m/>
    <b v="1"/>
    <n v="65"/>
    <n v="360"/>
    <n v="20"/>
    <n v="16"/>
    <n v="27"/>
    <n v="40"/>
    <n v="50"/>
    <n v="14"/>
    <n v="27"/>
    <n v="20"/>
    <n v="23"/>
    <n v="50"/>
    <n v="58"/>
    <n v="15"/>
    <n v="167"/>
    <n v="193"/>
    <n v="83"/>
    <n v="29"/>
    <n v="360"/>
    <x v="2"/>
    <x v="0"/>
    <m/>
    <s v="Over 3 years"/>
    <m/>
    <b v="1"/>
    <b v="1"/>
    <s v="Public Transport"/>
    <m/>
    <x v="2"/>
    <m/>
    <m/>
    <m/>
    <m/>
    <m/>
    <s v="Yes"/>
    <b v="1"/>
    <b v="1"/>
    <b v="1"/>
    <m/>
    <b v="1"/>
    <m/>
    <b v="1"/>
    <m/>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returnees find it difficult to stay in the camp due to food ratio reduction, size of plots and other severe conditions which got them from Uganda camps._x000a_Urgent needs are Food, NFIs."/>
    <s v="e7b860f6-4170-4c86-b160-a0dd79b46417"/>
    <n v="1"/>
    <s v="3.4"/>
    <x v="1"/>
    <x v="1"/>
    <x v="1"/>
  </r>
  <r>
    <s v="et_SS0207_0029"/>
    <x v="16"/>
    <d v="2021-01-15T00:00:00"/>
    <d v="2021-02-25T00:00:00"/>
    <x v="1"/>
    <x v="6"/>
    <s v="Iwire"/>
    <m/>
    <x v="1"/>
    <s v="SS0207"/>
    <s v="SS020701"/>
    <s v="ssid_SS0207_0050"/>
    <s v="CLOSED_Owinykibul"/>
    <s v="winykibul"/>
    <n v="4.0663869999999998"/>
    <n v="32.264913"/>
    <s v="Remote Assessment (e.g. phone interview, interview outside of the location)"/>
    <s v="Majority of IDPs/returnees"/>
    <x v="1"/>
    <b v="1"/>
    <m/>
    <m/>
    <b v="1"/>
    <n v="221"/>
    <n v="1240"/>
    <n v="71"/>
    <n v="60"/>
    <n v="84"/>
    <n v="150"/>
    <n v="172"/>
    <n v="49"/>
    <n v="90"/>
    <n v="64"/>
    <n v="90"/>
    <n v="160"/>
    <n v="200"/>
    <n v="50"/>
    <n v="586"/>
    <n v="654"/>
    <n v="285"/>
    <n v="99"/>
    <n v="1240"/>
    <x v="2"/>
    <x v="0"/>
    <m/>
    <s v="Over 3 years"/>
    <m/>
    <b v="1"/>
    <b v="1"/>
    <s v="Public Transport"/>
    <m/>
    <x v="2"/>
    <m/>
    <m/>
    <m/>
    <m/>
    <m/>
    <s v="Yes"/>
    <b v="1"/>
    <b v="1"/>
    <b v="1"/>
    <b v="1"/>
    <m/>
    <m/>
    <m/>
    <m/>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returnees started coming back home because serious reduction on food ratio, poor living conditions that forced them to return back home."/>
    <s v="508a60a6-6dbb-49dc-9776-06d9967fcf12"/>
    <n v="1"/>
    <s v="3.4"/>
    <x v="1"/>
    <x v="1"/>
    <x v="1"/>
  </r>
  <r>
    <s v="et_SS0207_0032"/>
    <x v="21"/>
    <d v="2021-01-08T00:00:00"/>
    <d v="2021-02-28T00:00:00"/>
    <x v="1"/>
    <x v="6"/>
    <s v="Lobone"/>
    <m/>
    <x v="1"/>
    <s v="SS0207"/>
    <s v="SS020702"/>
    <s v="ssid_SS0207_0052"/>
    <s v="Agata"/>
    <s v=""/>
    <n v="3.8290867999999998"/>
    <n v="32.739803860000002"/>
    <s v="Remote Assessment (e.g. phone interview, interview outside of the location)"/>
    <s v="Majority of IDPs/returnees"/>
    <x v="1"/>
    <b v="1"/>
    <m/>
    <m/>
    <b v="1"/>
    <n v="96"/>
    <n v="499"/>
    <n v="26"/>
    <n v="40"/>
    <n v="36"/>
    <n v="59"/>
    <n v="24"/>
    <n v="15"/>
    <n v="40"/>
    <n v="52"/>
    <n v="43"/>
    <n v="102"/>
    <n v="40"/>
    <n v="22"/>
    <n v="200"/>
    <n v="299"/>
    <n v="158"/>
    <n v="37"/>
    <n v="499"/>
    <x v="2"/>
    <x v="0"/>
    <m/>
    <s v="Over 3 years"/>
    <m/>
    <b v="1"/>
    <b v="1"/>
    <s v="Public Transport"/>
    <m/>
    <x v="2"/>
    <m/>
    <m/>
    <m/>
    <m/>
    <m/>
    <s v="Yes"/>
    <b v="1"/>
    <b v="1"/>
    <m/>
    <m/>
    <m/>
    <b v="1"/>
    <m/>
    <b v="1"/>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Morethan half of these housholds returned cited hardship in the camp due to reduce food ratio and have decided to come and settle back home._x000a_In consultation with some returnees and the local leaders in the community here, the returnees lack basic life supporting materials like Shelter, Food, NFIs and Farming tools."/>
    <s v="92b90ecc-12d9-477f-bf4b-1593d3f464b3"/>
    <n v="1"/>
    <s v="3.4"/>
    <x v="1"/>
    <x v="1"/>
    <x v="1"/>
  </r>
  <r>
    <s v="et_SS0207_0035"/>
    <x v="21"/>
    <d v="2021-01-09T00:00:00"/>
    <d v="2021-03-02T00:00:00"/>
    <x v="1"/>
    <x v="6"/>
    <s v="Lobone"/>
    <m/>
    <x v="1"/>
    <s v="SS0207"/>
    <s v="SS020702"/>
    <s v="ssid_SS0207_0051"/>
    <s v="Elwarla"/>
    <s v=""/>
    <n v="3.80078022"/>
    <n v="32.746623569999997"/>
    <s v="Remote Assessment (e.g. phone interview, interview outside of the location)"/>
    <s v="Majority of IDPs/returnees"/>
    <x v="1"/>
    <b v="1"/>
    <m/>
    <m/>
    <b v="1"/>
    <n v="71"/>
    <n v="390"/>
    <n v="20"/>
    <n v="32"/>
    <n v="28"/>
    <n v="46"/>
    <n v="19"/>
    <n v="11"/>
    <n v="32"/>
    <n v="41"/>
    <n v="33"/>
    <n v="80"/>
    <n v="32"/>
    <n v="16"/>
    <n v="156"/>
    <n v="234"/>
    <n v="125"/>
    <n v="27"/>
    <n v="390"/>
    <x v="2"/>
    <x v="0"/>
    <m/>
    <s v="Over 3 years"/>
    <m/>
    <b v="1"/>
    <b v="1"/>
    <s v="Public Transport"/>
    <m/>
    <x v="2"/>
    <m/>
    <m/>
    <m/>
    <m/>
    <m/>
    <s v="Yes"/>
    <b v="1"/>
    <m/>
    <m/>
    <b v="1"/>
    <m/>
    <b v="1"/>
    <m/>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Elwarla received the smallest number of returnees among all other locations in Lobone Payam and this is because most of them assume their habitual residence is not safe enough for living for now since it is deep. The 71 HHs who returned voluntarily are asking for shelter, water, food, seeds and tools and wash materials. According to the locals if assistance provided, it will encourage more return."/>
    <s v="7e75a0ba-da65-4d63-93ea-1c8241dcb8ea"/>
    <n v="1"/>
    <s v="3.4"/>
    <x v="1"/>
    <x v="1"/>
    <x v="1"/>
  </r>
  <r>
    <s v="et_SS0207_0023"/>
    <x v="16"/>
    <d v="2021-01-11T00:00:00"/>
    <d v="2021-03-15T00:00:00"/>
    <x v="1"/>
    <x v="6"/>
    <s v="Lobone"/>
    <m/>
    <x v="1"/>
    <s v="SS0207"/>
    <s v="SS020702"/>
    <s v="ssid_SS0207_0039"/>
    <s v="Palotako"/>
    <s v="Palotaka"/>
    <n v="4.0249279600000003"/>
    <n v="32.473556330000001"/>
    <s v="Remote Assessment (e.g. phone interview, interview outside of the location)"/>
    <s v="Majority of IDPs/returnees"/>
    <x v="1"/>
    <b v="1"/>
    <m/>
    <m/>
    <b v="1"/>
    <n v="159"/>
    <n v="894"/>
    <n v="56"/>
    <n v="44"/>
    <n v="60"/>
    <n v="110"/>
    <n v="130"/>
    <n v="36"/>
    <n v="61"/>
    <n v="45"/>
    <n v="65"/>
    <n v="114"/>
    <n v="138"/>
    <n v="35"/>
    <n v="436"/>
    <n v="458"/>
    <n v="206"/>
    <n v="71"/>
    <n v="894"/>
    <x v="2"/>
    <x v="0"/>
    <m/>
    <s v="Over 3 years"/>
    <m/>
    <b v="1"/>
    <b v="1"/>
    <s v="Public Transport"/>
    <m/>
    <x v="4"/>
    <m/>
    <m/>
    <m/>
    <m/>
    <m/>
    <s v="Yes"/>
    <b v="1"/>
    <b v="1"/>
    <b v="1"/>
    <b v="1"/>
    <m/>
    <m/>
    <m/>
    <b v="1"/>
    <m/>
    <m/>
    <m/>
    <s v="Yes"/>
    <s v="Uganda"/>
    <x v="6"/>
    <m/>
    <x v="9"/>
    <m/>
    <s v="Other Admin 3"/>
    <m/>
    <s v="Other Site"/>
    <s v="Palabek"/>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Refugees living in Uganda have started coming back home because of reduced food ratio in the refugee settlement and because of security improvement in the country South Sudan."/>
    <s v="64455792-1e26-4668-b511-b69b98e1ce0d"/>
    <n v="1"/>
    <s v="3.4"/>
    <x v="1"/>
    <x v="1"/>
    <x v="1"/>
  </r>
  <r>
    <s v="et_SS0207_0033"/>
    <x v="21"/>
    <d v="2021-01-15T00:00:00"/>
    <d v="2021-03-08T00:00:00"/>
    <x v="1"/>
    <x v="6"/>
    <s v="Lobone"/>
    <m/>
    <x v="1"/>
    <s v="SS0207"/>
    <s v="SS020702"/>
    <s v="ssid_SS0207_0040"/>
    <s v="Palwar"/>
    <s v=""/>
    <n v="3.8929200000000002"/>
    <n v="32.65842"/>
    <s v="Remote Assessment (e.g. phone interview, interview outside of the location)"/>
    <s v="Majority of IDPs/returnees"/>
    <x v="1"/>
    <b v="1"/>
    <m/>
    <m/>
    <b v="1"/>
    <n v="110"/>
    <n v="565"/>
    <n v="30"/>
    <n v="46"/>
    <n v="40"/>
    <n v="67"/>
    <n v="27"/>
    <n v="16"/>
    <n v="46"/>
    <n v="59"/>
    <n v="48"/>
    <n v="116"/>
    <n v="46"/>
    <n v="24"/>
    <n v="226"/>
    <n v="339"/>
    <n v="181"/>
    <n v="40"/>
    <n v="565"/>
    <x v="2"/>
    <x v="0"/>
    <m/>
    <s v="Over 3 years"/>
    <m/>
    <b v="1"/>
    <b v="1"/>
    <s v="Public Transport"/>
    <m/>
    <x v="4"/>
    <m/>
    <m/>
    <m/>
    <m/>
    <m/>
    <s v="Yes"/>
    <b v="1"/>
    <b v="1"/>
    <m/>
    <b v="1"/>
    <m/>
    <b v="1"/>
    <m/>
    <b v="1"/>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Individuals came from Palabek camp citing deterioratingliving conditions in the camp due to the massive cut in the food ratio that made life more difficult for them._x000a_Urgents are Shelter, Food, Water and agricultural tools for cultivation."/>
    <s v="466ae21f-baeb-4e9e-9f70-4d5b6b98cf9b"/>
    <n v="1"/>
    <s v="3.4"/>
    <x v="1"/>
    <x v="1"/>
    <x v="1"/>
  </r>
  <r>
    <s v="et_SS0207_0034"/>
    <x v="21"/>
    <d v="2021-01-10T00:00:00"/>
    <d v="2021-03-03T00:00:00"/>
    <x v="1"/>
    <x v="6"/>
    <s v="Lobone"/>
    <m/>
    <x v="1"/>
    <s v="SS0207"/>
    <s v="SS020702"/>
    <s v="ssid_SS0207_0022"/>
    <s v="Lobone"/>
    <s v=""/>
    <n v="3.8078741800000002"/>
    <n v="32.752962969999999"/>
    <s v="Remote Assessment (e.g. phone interview, interview outside of the location)"/>
    <s v="Majority of IDPs/returnees"/>
    <x v="1"/>
    <b v="1"/>
    <m/>
    <m/>
    <b v="1"/>
    <n v="194"/>
    <n v="972"/>
    <n v="51"/>
    <n v="79"/>
    <n v="69"/>
    <n v="116"/>
    <n v="46"/>
    <n v="28"/>
    <n v="79"/>
    <n v="102"/>
    <n v="83"/>
    <n v="199"/>
    <n v="79"/>
    <n v="41"/>
    <n v="389"/>
    <n v="583"/>
    <n v="311"/>
    <n v="69"/>
    <n v="972"/>
    <x v="2"/>
    <x v="0"/>
    <m/>
    <s v="Over 3 years"/>
    <m/>
    <b v="1"/>
    <b v="1"/>
    <s v="Public Transport"/>
    <m/>
    <x v="2"/>
    <m/>
    <m/>
    <m/>
    <m/>
    <m/>
    <s v="Yes"/>
    <b v="1"/>
    <b v="1"/>
    <m/>
    <m/>
    <m/>
    <b v="1"/>
    <m/>
    <b v="1"/>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Lobone is one of the centers that has more number of Rturnees compared to other locations in Lobone Payam with 972 individuals that returned from Palabek camp voluntarily to start a new life._x000a_Urgent needs are Shelter, Food, NFIs, water and Farming tools."/>
    <s v="d6826c83-9fef-4ecd-8cfd-88d80d27de7c"/>
    <n v="1"/>
    <s v="3.4"/>
    <x v="1"/>
    <x v="1"/>
    <x v="1"/>
  </r>
  <r>
    <s v="et_SS0207_0031"/>
    <x v="21"/>
    <d v="2021-01-15T00:00:00"/>
    <d v="2021-03-14T00:00:00"/>
    <x v="1"/>
    <x v="6"/>
    <s v="Lobone"/>
    <m/>
    <x v="1"/>
    <s v="SS0207"/>
    <s v="SS020702"/>
    <s v="ssid_SS0207_0015"/>
    <s v="Kicenga"/>
    <s v=""/>
    <n v="3.8958141199999998"/>
    <n v="32.657358170000002"/>
    <s v="Remote Assessment (e.g. phone interview, interview outside of the location)"/>
    <s v="Majority of IDPs/returnees"/>
    <x v="1"/>
    <b v="1"/>
    <m/>
    <m/>
    <b v="1"/>
    <n v="58"/>
    <n v="285"/>
    <n v="15"/>
    <n v="23"/>
    <n v="20"/>
    <n v="34"/>
    <n v="14"/>
    <n v="8"/>
    <n v="23"/>
    <n v="30"/>
    <n v="24"/>
    <n v="58"/>
    <n v="23"/>
    <n v="13"/>
    <n v="114"/>
    <n v="171"/>
    <n v="91"/>
    <n v="21"/>
    <n v="285"/>
    <x v="2"/>
    <x v="0"/>
    <m/>
    <s v="1 ‐ 3 years"/>
    <m/>
    <b v="1"/>
    <b v="1"/>
    <s v="On foot"/>
    <m/>
    <x v="2"/>
    <m/>
    <m/>
    <m/>
    <m/>
    <m/>
    <s v="Yes"/>
    <b v="1"/>
    <b v="1"/>
    <m/>
    <b v="1"/>
    <m/>
    <b v="1"/>
    <m/>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Within the timeframe of 12 Jan 2021 to 14 Mar 2021, Kicenga has received a total of estimated 58 HH and 285 individuals returnees. Most of them returned voluntary on foot as they can afford transportation due to Financial constraint with the exception of fewer.They have not received any assistance yet. They are also asking for farm inputs such as seeds and tools."/>
    <s v="8f4ef6c2-3083-43d6-9c0a-b7a20e0a6736"/>
    <n v="1"/>
    <s v="3.4"/>
    <x v="1"/>
    <x v="1"/>
    <x v="1"/>
  </r>
  <r>
    <s v="et_SS0207_0018"/>
    <x v="19"/>
    <d v="2021-01-04T00:00:00"/>
    <d v="2021-03-09T00:00:00"/>
    <x v="1"/>
    <x v="6"/>
    <s v="Mugali"/>
    <m/>
    <x v="1"/>
    <s v="SS0207"/>
    <s v="SS020704"/>
    <s v="ssid_SS0207_0042"/>
    <s v="Sau"/>
    <s v=""/>
    <n v="3.5492008400000001"/>
    <n v="32.190695949999999"/>
    <s v="Remote Assessment (e.g. phone interview, interview outside of the location)"/>
    <s v="Majority of IDPs/returnees"/>
    <x v="1"/>
    <b v="1"/>
    <m/>
    <m/>
    <b v="1"/>
    <n v="66"/>
    <n v="303"/>
    <n v="6"/>
    <n v="14"/>
    <n v="27"/>
    <n v="74"/>
    <n v="46"/>
    <n v="10"/>
    <n v="7"/>
    <n v="10"/>
    <n v="20"/>
    <n v="54"/>
    <n v="29"/>
    <n v="6"/>
    <n v="177"/>
    <n v="126"/>
    <n v="37"/>
    <n v="16"/>
    <n v="303"/>
    <x v="2"/>
    <x v="0"/>
    <m/>
    <s v="Over 3 years"/>
    <m/>
    <b v="1"/>
    <b v="1"/>
    <s v="Public Transport"/>
    <m/>
    <x v="4"/>
    <m/>
    <m/>
    <m/>
    <m/>
    <m/>
    <s v="Yes"/>
    <m/>
    <m/>
    <m/>
    <b v="1"/>
    <b v="1"/>
    <m/>
    <m/>
    <b v="1"/>
    <m/>
    <m/>
    <m/>
    <s v="Yes"/>
    <s v="Uganda"/>
    <x v="8"/>
    <m/>
    <x v="11"/>
    <m/>
    <s v="Itirikwa"/>
    <m/>
    <s v="Other Site"/>
    <s v="Mungula RC"/>
    <s v="UGA"/>
    <x v="8"/>
    <s v="UG3011"/>
    <s v="UG301112"/>
    <s v="other"/>
    <m/>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The reported population returned between 4/01/2021 and 9/01/2021 from Mungula Refugee settlement._x000a_They were displaced from Sau in 2016 conflicts._x000a_The population returned back home because food ratio in the Refugee settlement."/>
    <s v="aa35e91e-0483-4e9c-abca-5d6657aed282"/>
    <n v="1"/>
    <s v="3.4"/>
    <x v="1"/>
    <x v="1"/>
    <x v="1"/>
  </r>
  <r>
    <s v="et_SS0207_0003"/>
    <x v="20"/>
    <d v="2021-01-09T00:00:00"/>
    <d v="2021-03-08T00:00:00"/>
    <x v="1"/>
    <x v="6"/>
    <s v="Mugali"/>
    <m/>
    <x v="1"/>
    <s v="SS0207"/>
    <s v="SS020704"/>
    <s v="ssid_SS0207_0010"/>
    <s v="Gandzi"/>
    <s v=""/>
    <n v="3.6113378100000002"/>
    <n v="32.160536649999997"/>
    <s v="Remote Assessment (e.g. phone interview, interview outside of the location)"/>
    <s v="Majority of IDPs/returnees"/>
    <x v="1"/>
    <b v="1"/>
    <m/>
    <m/>
    <b v="1"/>
    <n v="55"/>
    <n v="288"/>
    <n v="8"/>
    <n v="21"/>
    <n v="27"/>
    <n v="51"/>
    <n v="31"/>
    <n v="14"/>
    <n v="9"/>
    <n v="23"/>
    <n v="20"/>
    <n v="40"/>
    <n v="34"/>
    <n v="10"/>
    <n v="152"/>
    <n v="136"/>
    <n v="61"/>
    <n v="24"/>
    <n v="288"/>
    <x v="2"/>
    <x v="0"/>
    <m/>
    <s v="Over 3 years"/>
    <m/>
    <b v="1"/>
    <b v="1"/>
    <s v="Public Transport"/>
    <m/>
    <x v="4"/>
    <m/>
    <m/>
    <m/>
    <m/>
    <m/>
    <s v="Yes"/>
    <m/>
    <b v="1"/>
    <m/>
    <b v="1"/>
    <m/>
    <m/>
    <m/>
    <b v="1"/>
    <m/>
    <m/>
    <m/>
    <s v="Yes"/>
    <s v="Uganda"/>
    <x v="8"/>
    <m/>
    <x v="11"/>
    <m/>
    <s v="Okusijoni"/>
    <m/>
    <s v="Other Site"/>
    <s v="Maaji I RC"/>
    <s v="UGA"/>
    <x v="8"/>
    <s v="UG3011"/>
    <s v="UG301114"/>
    <s v="other"/>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is year 2021 return into Ganzi started in the second week of January 2021 and population continued returning atleast on weekly basis._x000a_They returned following the peace agreement and also due to deteriorating living condition in the Refugee settlement such as reduction in food ratio equivalent of 19,000. Ugx cash person from the previous figure of 31,000 ugx as per one individual monthly."/>
    <s v="d0536e20-9ca1-4c5e-82b2-665c8d60df19"/>
    <n v="1"/>
    <s v="3.4"/>
    <x v="1"/>
    <x v="1"/>
    <x v="1"/>
  </r>
  <r>
    <s v="et_SS0207_0001"/>
    <x v="22"/>
    <d v="2021-01-06T00:00:00"/>
    <d v="2021-03-10T00:00:00"/>
    <x v="1"/>
    <x v="6"/>
    <s v="Mugali"/>
    <m/>
    <x v="1"/>
    <s v="SS0207"/>
    <s v="SS020704"/>
    <s v="ssid_SS0207_0008"/>
    <s v="Bilinya"/>
    <s v=""/>
    <n v="3.6311226200000002"/>
    <n v="32.140435910000001"/>
    <s v="Remote Assessment (e.g. phone interview, interview outside of the location)"/>
    <s v="Majority of IDPs/returnees"/>
    <x v="1"/>
    <m/>
    <m/>
    <m/>
    <b v="1"/>
    <n v="52"/>
    <n v="207"/>
    <n v="5"/>
    <n v="17"/>
    <n v="22"/>
    <n v="38"/>
    <n v="21"/>
    <n v="3"/>
    <n v="4"/>
    <n v="19"/>
    <n v="27"/>
    <n v="30"/>
    <n v="20"/>
    <n v="1"/>
    <n v="106"/>
    <n v="101"/>
    <n v="45"/>
    <n v="4"/>
    <n v="207"/>
    <x v="2"/>
    <x v="0"/>
    <m/>
    <s v="Over 3 years"/>
    <m/>
    <b v="1"/>
    <b v="1"/>
    <s v="Public Transport"/>
    <m/>
    <x v="5"/>
    <m/>
    <m/>
    <m/>
    <m/>
    <m/>
    <s v="Yes"/>
    <m/>
    <b v="1"/>
    <m/>
    <b v="1"/>
    <b v="1"/>
    <m/>
    <m/>
    <b v="1"/>
    <m/>
    <m/>
    <m/>
    <s v="Yes"/>
    <s v="Uganda"/>
    <x v="8"/>
    <m/>
    <x v="11"/>
    <m/>
    <s v="Dzaipi"/>
    <m/>
    <s v="Other Site"/>
    <s v="Pagrinya Refugee Camp"/>
    <s v="UGA"/>
    <x v="8"/>
    <s v="UG3011"/>
    <s v="UG301111"/>
    <s v="other"/>
    <m/>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Yes"/>
    <s v="Seeds and Tools"/>
    <s v="2 - Severe need leading to negative impact on living standards, physical and mental wellbeing, and loss of dignity, but no immediate threat to life"/>
    <s v="2021  returned into Billinya started from the first week of January 2021 and continually though not daily basis_x000a__x000a_majority are returning from pagrinya Refugee settlement with some from maaji and Bidibid Refugee settlements all in Uganda._x000a__x000a_Returnee says they are returning due to improved security following the peace agreement. How ever, return here is noted as parial._x000a__x000a_returnees are preparing shelters and intend to cultivate this year in Billinya so that they can support their children._x000a__x000a_Urgent needs NFIs, Seeds and tools, Food."/>
    <s v="8309696c-95ba-486a-bb32-17c78bcfad40"/>
    <n v="1"/>
    <s v="3.4"/>
    <x v="1"/>
    <x v="1"/>
    <x v="1"/>
  </r>
  <r>
    <s v="et_SS0207_0002"/>
    <x v="18"/>
    <d v="2021-01-09T00:00:00"/>
    <d v="2021-03-11T00:00:00"/>
    <x v="1"/>
    <x v="6"/>
    <s v="Mugali"/>
    <m/>
    <x v="1"/>
    <s v="SS0207"/>
    <s v="SS020704"/>
    <s v="ssid_SS0207_0006"/>
    <s v="Avumadrici"/>
    <s v=""/>
    <n v="3.5665130899999999"/>
    <n v="32.197280470000003"/>
    <s v="Remote Assessment (e.g. phone interview, interview outside of the location)"/>
    <s v="Majority of IDPs/returnees"/>
    <x v="1"/>
    <b v="1"/>
    <m/>
    <m/>
    <b v="1"/>
    <n v="71"/>
    <n v="282"/>
    <n v="10"/>
    <n v="18"/>
    <n v="25"/>
    <n v="55"/>
    <n v="41"/>
    <n v="4"/>
    <n v="7"/>
    <n v="26"/>
    <n v="20"/>
    <n v="36"/>
    <n v="36"/>
    <n v="4"/>
    <n v="153"/>
    <n v="129"/>
    <n v="61"/>
    <n v="8"/>
    <n v="282"/>
    <x v="2"/>
    <x v="0"/>
    <m/>
    <s v="Over 3 years"/>
    <m/>
    <b v="1"/>
    <b v="1"/>
    <s v="Public Transport"/>
    <m/>
    <x v="4"/>
    <m/>
    <m/>
    <m/>
    <m/>
    <m/>
    <s v="Yes"/>
    <b v="1"/>
    <b v="1"/>
    <m/>
    <b v="1"/>
    <m/>
    <b v="1"/>
    <m/>
    <b v="1"/>
    <m/>
    <m/>
    <m/>
    <s v="Yes"/>
    <s v="Uganda"/>
    <x v="8"/>
    <m/>
    <x v="11"/>
    <m/>
    <s v="Okusijoni"/>
    <m/>
    <s v="Other Site"/>
    <s v="Maaji I Refugee Camp"/>
    <s v="UGA"/>
    <x v="8"/>
    <s v="UG3011"/>
    <s v="UG301114"/>
    <s v="other"/>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Yes"/>
    <s v="Tools and Seeds"/>
    <s v="2 - Severe need leading to negative impact on living standards, physical and mental wellbeing, and loss of dignity, but no immediate threat to life"/>
    <s v="Majority of the returnees in 2021 returned due to poor living conditions and reduced food ratio in the settlement camps in Uganda._x000a_People are returning on weekly bases to come and cultivate in the coming rainy season."/>
    <s v="0cb7c275-29e2-4e2b-97f3-bd144a6de33e"/>
    <n v="1"/>
    <s v="3.4"/>
    <x v="1"/>
    <x v="1"/>
    <x v="1"/>
  </r>
  <r>
    <s v="et_SS0207_0006"/>
    <x v="17"/>
    <d v="2021-01-06T00:00:00"/>
    <d v="2021-03-07T00:00:00"/>
    <x v="1"/>
    <x v="6"/>
    <s v="Mugali"/>
    <m/>
    <x v="1"/>
    <s v="SS0207"/>
    <s v="SS020704"/>
    <s v="ssid_SS0207_0026"/>
    <s v="Masindi"/>
    <s v=""/>
    <n v="3.5938855200000002"/>
    <n v="32.178522540000003"/>
    <s v="Remote Assessment (e.g. phone interview, interview outside of the location)"/>
    <s v="Majority of IDPs/returnees"/>
    <x v="1"/>
    <b v="1"/>
    <m/>
    <m/>
    <b v="1"/>
    <n v="121"/>
    <n v="642"/>
    <n v="18"/>
    <n v="48"/>
    <n v="55"/>
    <n v="122"/>
    <n v="74"/>
    <n v="7"/>
    <n v="21"/>
    <n v="52"/>
    <n v="63"/>
    <n v="132"/>
    <n v="49"/>
    <n v="1"/>
    <n v="324"/>
    <n v="318"/>
    <n v="139"/>
    <n v="8"/>
    <n v="642"/>
    <x v="2"/>
    <x v="0"/>
    <m/>
    <s v="Over 3 years"/>
    <m/>
    <b v="1"/>
    <b v="1"/>
    <s v="Public Transport"/>
    <m/>
    <x v="2"/>
    <m/>
    <m/>
    <m/>
    <m/>
    <m/>
    <s v="Yes"/>
    <m/>
    <b v="1"/>
    <m/>
    <b v="1"/>
    <m/>
    <m/>
    <m/>
    <b v="1"/>
    <m/>
    <m/>
    <m/>
    <s v="Yes"/>
    <s v="Uganda"/>
    <x v="8"/>
    <m/>
    <x v="11"/>
    <m/>
    <s v="Dzaipi"/>
    <m/>
    <s v="Other Site"/>
    <s v="Pagrinya Refugee Camp"/>
    <s v="UGA"/>
    <x v="8"/>
    <s v="UG3011"/>
    <s v="UG301111"/>
    <s v="other"/>
    <m/>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Yes"/>
    <s v="Seeds and Tools"/>
    <s v="2 - Severe need leading to negative impact on living standards, physical and mental wellbeing, and loss of dignity, but no immediate threat to life"/>
    <s v="Majority of the people returned from pagrinya Refugee camp most from 6/01/2021 and still returning on dialy basis to Masindi._x000a_Most are returning to cultivate so that they can support their families and enable them pay school fee for their children._x000a_Masindi was affected by South Sudan crisis of 2016 causing most of the population to be displaced into Uganda._x000a_Maaji refugee settlement in Uganda._x000a_Returnees were asking for support interns of farm inputs such as hoe, Seeds etc._x000a_Urgent needs, food, seeds and tools, NFI and sanitation."/>
    <s v="62afbd44-e463-43f9-93ac-95e80ef646b2"/>
    <n v="1"/>
    <s v="3.4"/>
    <x v="1"/>
    <x v="1"/>
    <x v="1"/>
  </r>
  <r>
    <s v="et_SS0207_0008"/>
    <x v="17"/>
    <d v="2021-01-10T00:00:00"/>
    <d v="2021-03-07T00:00:00"/>
    <x v="1"/>
    <x v="6"/>
    <s v="Nimule"/>
    <m/>
    <x v="1"/>
    <s v="SS0207"/>
    <s v="SS020705"/>
    <s v="ssid_SS0207_0005"/>
    <s v="Anzara"/>
    <s v=""/>
    <n v="3.5898652000000002"/>
    <n v="32.091179459999999"/>
    <s v="Remote Assessment (e.g. phone interview, interview outside of the location)"/>
    <s v="Majority of IDPs/returnees"/>
    <x v="1"/>
    <b v="1"/>
    <m/>
    <m/>
    <b v="1"/>
    <n v="263"/>
    <n v="1343"/>
    <n v="53"/>
    <n v="150"/>
    <n v="200"/>
    <n v="250"/>
    <n v="100"/>
    <n v="50"/>
    <n v="30"/>
    <n v="50"/>
    <n v="150"/>
    <n v="200"/>
    <n v="90"/>
    <n v="20"/>
    <n v="803"/>
    <n v="540"/>
    <n v="283"/>
    <n v="70"/>
    <n v="1343"/>
    <x v="2"/>
    <x v="0"/>
    <m/>
    <s v="Over 3 years"/>
    <m/>
    <b v="1"/>
    <b v="1"/>
    <s v="Public Transport"/>
    <m/>
    <x v="4"/>
    <m/>
    <m/>
    <m/>
    <m/>
    <m/>
    <s v="Yes"/>
    <b v="1"/>
    <b v="1"/>
    <m/>
    <m/>
    <b v="1"/>
    <b v="1"/>
    <m/>
    <b v="1"/>
    <m/>
    <m/>
    <m/>
    <s v="Yes"/>
    <s v="Uganda"/>
    <x v="8"/>
    <m/>
    <x v="11"/>
    <m/>
    <m/>
    <m/>
    <s v="Other Site"/>
    <s v="Pagirinya Refugee Camp"/>
    <s v="UGA"/>
    <x v="8"/>
    <s v="UG3011"/>
    <m/>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Most of the people have returned to Anzara within this year of 2021  January and march._x000a_These are people displaced during the South Sudan crisis in 2016, they are mostly coming on voluntary."/>
    <s v="46052071-bb3a-453b-8305-b2cdaa4d231a"/>
    <n v="1"/>
    <s v="3.4"/>
    <x v="1"/>
    <x v="1"/>
    <x v="1"/>
  </r>
  <r>
    <s v="et_SS0207_0004"/>
    <x v="17"/>
    <d v="2021-01-10T00:00:00"/>
    <d v="2021-03-07T00:00:00"/>
    <x v="1"/>
    <x v="6"/>
    <s v="Nimule"/>
    <m/>
    <x v="1"/>
    <s v="SS0207"/>
    <s v="SS020705"/>
    <s v="ssid_SS0207_0013"/>
    <s v="Jelei"/>
    <s v=""/>
    <n v="3.6499142"/>
    <n v="32.029992849999999"/>
    <s v="Remote Assessment (e.g. phone interview, interview outside of the location)"/>
    <s v="Majority of IDPs/returnees"/>
    <x v="1"/>
    <b v="1"/>
    <m/>
    <m/>
    <b v="1"/>
    <n v="205"/>
    <n v="1048"/>
    <n v="48"/>
    <n v="60"/>
    <n v="150"/>
    <n v="150"/>
    <n v="110"/>
    <n v="30"/>
    <n v="50"/>
    <n v="50"/>
    <n v="150"/>
    <n v="180"/>
    <n v="50"/>
    <n v="20"/>
    <n v="548"/>
    <n v="500"/>
    <n v="208"/>
    <n v="50"/>
    <n v="1048"/>
    <x v="2"/>
    <x v="0"/>
    <m/>
    <s v="Over 3 years"/>
    <m/>
    <b v="1"/>
    <b v="1"/>
    <s v="Public Transport"/>
    <m/>
    <x v="4"/>
    <m/>
    <m/>
    <m/>
    <m/>
    <m/>
    <s v="Yes"/>
    <b v="1"/>
    <b v="1"/>
    <m/>
    <b v="1"/>
    <b v="1"/>
    <m/>
    <m/>
    <m/>
    <m/>
    <m/>
    <m/>
    <s v="Yes"/>
    <s v="Uganda"/>
    <x v="8"/>
    <m/>
    <x v="11"/>
    <m/>
    <s v="Dzaipi"/>
    <m/>
    <s v="Other Site"/>
    <s v="Ayilo 2 Refugee Camp"/>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In  January to March 2021 most people have returned to Jelei._x000a_These are  people displaced during the 2016 crisis of South Sudan."/>
    <s v="2b0c78ba-af97-4718-8481-8a87780c45e1"/>
    <n v="1"/>
    <s v="3.4"/>
    <x v="1"/>
    <x v="1"/>
    <x v="1"/>
  </r>
  <r>
    <s v="et_SS0207_0005"/>
    <x v="17"/>
    <d v="2021-01-10T00:00:00"/>
    <d v="2021-03-07T00:00:00"/>
    <x v="1"/>
    <x v="6"/>
    <s v="Nimule"/>
    <m/>
    <x v="1"/>
    <s v="SS0207"/>
    <s v="SS020705"/>
    <s v="ssid_SS0207_0029"/>
    <s v="Nimule Central-DIVIDED"/>
    <s v=""/>
    <n v="3.5980472300000002"/>
    <n v="32.058460820000001"/>
    <s v="Remote Assessment (e.g. phone interview, interview outside of the location)"/>
    <s v="Majority of IDPs/returnees"/>
    <x v="1"/>
    <b v="1"/>
    <m/>
    <m/>
    <b v="1"/>
    <n v="184"/>
    <n v="941"/>
    <n v="30"/>
    <n v="40"/>
    <n v="150"/>
    <n v="200"/>
    <n v="100"/>
    <n v="20"/>
    <n v="35"/>
    <n v="50"/>
    <n v="100"/>
    <n v="150"/>
    <n v="50"/>
    <n v="16"/>
    <n v="540"/>
    <n v="401"/>
    <n v="155"/>
    <n v="36"/>
    <n v="941"/>
    <x v="2"/>
    <x v="0"/>
    <m/>
    <s v="Over 3 years"/>
    <m/>
    <b v="1"/>
    <b v="1"/>
    <s v="Public Transport"/>
    <m/>
    <x v="2"/>
    <m/>
    <m/>
    <m/>
    <m/>
    <m/>
    <s v="Yes"/>
    <b v="1"/>
    <b v="1"/>
    <m/>
    <m/>
    <b v="1"/>
    <m/>
    <m/>
    <m/>
    <m/>
    <m/>
    <m/>
    <s v="Yes"/>
    <s v="Uganda"/>
    <x v="8"/>
    <m/>
    <x v="11"/>
    <m/>
    <s v="Dzaipi"/>
    <m/>
    <s v="Other Site"/>
    <s v="Ayilo 1 Refugee Camp"/>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se are the people who returned from the excile in this year of 2021 from January to March 2021._x000a_These are the people who have been displaced during the 2016 conflict of the South Sudan crisis."/>
    <s v="fc4ff281-dc10-4609-a1b2-a77518872f38"/>
    <n v="1"/>
    <s v="3.4"/>
    <x v="1"/>
    <x v="1"/>
    <x v="1"/>
  </r>
  <r>
    <s v="et_SS0207_0013"/>
    <x v="19"/>
    <d v="2021-01-15T00:00:00"/>
    <d v="2021-03-07T00:00:00"/>
    <x v="1"/>
    <x v="6"/>
    <s v="Nimule"/>
    <m/>
    <x v="1"/>
    <s v="SS0207"/>
    <s v="SS020705"/>
    <s v="ssid_SS0207_0033"/>
    <s v="Olikwi"/>
    <s v=""/>
    <n v="3.5695367999999998"/>
    <n v="32.08657316"/>
    <s v="Remote Assessment (e.g. phone interview, interview outside of the location)"/>
    <s v="Majority of IDPs/returnees"/>
    <x v="1"/>
    <b v="1"/>
    <m/>
    <m/>
    <b v="1"/>
    <n v="244"/>
    <n v="1222"/>
    <n v="50"/>
    <n v="100"/>
    <n v="200"/>
    <n v="200"/>
    <n v="100"/>
    <n v="50"/>
    <n v="25"/>
    <n v="75"/>
    <n v="150"/>
    <n v="198"/>
    <n v="50"/>
    <n v="24"/>
    <n v="700"/>
    <n v="522"/>
    <n v="250"/>
    <n v="74"/>
    <n v="1222"/>
    <x v="2"/>
    <x v="0"/>
    <m/>
    <s v="Over 3 years"/>
    <m/>
    <b v="1"/>
    <b v="1"/>
    <s v="Public Transport"/>
    <m/>
    <x v="4"/>
    <m/>
    <m/>
    <m/>
    <m/>
    <m/>
    <s v="Yes"/>
    <b v="1"/>
    <b v="1"/>
    <b v="1"/>
    <m/>
    <b v="1"/>
    <b v="1"/>
    <m/>
    <m/>
    <m/>
    <m/>
    <m/>
    <s v="Yes"/>
    <s v="Uganda"/>
    <x v="8"/>
    <m/>
    <x v="11"/>
    <m/>
    <s v="Dzaipi"/>
    <m/>
    <s v="Other Site"/>
    <s v="Pagrinya"/>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People of likwi are returning back home to cultivate to be able to support their children needs._x000a_Urgent needs, food, NFIs and tools and seeds."/>
    <s v="9745360a-b794-4c24-b25e-5f5d4b851108"/>
    <n v="1"/>
    <s v="3.4"/>
    <x v="1"/>
    <x v="1"/>
    <x v="1"/>
  </r>
  <r>
    <s v="et_SS0207_0007"/>
    <x v="17"/>
    <d v="2021-01-10T00:00:00"/>
    <d v="2021-03-07T00:00:00"/>
    <x v="1"/>
    <x v="6"/>
    <s v="Nimule"/>
    <m/>
    <x v="1"/>
    <s v="SS0207"/>
    <s v="SS020705"/>
    <s v="ssid_SS0207_0054"/>
    <s v="Malakiya East"/>
    <s v="Malakia East"/>
    <n v="3.6022799999999999"/>
    <n v="32.065300000000001"/>
    <s v="Remote Assessment (e.g. phone interview, interview outside of the location)"/>
    <s v="Majority of IDPs/returnees"/>
    <x v="1"/>
    <b v="1"/>
    <m/>
    <m/>
    <b v="1"/>
    <n v="198"/>
    <n v="1022"/>
    <n v="28"/>
    <n v="42"/>
    <n v="160"/>
    <n v="190"/>
    <n v="98"/>
    <n v="22"/>
    <n v="30"/>
    <n v="53"/>
    <n v="110"/>
    <n v="180"/>
    <n v="89"/>
    <n v="20"/>
    <n v="540"/>
    <n v="482"/>
    <n v="153"/>
    <n v="42"/>
    <n v="1022"/>
    <x v="2"/>
    <x v="0"/>
    <m/>
    <s v="Over 3 years"/>
    <m/>
    <b v="1"/>
    <b v="1"/>
    <s v="Public Transport"/>
    <m/>
    <x v="2"/>
    <m/>
    <m/>
    <m/>
    <m/>
    <m/>
    <s v="Yes"/>
    <b v="1"/>
    <b v="1"/>
    <m/>
    <m/>
    <b v="1"/>
    <m/>
    <m/>
    <m/>
    <m/>
    <m/>
    <m/>
    <s v="Yes"/>
    <s v="Uganda"/>
    <x v="8"/>
    <m/>
    <x v="11"/>
    <m/>
    <s v="Dzaipi"/>
    <m/>
    <s v="Other Site"/>
    <s v="Pagrinya"/>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Returns are individual displaced during 2013 and 2016 crisis in South Sudan mostly returning on voluntary._x000d__x000a_Their reason for return is to come and cultivate so that they are able to take care of their children's needs."/>
    <s v="d7435942-c650-4064-9d6e-e966bbb20116"/>
    <n v="1"/>
    <s v="3.4"/>
    <x v="1"/>
    <x v="1"/>
    <x v="1"/>
  </r>
  <r>
    <s v="et_SS0207_0009"/>
    <x v="17"/>
    <d v="2021-01-15T00:00:00"/>
    <d v="2021-03-07T00:00:00"/>
    <x v="1"/>
    <x v="6"/>
    <s v="Nimule"/>
    <m/>
    <x v="1"/>
    <s v="SS0207"/>
    <s v="SS020705"/>
    <s v="ssid_SS0207_0055"/>
    <s v="Malakiya West"/>
    <s v=""/>
    <n v="3.5925699999999998"/>
    <n v="32.057679999999998"/>
    <s v="Remote Assessment (e.g. phone interview, interview outside of the location)"/>
    <s v="Majority of IDPs/returnees"/>
    <x v="1"/>
    <b v="1"/>
    <m/>
    <m/>
    <b v="1"/>
    <n v="77"/>
    <n v="384"/>
    <n v="15"/>
    <n v="20"/>
    <n v="40"/>
    <n v="80"/>
    <n v="35"/>
    <n v="14"/>
    <n v="5"/>
    <n v="35"/>
    <n v="45"/>
    <n v="50"/>
    <n v="30"/>
    <n v="15"/>
    <n v="204"/>
    <n v="180"/>
    <n v="75"/>
    <n v="29"/>
    <n v="384"/>
    <x v="2"/>
    <x v="0"/>
    <m/>
    <s v="Over 3 years"/>
    <m/>
    <b v="1"/>
    <m/>
    <s v="Public Transport"/>
    <m/>
    <x v="4"/>
    <m/>
    <m/>
    <m/>
    <m/>
    <m/>
    <s v="Yes"/>
    <b v="1"/>
    <b v="1"/>
    <m/>
    <m/>
    <b v="1"/>
    <b v="1"/>
    <m/>
    <b v="1"/>
    <m/>
    <m/>
    <m/>
    <s v="Yes"/>
    <s v="Uganda"/>
    <x v="8"/>
    <m/>
    <x v="11"/>
    <m/>
    <s v="Dzaipi"/>
    <m/>
    <s v="Other Site"/>
    <s v="Pagrinya Refugee Camp"/>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10/01/2021 we received returnees in this location returning from exile._x000a_These are people being displaced during the South Sudan crisis in 2016, they have come back home to cultivate in the coming season."/>
    <s v="c7421694-7f3a-4569-84af-4d9988a0aef4"/>
    <n v="1"/>
    <s v="3.4"/>
    <x v="1"/>
    <x v="1"/>
    <x v="1"/>
  </r>
  <r>
    <s v="et_SS0207_0028"/>
    <x v="16"/>
    <d v="2021-01-08T00:00:00"/>
    <d v="2021-03-10T00:00:00"/>
    <x v="1"/>
    <x v="6"/>
    <s v="Nimule"/>
    <m/>
    <x v="1"/>
    <s v="SS0207"/>
    <s v="SS020705"/>
    <s v="ssid_SS0207_0056"/>
    <s v="Motoyo West"/>
    <s v=""/>
    <n v="3.5898500000000002"/>
    <n v="32.063650000000003"/>
    <s v="Remote Assessment (e.g. phone interview, interview outside of the location)"/>
    <s v="Majority of IDPs/returnees"/>
    <x v="1"/>
    <b v="1"/>
    <m/>
    <m/>
    <b v="1"/>
    <n v="241"/>
    <n v="1088"/>
    <n v="48"/>
    <n v="60"/>
    <n v="150"/>
    <n v="150"/>
    <n v="110"/>
    <n v="30"/>
    <n v="30"/>
    <n v="40"/>
    <n v="150"/>
    <n v="200"/>
    <n v="100"/>
    <n v="20"/>
    <n v="548"/>
    <n v="540"/>
    <n v="178"/>
    <n v="50"/>
    <n v="1088"/>
    <x v="2"/>
    <x v="0"/>
    <m/>
    <s v="Over 3 years"/>
    <m/>
    <b v="1"/>
    <m/>
    <s v="Public Transport"/>
    <m/>
    <x v="2"/>
    <m/>
    <m/>
    <m/>
    <m/>
    <m/>
    <s v="Yes"/>
    <b v="1"/>
    <b v="1"/>
    <m/>
    <b v="1"/>
    <b v="1"/>
    <m/>
    <m/>
    <m/>
    <m/>
    <m/>
    <m/>
    <s v="Yes"/>
    <s v="Uganda"/>
    <x v="8"/>
    <m/>
    <x v="11"/>
    <m/>
    <s v="Dzaipi"/>
    <m/>
    <s v="Other Site"/>
    <s v="Pagrinya Refugee Camp"/>
    <s v="UGA"/>
    <x v="8"/>
    <s v="UG3011"/>
    <s v="UG301111"/>
    <s v="other"/>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15/01/2021 to 7/03/2021 we have received big numbers of returnees in this bama._x000a_These are people who were displaced during the 2016 conflict of South Sudan."/>
    <s v="e95fa609-8e29-45cb-af1d-bf6c8f9fe1ba"/>
    <n v="1"/>
    <s v="3.4"/>
    <x v="1"/>
    <x v="1"/>
    <x v="1"/>
  </r>
  <r>
    <s v="et_SS0207_0025"/>
    <x v="16"/>
    <d v="2021-01-08T00:00:00"/>
    <d v="2021-03-10T00:00:00"/>
    <x v="1"/>
    <x v="6"/>
    <s v="Nimule"/>
    <m/>
    <x v="1"/>
    <s v="SS0207"/>
    <s v="SS020705"/>
    <s v="ssid_SS0207_0057"/>
    <s v="Motoyo East"/>
    <s v=""/>
    <n v="3.5903800000000001"/>
    <n v="32.069070000000004"/>
    <s v="Remote Assessment (e.g. phone interview, interview outside of the location)"/>
    <s v="Majority of IDPs/returnees"/>
    <x v="1"/>
    <b v="1"/>
    <m/>
    <m/>
    <b v="1"/>
    <n v="209"/>
    <n v="1011"/>
    <n v="30"/>
    <n v="40"/>
    <n v="150"/>
    <n v="200"/>
    <n v="100"/>
    <n v="20"/>
    <n v="28"/>
    <n v="52"/>
    <n v="117"/>
    <n v="160"/>
    <n v="89"/>
    <n v="25"/>
    <n v="540"/>
    <n v="471"/>
    <n v="150"/>
    <n v="45"/>
    <n v="1011"/>
    <x v="2"/>
    <x v="0"/>
    <m/>
    <s v="Over 3 years"/>
    <m/>
    <b v="1"/>
    <m/>
    <s v="Public Transport"/>
    <m/>
    <x v="2"/>
    <m/>
    <m/>
    <m/>
    <m/>
    <m/>
    <s v="Yes"/>
    <b v="1"/>
    <b v="1"/>
    <m/>
    <m/>
    <b v="1"/>
    <b v="1"/>
    <m/>
    <m/>
    <m/>
    <m/>
    <m/>
    <s v="Yes"/>
    <s v="Uganda"/>
    <x v="8"/>
    <m/>
    <x v="11"/>
    <m/>
    <s v="Dzaipi"/>
    <m/>
    <s v="Other Site"/>
    <s v="Pagrinya"/>
    <s v="UGA"/>
    <x v="8"/>
    <s v="UG3011"/>
    <s v="UG30111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s are displaced during the 2016 conflict in South Sudan coming back home to start a new life and cultivate."/>
    <s v="02a8fe03-be33-4a8d-94ea-60e10ee0ea93"/>
    <n v="1"/>
    <s v="3.4"/>
    <x v="1"/>
    <x v="1"/>
    <x v="1"/>
  </r>
  <r>
    <s v="et_SS0207_0014"/>
    <x v="19"/>
    <d v="2021-01-15T00:00:00"/>
    <d v="2021-03-07T00:00:00"/>
    <x v="1"/>
    <x v="6"/>
    <s v="Nimule"/>
    <m/>
    <x v="1"/>
    <s v="SS0207"/>
    <s v="SS020705"/>
    <s v="ssid_SS0207_0058"/>
    <s v="Rei"/>
    <s v=""/>
    <n v="3.5986400000000001"/>
    <n v="32.040559999999999"/>
    <s v="Remote Assessment (e.g. phone interview, interview outside of the location)"/>
    <s v="Majority of IDPs/returnees"/>
    <x v="1"/>
    <b v="1"/>
    <m/>
    <m/>
    <b v="1"/>
    <n v="187"/>
    <n v="917"/>
    <n v="15"/>
    <n v="48"/>
    <n v="115"/>
    <n v="180"/>
    <n v="84"/>
    <n v="38"/>
    <n v="23"/>
    <n v="50"/>
    <n v="120"/>
    <n v="175"/>
    <n v="38"/>
    <n v="31"/>
    <n v="480"/>
    <n v="437"/>
    <n v="136"/>
    <n v="69"/>
    <n v="917"/>
    <x v="2"/>
    <x v="0"/>
    <m/>
    <s v="Over 3 years"/>
    <m/>
    <b v="1"/>
    <m/>
    <s v="Public Transport"/>
    <m/>
    <x v="2"/>
    <m/>
    <m/>
    <m/>
    <m/>
    <m/>
    <s v="Yes"/>
    <b v="1"/>
    <b v="1"/>
    <m/>
    <b v="1"/>
    <b v="1"/>
    <b v="1"/>
    <m/>
    <b v="1"/>
    <m/>
    <m/>
    <m/>
    <s v="Yes"/>
    <s v="Uganda"/>
    <x v="8"/>
    <m/>
    <x v="11"/>
    <m/>
    <s v="Okusijoni"/>
    <m/>
    <s v="Other Site"/>
    <s v="Maaji I Refugee Camp"/>
    <s v="UGA"/>
    <x v="8"/>
    <s v="UG3011"/>
    <s v="UG301114"/>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People returning from Maaji were displaced in the 2016 crisis, they are returning because of the reduced food ratio and unable to provide for their children."/>
    <s v="cb9e104f-bef5-4089-82fa-b798cad240de"/>
    <n v="1"/>
    <s v="3.4"/>
    <x v="1"/>
    <x v="1"/>
    <x v="1"/>
  </r>
  <r>
    <s v="et_SS0207_0022"/>
    <x v="16"/>
    <d v="2021-01-14T00:00:00"/>
    <d v="2021-02-28T00:00:00"/>
    <x v="1"/>
    <x v="6"/>
    <s v="Obbo"/>
    <m/>
    <x v="1"/>
    <s v="SS0207"/>
    <s v="SS020706"/>
    <s v="ssid_SS0207_0018"/>
    <s v="Labato"/>
    <s v=""/>
    <n v="4.0418656300000002"/>
    <n v="32.428828729999999"/>
    <s v="Remote Assessment (e.g. phone interview, interview outside of the location)"/>
    <s v="Majority of IDPs/returnees"/>
    <x v="1"/>
    <b v="1"/>
    <m/>
    <m/>
    <b v="1"/>
    <n v="110"/>
    <n v="584"/>
    <n v="37"/>
    <n v="27"/>
    <n v="40"/>
    <n v="70"/>
    <n v="85"/>
    <n v="23"/>
    <n v="39"/>
    <n v="31"/>
    <n v="42"/>
    <n v="76"/>
    <n v="90"/>
    <n v="24"/>
    <n v="282"/>
    <n v="302"/>
    <n v="134"/>
    <n v="47"/>
    <n v="584"/>
    <x v="2"/>
    <x v="0"/>
    <m/>
    <s v="Over 3 years"/>
    <m/>
    <b v="1"/>
    <b v="1"/>
    <s v="Public Transport"/>
    <m/>
    <x v="2"/>
    <m/>
    <m/>
    <m/>
    <m/>
    <m/>
    <s v="Yes"/>
    <b v="1"/>
    <b v="1"/>
    <b v="1"/>
    <b v="1"/>
    <m/>
    <m/>
    <b v="1"/>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The returnees of Labato began their journey back to Labato on 14/1/2021  . The number of HH is 110HH and individual is 584 IND in this village. The challenges they face on their way is Hunger and  problem of severe Water. The main reasons for their coming is that the food which was give for them was not enough. and the size of the land was reduce and some time physical attacks._x000a_In Labato, there is problem of shelters, NFI, food, water and health they called for immediate responds of humanitarian organization to support them."/>
    <s v="6f2bbc4e-e4a8-4118-a995-1e7318379bdd"/>
    <n v="1"/>
    <s v="3.4"/>
    <x v="1"/>
    <x v="1"/>
    <x v="1"/>
  </r>
  <r>
    <s v="et_SS0207_0027"/>
    <x v="16"/>
    <d v="2021-01-09T00:00:00"/>
    <d v="2021-03-18T00:00:00"/>
    <x v="1"/>
    <x v="6"/>
    <s v="Obbo"/>
    <m/>
    <x v="1"/>
    <s v="SS0207"/>
    <s v="SS020706"/>
    <s v="ssid_SS0207_0020"/>
    <s v="Laudo"/>
    <s v=""/>
    <n v="4.0522200000000002"/>
    <n v="32.410200000000003"/>
    <s v="Remote Assessment (e.g. phone interview, interview outside of the location)"/>
    <s v="Majority of IDPs/returnees"/>
    <x v="1"/>
    <b v="1"/>
    <m/>
    <m/>
    <b v="1"/>
    <n v="87"/>
    <n v="443"/>
    <n v="27"/>
    <n v="20"/>
    <n v="30"/>
    <n v="55"/>
    <n v="65"/>
    <n v="17"/>
    <n v="31"/>
    <n v="24"/>
    <n v="32"/>
    <n v="56"/>
    <n v="68"/>
    <n v="18"/>
    <n v="214"/>
    <n v="229"/>
    <n v="102"/>
    <n v="35"/>
    <n v="443"/>
    <x v="2"/>
    <x v="0"/>
    <m/>
    <s v="Over 3 years"/>
    <m/>
    <b v="1"/>
    <b v="1"/>
    <s v="Public Transport"/>
    <m/>
    <x v="2"/>
    <m/>
    <m/>
    <m/>
    <m/>
    <m/>
    <s v="Yes"/>
    <b v="1"/>
    <b v="1"/>
    <b v="1"/>
    <b v="1"/>
    <m/>
    <m/>
    <b v="1"/>
    <b v="1"/>
    <m/>
    <m/>
    <m/>
    <s v="Yes"/>
    <s v="Uganda"/>
    <x v="9"/>
    <m/>
    <x v="12"/>
    <m/>
    <s v="Itula"/>
    <m/>
    <s v="Other Site"/>
    <s v="Palorinya Refugee Settlement"/>
    <s v="UGA"/>
    <x v="9"/>
    <s v="UG3091"/>
    <s v="UG309103"/>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443 individuals arrived from Loudo village in Obbo Payam. They voluntarily returned due to reduced size of food ratio in the camp._x000a_Challenges encountered in the current location is Lack of Food, Shelter, Water and NFIs."/>
    <s v="f0f6202d-8658-4b95-a8c5-2026d8ee3245"/>
    <n v="1"/>
    <s v="3.4"/>
    <x v="1"/>
    <x v="1"/>
    <x v="1"/>
  </r>
  <r>
    <s v="et_SS0207_0019"/>
    <x v="16"/>
    <d v="2021-01-15T00:00:00"/>
    <d v="2021-03-28T00:00:00"/>
    <x v="1"/>
    <x v="6"/>
    <s v="Obbo"/>
    <m/>
    <x v="1"/>
    <s v="SS0207"/>
    <s v="SS020706"/>
    <s v="ssid_SS0207_0048"/>
    <s v="Lerwar"/>
    <s v=""/>
    <n v="3.980100116"/>
    <n v="32.565394670000003"/>
    <s v="Remote Assessment (e.g. phone interview, interview outside of the location)"/>
    <s v="Majority of IDPs/returnees"/>
    <x v="1"/>
    <b v="1"/>
    <m/>
    <m/>
    <b v="1"/>
    <n v="164"/>
    <n v="889"/>
    <n v="50"/>
    <n v="40"/>
    <n v="60"/>
    <n v="100"/>
    <n v="130"/>
    <n v="35"/>
    <n v="66"/>
    <n v="49"/>
    <n v="64"/>
    <n v="122"/>
    <n v="137"/>
    <n v="36"/>
    <n v="415"/>
    <n v="474"/>
    <n v="205"/>
    <n v="71"/>
    <n v="889"/>
    <x v="2"/>
    <x v="0"/>
    <m/>
    <s v="Over 3 years"/>
    <m/>
    <b v="1"/>
    <b v="1"/>
    <s v="Public Transport"/>
    <m/>
    <x v="2"/>
    <m/>
    <m/>
    <m/>
    <m/>
    <m/>
    <s v="Yes"/>
    <b v="1"/>
    <b v="1"/>
    <b v="1"/>
    <m/>
    <m/>
    <m/>
    <b v="1"/>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returnees of Lerwa came back from Palabek camp because of severe condition which got them from the camp. they have started coming from 15/1/2021 to 13/3/2021. the number of households which came back is 164 and the number of individual 889._x000a_The problem that they faced  are The food rate quantities has being reduces, no shelters, medical equipment and other basic things."/>
    <s v="3026ebef-7420-4d15-8a3c-47ddbf2f5547"/>
    <n v="1"/>
    <s v="3.4"/>
    <x v="1"/>
    <x v="1"/>
    <x v="1"/>
  </r>
  <r>
    <s v="et_SS0207_0021"/>
    <x v="16"/>
    <d v="2021-01-10T00:00:00"/>
    <d v="2021-03-15T00:00:00"/>
    <x v="1"/>
    <x v="6"/>
    <s v="Pageri"/>
    <m/>
    <x v="1"/>
    <s v="SS0207"/>
    <s v="SS020707"/>
    <s v="ssid_SS0207_0028"/>
    <s v="Moli"/>
    <s v=""/>
    <n v="4.0323029500000001"/>
    <n v="31.954902730000001"/>
    <s v="Remote Assessment (e.g. phone interview, interview outside of the location)"/>
    <s v="Majority of IDPs/returnees"/>
    <x v="1"/>
    <b v="1"/>
    <m/>
    <m/>
    <b v="1"/>
    <n v="107"/>
    <n v="549"/>
    <n v="25"/>
    <n v="40"/>
    <n v="40"/>
    <n v="150"/>
    <n v="60"/>
    <n v="35"/>
    <n v="30"/>
    <n v="30"/>
    <n v="40"/>
    <n v="50"/>
    <n v="40"/>
    <n v="9"/>
    <n v="350"/>
    <n v="199"/>
    <n v="125"/>
    <n v="44"/>
    <n v="549"/>
    <x v="2"/>
    <x v="0"/>
    <m/>
    <s v="Over 3 years"/>
    <m/>
    <b v="1"/>
    <b v="1"/>
    <s v="Public Transport"/>
    <m/>
    <x v="4"/>
    <m/>
    <m/>
    <m/>
    <m/>
    <m/>
    <s v="Yes"/>
    <b v="1"/>
    <b v="1"/>
    <b v="1"/>
    <m/>
    <b v="1"/>
    <m/>
    <m/>
    <m/>
    <m/>
    <m/>
    <m/>
    <s v="Yes"/>
    <s v="Uganda"/>
    <x v="8"/>
    <m/>
    <x v="11"/>
    <m/>
    <s v="Dzaipi"/>
    <m/>
    <s v="Other Site"/>
    <s v="Pagrinya RC 1"/>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from the effect of 8 Jan 2021 to 15 Mar 2021, people are continuing to return from the area of displacement though in small numbers. They are returning voluntary to clean their habitual residences  and preparing to start cultivation the coming new season. The returned families are mostly partial. No schools yet."/>
    <s v="abd208a5-e830-4c04-86e8-943d4b32c205"/>
    <n v="1"/>
    <s v="3.4"/>
    <x v="1"/>
    <x v="1"/>
    <x v="1"/>
  </r>
  <r>
    <s v="et_SS0207_0020"/>
    <x v="16"/>
    <d v="2021-01-15T00:00:00"/>
    <d v="2021-03-01T00:00:00"/>
    <x v="1"/>
    <x v="6"/>
    <s v="Pageri"/>
    <m/>
    <x v="1"/>
    <s v="SS0207"/>
    <s v="SS020707"/>
    <s v="ssid_SS0207_0035"/>
    <s v="Opari"/>
    <s v="Opari"/>
    <n v="3.9232111299999999"/>
    <n v="32.068157569999997"/>
    <s v="Remote Assessment (e.g. phone interview, interview outside of the location)"/>
    <s v="Majority of IDPs/returnees"/>
    <x v="1"/>
    <b v="1"/>
    <m/>
    <m/>
    <b v="1"/>
    <n v="56"/>
    <n v="223"/>
    <n v="10"/>
    <n v="20"/>
    <n v="20"/>
    <n v="50"/>
    <n v="40"/>
    <n v="10"/>
    <n v="9"/>
    <n v="10"/>
    <n v="10"/>
    <n v="23"/>
    <n v="16"/>
    <n v="5"/>
    <n v="150"/>
    <n v="73"/>
    <n v="49"/>
    <n v="15"/>
    <n v="223"/>
    <x v="2"/>
    <x v="0"/>
    <m/>
    <s v="Over 3 years"/>
    <m/>
    <b v="1"/>
    <b v="1"/>
    <s v="Public Transport"/>
    <m/>
    <x v="4"/>
    <m/>
    <m/>
    <m/>
    <m/>
    <m/>
    <s v="Yes"/>
    <b v="1"/>
    <b v="1"/>
    <m/>
    <m/>
    <b v="1"/>
    <m/>
    <m/>
    <b v="1"/>
    <m/>
    <m/>
    <m/>
    <s v="Yes"/>
    <s v="Uganda"/>
    <x v="8"/>
    <m/>
    <x v="11"/>
    <m/>
    <s v="Dzaipi"/>
    <m/>
    <s v="Other Site"/>
    <s v="Pagrinya RC 2"/>
    <s v="UGA"/>
    <x v="8"/>
    <s v="UG3011"/>
    <s v="UG301111"/>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turnees were from outside South Sudan, returning into their habitual residences. More return expected in the coming days. Return is mainly voluntary and returned families are mostly partial. They have started clearing land especially for cultivation and clearing some for housing."/>
    <s v="e25d6514-5755-44cc-8fb3-8f8b1322e069"/>
    <n v="1"/>
    <s v="3.4"/>
    <x v="1"/>
    <x v="1"/>
    <x v="1"/>
  </r>
  <r>
    <s v="et_SS0207_0017"/>
    <x v="19"/>
    <d v="2021-01-08T00:00:00"/>
    <d v="2021-03-11T00:00:00"/>
    <x v="1"/>
    <x v="6"/>
    <s v="Pageri"/>
    <m/>
    <x v="1"/>
    <s v="SS0207"/>
    <s v="SS020707"/>
    <s v="ssid_SS0207_0037"/>
    <s v="Pageri"/>
    <s v=""/>
    <n v="3.8587698939999999"/>
    <n v="31.93440056"/>
    <s v="Remote Assessment (e.g. phone interview, interview outside of the location)"/>
    <s v="Majority of IDPs/returnees"/>
    <x v="1"/>
    <b v="1"/>
    <m/>
    <m/>
    <b v="1"/>
    <n v="117"/>
    <n v="609"/>
    <n v="25"/>
    <n v="40"/>
    <n v="35"/>
    <n v="150"/>
    <n v="50"/>
    <n v="6"/>
    <n v="37"/>
    <n v="50"/>
    <n v="38"/>
    <n v="130"/>
    <n v="40"/>
    <n v="8"/>
    <n v="306"/>
    <n v="303"/>
    <n v="152"/>
    <n v="14"/>
    <n v="609"/>
    <x v="2"/>
    <x v="0"/>
    <m/>
    <s v="Over 3 years"/>
    <m/>
    <b v="1"/>
    <b v="1"/>
    <s v="Public Transport"/>
    <m/>
    <x v="2"/>
    <m/>
    <m/>
    <m/>
    <m/>
    <m/>
    <s v="Yes"/>
    <b v="1"/>
    <b v="1"/>
    <m/>
    <m/>
    <b v="1"/>
    <m/>
    <m/>
    <m/>
    <m/>
    <m/>
    <m/>
    <s v="Yes"/>
    <s v="Uganda"/>
    <x v="8"/>
    <m/>
    <x v="11"/>
    <m/>
    <m/>
    <m/>
    <s v="Other Site"/>
    <s v="Pagirinya RC"/>
    <s v="UGA"/>
    <x v="8"/>
    <s v="UG3011"/>
    <m/>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In 2021 most of the return to Pageri started on 8/Jan/2021 and upto now people are still returning from Uganda._x000a_Most were displaced in 2016 following the second wave of South Sudan crisis_x000a_A number of the returned population are mostly partial return._x000a_A number of the people returned so as to cultivate in the coming season."/>
    <s v="ae968374-30f8-46f7-abca-484497062d86"/>
    <n v="1"/>
    <s v="3.4"/>
    <x v="1"/>
    <x v="1"/>
    <x v="1"/>
  </r>
  <r>
    <s v="et_SS0207_0024"/>
    <x v="16"/>
    <d v="2021-02-15T00:00:00"/>
    <d v="2021-02-25T00:00:00"/>
    <x v="1"/>
    <x v="6"/>
    <s v="Pajok"/>
    <m/>
    <x v="1"/>
    <s v="SS0207"/>
    <s v="SS020708"/>
    <s v="ssid_SS0207_0038"/>
    <s v="Pajok"/>
    <s v=""/>
    <n v="3.8725619500000001"/>
    <n v="32.479252080000002"/>
    <s v="Remote Assessment (e.g. phone interview, interview outside of the location)"/>
    <s v="All IDPs/returnees"/>
    <x v="1"/>
    <b v="1"/>
    <m/>
    <m/>
    <b v="1"/>
    <n v="310"/>
    <n v="1583"/>
    <n v="100"/>
    <n v="75"/>
    <n v="100"/>
    <n v="196"/>
    <n v="230"/>
    <n v="60"/>
    <n v="106"/>
    <n v="83"/>
    <n v="121"/>
    <n v="200"/>
    <n v="245"/>
    <n v="67"/>
    <n v="761"/>
    <n v="822"/>
    <n v="364"/>
    <n v="127"/>
    <n v="1583"/>
    <x v="0"/>
    <x v="0"/>
    <m/>
    <s v="Over 3 years"/>
    <m/>
    <b v="1"/>
    <m/>
    <s v="Public Transport"/>
    <m/>
    <x v="2"/>
    <m/>
    <m/>
    <m/>
    <m/>
    <m/>
    <s v="Yes"/>
    <b v="1"/>
    <b v="1"/>
    <b v="1"/>
    <b v="1"/>
    <m/>
    <m/>
    <b v="1"/>
    <b v="1"/>
    <m/>
    <m/>
    <m/>
    <s v="Yes"/>
    <s v="Uganda"/>
    <x v="6"/>
    <m/>
    <x v="9"/>
    <m/>
    <s v="Other Admin 3"/>
    <m/>
    <s v="Other Site"/>
    <s v="Palabek"/>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people of Pajok started coming back in March._x000a_The reasons for their coming back home is due to reduced food ratio and small plots."/>
    <s v="8b69a137-9f25-49ef-822d-60b6a99f0917"/>
    <n v="1"/>
    <s v="3.4"/>
    <x v="1"/>
    <x v="1"/>
    <x v="1"/>
  </r>
  <r>
    <s v="et_SS0207_0016"/>
    <x v="19"/>
    <d v="2021-01-08T00:00:00"/>
    <d v="2021-03-14T00:00:00"/>
    <x v="1"/>
    <x v="6"/>
    <s v="Pajok"/>
    <m/>
    <x v="1"/>
    <s v="SS0207"/>
    <s v="SS020708"/>
    <s v="ssid_SS0207_0021"/>
    <s v="Lawaci Boma"/>
    <s v=""/>
    <n v="3.8583685499999998"/>
    <n v="32.48536318"/>
    <s v="Remote Assessment (e.g. phone interview, interview outside of the location)"/>
    <s v="Majority of IDPs/returnees"/>
    <x v="1"/>
    <b v="1"/>
    <m/>
    <m/>
    <b v="1"/>
    <n v="223"/>
    <n v="1227"/>
    <n v="80"/>
    <n v="60"/>
    <n v="80"/>
    <n v="150"/>
    <n v="178"/>
    <n v="47"/>
    <n v="80"/>
    <n v="63"/>
    <n v="92"/>
    <n v="157"/>
    <n v="190"/>
    <n v="50"/>
    <n v="595"/>
    <n v="632"/>
    <n v="283"/>
    <n v="97"/>
    <n v="1227"/>
    <x v="2"/>
    <x v="0"/>
    <m/>
    <s v="Over 3 years"/>
    <m/>
    <b v="1"/>
    <b v="1"/>
    <s v="Public Transport"/>
    <m/>
    <x v="2"/>
    <m/>
    <m/>
    <m/>
    <m/>
    <m/>
    <s v="Yes"/>
    <b v="1"/>
    <b v="1"/>
    <b v="1"/>
    <m/>
    <m/>
    <m/>
    <m/>
    <m/>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s in this village of Lawaci started coming back from Palabek camp on 8/01/2021._x000a_The number of individuals is 1227._x000a_The reasons for their coming back is due to problem of reduced food rate and soil in the area is not good for cultivation."/>
    <s v="a874c917-fbf3-4d31-8d38-c67ba5c2fc04"/>
    <n v="1"/>
    <s v="3.4"/>
    <x v="1"/>
    <x v="1"/>
    <x v="1"/>
  </r>
  <r>
    <s v="et_SS0207_0010"/>
    <x v="19"/>
    <d v="2021-01-10T00:00:00"/>
    <d v="2021-03-17T00:00:00"/>
    <x v="1"/>
    <x v="6"/>
    <s v="Pajok"/>
    <m/>
    <x v="1"/>
    <s v="SS0207"/>
    <s v="SS020708"/>
    <s v="ssid_SS0207_0019"/>
    <s v="Lagii"/>
    <s v=""/>
    <n v="3.87744833"/>
    <n v="32.478695729999998"/>
    <s v="Remote Assessment (e.g. phone interview, interview outside of the location)"/>
    <s v="Majority of IDPs/returnees"/>
    <x v="1"/>
    <b v="1"/>
    <m/>
    <m/>
    <b v="1"/>
    <n v="92"/>
    <n v="502"/>
    <n v="30"/>
    <n v="27"/>
    <n v="34"/>
    <n v="60"/>
    <n v="75"/>
    <n v="20"/>
    <n v="35"/>
    <n v="23"/>
    <n v="36"/>
    <n v="66"/>
    <n v="76"/>
    <n v="20"/>
    <n v="246"/>
    <n v="256"/>
    <n v="115"/>
    <n v="40"/>
    <n v="502"/>
    <x v="2"/>
    <x v="0"/>
    <m/>
    <s v="Over 3 years"/>
    <m/>
    <b v="1"/>
    <b v="1"/>
    <s v="Public Transport"/>
    <m/>
    <x v="4"/>
    <m/>
    <m/>
    <m/>
    <m/>
    <m/>
    <s v="Yes"/>
    <b v="1"/>
    <b v="1"/>
    <b v="1"/>
    <m/>
    <m/>
    <b v="1"/>
    <b v="1"/>
    <m/>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returnees from Laagi came back from the camp on 22/3/2021 to 23/3/2021._x000a_The main reasons for them coming is because of poor living condition in Palabek camp."/>
    <s v="9d9384aa-954a-4597-ba44-6fa019bf050e"/>
    <n v="1"/>
    <s v="3.4"/>
    <x v="1"/>
    <x v="1"/>
    <x v="1"/>
  </r>
  <r>
    <s v="et_SS0207_0026"/>
    <x v="16"/>
    <d v="2021-01-17T00:00:00"/>
    <d v="2021-02-27T00:00:00"/>
    <x v="1"/>
    <x v="6"/>
    <s v="Pajok"/>
    <m/>
    <x v="1"/>
    <s v="SS0207"/>
    <s v="SS020708"/>
    <s v="ssid_SS0207_0009"/>
    <s v="Caigon Boma"/>
    <s v=""/>
    <n v="3.8605776500000002"/>
    <n v="32.483465019999997"/>
    <s v="Remote Assessment (e.g. phone interview, interview outside of the location)"/>
    <s v="Majority of IDPs/returnees"/>
    <x v="1"/>
    <b v="1"/>
    <m/>
    <m/>
    <b v="1"/>
    <n v="73"/>
    <n v="377"/>
    <n v="24"/>
    <n v="19"/>
    <n v="25"/>
    <n v="44"/>
    <n v="50"/>
    <n v="15"/>
    <n v="25"/>
    <n v="19"/>
    <n v="28"/>
    <n v="50"/>
    <n v="63"/>
    <n v="15"/>
    <n v="177"/>
    <n v="200"/>
    <n v="87"/>
    <n v="30"/>
    <n v="377"/>
    <x v="2"/>
    <x v="0"/>
    <m/>
    <s v="Over 3 years"/>
    <m/>
    <b v="1"/>
    <b v="1"/>
    <s v="Public Transport"/>
    <m/>
    <x v="2"/>
    <m/>
    <m/>
    <m/>
    <m/>
    <m/>
    <s v="Yes"/>
    <b v="1"/>
    <b v="1"/>
    <b v="1"/>
    <m/>
    <m/>
    <m/>
    <b v="1"/>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people of caigo returnees they have started coming on 17/1/2021. The number of returnees household is 73 and number of individual is 377. The main reason for their coming come is the problem of food, poor living condition and plot sizes has been reduced  . The challenge at the Caigo village is that no shelter, water, food. They called humanitarian organization to support them in their villages."/>
    <s v="b5f9c906-71b3-49bf-be4b-7d279118103e"/>
    <n v="1"/>
    <s v="3.4"/>
    <x v="1"/>
    <x v="1"/>
    <x v="1"/>
  </r>
  <r>
    <s v="et_SS0207_0011"/>
    <x v="19"/>
    <d v="2021-01-08T00:00:00"/>
    <d v="2021-03-16T00:00:00"/>
    <x v="1"/>
    <x v="6"/>
    <s v="Pajok"/>
    <m/>
    <x v="1"/>
    <s v="SS0207"/>
    <s v="SS020708"/>
    <s v="ssid_SS0207_0049"/>
    <s v="Pogee"/>
    <s v=""/>
    <n v="3.7666841600000001"/>
    <n v="32.51876232"/>
    <s v="Remote Assessment (e.g. phone interview, interview outside of the location)"/>
    <s v="Majority of IDPs/returnees"/>
    <x v="1"/>
    <b v="1"/>
    <m/>
    <m/>
    <b v="1"/>
    <n v="229"/>
    <n v="1194"/>
    <n v="75"/>
    <n v="59"/>
    <n v="80"/>
    <n v="140"/>
    <n v="178"/>
    <n v="46"/>
    <n v="80"/>
    <n v="60"/>
    <n v="87"/>
    <n v="159"/>
    <n v="180"/>
    <n v="50"/>
    <n v="578"/>
    <n v="616"/>
    <n v="274"/>
    <n v="96"/>
    <n v="1194"/>
    <x v="2"/>
    <x v="0"/>
    <m/>
    <s v="Over 3 years"/>
    <m/>
    <b v="1"/>
    <b v="1"/>
    <s v="Public Transport"/>
    <m/>
    <x v="4"/>
    <m/>
    <m/>
    <m/>
    <m/>
    <m/>
    <s v="Yes"/>
    <b v="1"/>
    <b v="1"/>
    <b v="1"/>
    <m/>
    <m/>
    <m/>
    <m/>
    <b v="1"/>
    <m/>
    <m/>
    <m/>
    <s v="Yes"/>
    <s v="Uganda"/>
    <x v="6"/>
    <m/>
    <x v="9"/>
    <m/>
    <s v="Other Admin 3"/>
    <m/>
    <s v="Other Site"/>
    <s v="Palabek Refugee Camp"/>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People of Pogee came back due to severe condition in the camps._x000a_The returnees started coming on 22/03/2021 to 23/03/2021/._x000a_Some of the condition which they explained are those ones which are mention below._x000a_Poor living condition, reduced food ratio."/>
    <s v="acbcb26f-f65e-4c56-a834-de47812eb5d9"/>
    <n v="1"/>
    <s v="3.4"/>
    <x v="1"/>
    <x v="1"/>
    <x v="1"/>
  </r>
  <r>
    <s v="et_SS0208_0008"/>
    <x v="23"/>
    <d v="2021-01-07T00:00:00"/>
    <d v="2021-03-08T00:00:00"/>
    <x v="1"/>
    <x v="7"/>
    <s v="Hiyalla"/>
    <m/>
    <x v="1"/>
    <s v="SS0208"/>
    <s v="SS020802"/>
    <s v="ssid_SS0208_0008"/>
    <s v="Haforiere"/>
    <s v=""/>
    <n v="4.4497671499999996"/>
    <n v="32.81548772"/>
    <s v="Remote Assessment (e.g. phone interview, interview outside of the location)"/>
    <s v="Some IDPs/returnees"/>
    <x v="1"/>
    <b v="1"/>
    <m/>
    <m/>
    <b v="1"/>
    <n v="66"/>
    <n v="284"/>
    <n v="18"/>
    <n v="13"/>
    <n v="30"/>
    <n v="45"/>
    <n v="17"/>
    <n v="13"/>
    <n v="20"/>
    <n v="20"/>
    <n v="34"/>
    <n v="47"/>
    <n v="19"/>
    <n v="8"/>
    <n v="136"/>
    <n v="148"/>
    <n v="71"/>
    <n v="21"/>
    <n v="284"/>
    <x v="2"/>
    <x v="0"/>
    <m/>
    <s v="Over 3 years"/>
    <m/>
    <b v="1"/>
    <b v="1"/>
    <s v="Public Transport"/>
    <m/>
    <x v="4"/>
    <m/>
    <m/>
    <m/>
    <m/>
    <m/>
    <s v="Yes"/>
    <b v="1"/>
    <m/>
    <m/>
    <b v="1"/>
    <m/>
    <m/>
    <m/>
    <b v="1"/>
    <m/>
    <m/>
    <m/>
    <s v="Yes"/>
    <s v="Uganda"/>
    <x v="6"/>
    <m/>
    <x v="9"/>
    <m/>
    <s v="Other Admin 3"/>
    <m/>
    <s v="Other Site"/>
    <s v="Palabek RC"/>
    <s v="UGA"/>
    <x v="6"/>
    <s v="UG3261"/>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1 - Yes"/>
    <s v="Livelihood (seeds and Tools)"/>
    <s v="2 - Severe need leading to negative impact on living standards, physical and mental wellbeing, and loss of dignity, but no immediate threat to life"/>
    <s v="Most of the return population returned between 7 Jan 2021 to 8 Mar 2021 are partial families especially those from Uganda. The returnees say they are returning to start livelihood especially from this coming rain season. Fewer returned from Kenya - Kakuma Refugee Settlement and most of this caseload are actually complete families. Pressing needs are food, shelter, NFI Health and farm inputs (seeds &amp; tools)."/>
    <s v="22db21b5-a30e-449c-8437-611f52bac550"/>
    <n v="1"/>
    <s v="3.4"/>
    <x v="1"/>
    <x v="1"/>
    <x v="1"/>
  </r>
  <r>
    <s v="et_SS0208_0001"/>
    <x v="18"/>
    <d v="2021-01-02T00:00:00"/>
    <d v="2021-03-02T00:00:00"/>
    <x v="1"/>
    <x v="7"/>
    <s v="Hiyalla"/>
    <m/>
    <x v="1"/>
    <s v="SS0208"/>
    <s v="SS020802"/>
    <s v="ssid_SS0208_0011"/>
    <s v="Hiyala"/>
    <s v=""/>
    <n v="4.4610219000000004"/>
    <n v="32.877206309999998"/>
    <s v="Remote Assessment (e.g. phone interview, interview outside of the location)"/>
    <s v="Some IDPs/returnees"/>
    <x v="1"/>
    <b v="1"/>
    <m/>
    <m/>
    <b v="1"/>
    <n v="74"/>
    <n v="317"/>
    <n v="4"/>
    <n v="14"/>
    <n v="31"/>
    <n v="71"/>
    <n v="32"/>
    <n v="28"/>
    <n v="5"/>
    <n v="11"/>
    <n v="22"/>
    <n v="57"/>
    <n v="29"/>
    <n v="13"/>
    <n v="180"/>
    <n v="137"/>
    <n v="34"/>
    <n v="41"/>
    <n v="317"/>
    <x v="2"/>
    <x v="0"/>
    <m/>
    <s v="Over 3 years"/>
    <m/>
    <b v="1"/>
    <m/>
    <s v="Public Transport"/>
    <m/>
    <x v="4"/>
    <m/>
    <m/>
    <m/>
    <m/>
    <m/>
    <s v="Yes"/>
    <b v="1"/>
    <b v="1"/>
    <m/>
    <m/>
    <m/>
    <m/>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Estimated 317 returnees returned into Hiyala Centre between 2 Jan 2021 to 2 Mar 2021. Most of the returnees families are partial. Majority returned from Palabek while some were from Kakuma Refugee Settlement - Kenya and fewer from Ayilo 2. Most return to start livelihood activities and also as a result of South Sudan Peace so that they can start putting shelters/houses in their previuos residential area. Pressing needs are farm inputs, water, sanitation, food and health."/>
    <s v="fc845642-1f6a-4dc4-b3fc-620850186985"/>
    <n v="1"/>
    <s v="3.4"/>
    <x v="1"/>
    <x v="1"/>
    <x v="1"/>
  </r>
  <r>
    <s v="et_SS0208_0003"/>
    <x v="17"/>
    <d v="2021-01-07T00:00:00"/>
    <d v="2021-02-28T00:00:00"/>
    <x v="1"/>
    <x v="7"/>
    <s v="Hiyalla"/>
    <m/>
    <x v="1"/>
    <s v="SS0208"/>
    <s v="SS020802"/>
    <s v="ssid_SS0208_0025"/>
    <s v="Mura Hatiha"/>
    <s v=""/>
    <n v="4.5091689050000001"/>
    <n v="32.784920909999997"/>
    <s v="Remote Assessment (e.g. phone interview, interview outside of the location)"/>
    <s v="Majority of IDPs/returnees"/>
    <x v="1"/>
    <b v="1"/>
    <m/>
    <m/>
    <b v="1"/>
    <n v="53"/>
    <n v="235"/>
    <n v="3"/>
    <n v="9"/>
    <n v="22"/>
    <n v="53"/>
    <n v="20"/>
    <n v="17"/>
    <n v="8"/>
    <n v="11"/>
    <n v="20"/>
    <n v="40"/>
    <n v="22"/>
    <n v="10"/>
    <n v="124"/>
    <n v="111"/>
    <n v="31"/>
    <n v="27"/>
    <n v="235"/>
    <x v="2"/>
    <x v="0"/>
    <m/>
    <s v="Over 3 years"/>
    <m/>
    <b v="1"/>
    <b v="1"/>
    <s v="Public Transport"/>
    <m/>
    <x v="2"/>
    <m/>
    <m/>
    <m/>
    <m/>
    <m/>
    <s v="Yes"/>
    <b v="1"/>
    <b v="1"/>
    <b v="1"/>
    <b v="1"/>
    <b v="1"/>
    <b v="1"/>
    <m/>
    <b v="1"/>
    <m/>
    <m/>
    <m/>
    <s v="Yes"/>
    <s v="Uganda"/>
    <x v="8"/>
    <m/>
    <x v="11"/>
    <m/>
    <s v="Okusijoni"/>
    <m/>
    <s v="Other Site"/>
    <s v="Maaji I Refugee Camp"/>
    <s v="UGA"/>
    <x v="8"/>
    <s v="UG3011"/>
    <s v="UG301114"/>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ajority of the population returned from Maaji Refugee settlement with others from Palorinya and Pagiranya Refugee settlement._x000a_Returnees express peace and needs to do farming as well as return home were some of the factors that made them to return voluntarily in 2021."/>
    <s v="2ccf42e9-f56e-4e16-ad52-ce70f05311dd"/>
    <n v="1"/>
    <s v="3.4"/>
    <x v="1"/>
    <x v="1"/>
    <x v="1"/>
  </r>
  <r>
    <s v="et_SS0208_0006"/>
    <x v="15"/>
    <d v="2021-01-04T00:00:00"/>
    <d v="2021-02-27T00:00:00"/>
    <x v="1"/>
    <x v="7"/>
    <s v="Hiyalla"/>
    <m/>
    <x v="1"/>
    <s v="SS0208"/>
    <s v="SS020802"/>
    <s v="ssid_SS0208_0033"/>
    <s v="Tirrangore"/>
    <s v=""/>
    <n v="4.4732315800000002"/>
    <n v="32.818506569999997"/>
    <s v="Remote Assessment (e.g. phone interview, interview outside of the location)"/>
    <s v="Majority of IDPs/returnees"/>
    <x v="1"/>
    <b v="1"/>
    <m/>
    <b v="1"/>
    <b v="1"/>
    <n v="54"/>
    <n v="231"/>
    <n v="7"/>
    <n v="12"/>
    <n v="24"/>
    <n v="36"/>
    <n v="20"/>
    <n v="14"/>
    <n v="8"/>
    <n v="14"/>
    <n v="29"/>
    <n v="43"/>
    <n v="21"/>
    <n v="3"/>
    <n v="113"/>
    <n v="118"/>
    <n v="41"/>
    <n v="17"/>
    <n v="231"/>
    <x v="2"/>
    <x v="0"/>
    <m/>
    <s v="Over 3 years"/>
    <m/>
    <b v="1"/>
    <b v="1"/>
    <s v="Public Transport"/>
    <m/>
    <x v="2"/>
    <m/>
    <m/>
    <m/>
    <m/>
    <m/>
    <s v="Yes"/>
    <b v="1"/>
    <b v="1"/>
    <b v="1"/>
    <b v="1"/>
    <b v="1"/>
    <b v="1"/>
    <m/>
    <b v="1"/>
    <m/>
    <m/>
    <m/>
    <s v="Yes"/>
    <s v="Uganda"/>
    <x v="6"/>
    <m/>
    <x v="9"/>
    <m/>
    <s v="Other Admin 3"/>
    <m/>
    <s v="Other Site"/>
    <s v="Palabek RC"/>
    <s v="UGA"/>
    <x v="6"/>
    <s v="UG3261"/>
    <s v="other"/>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ajority of the 231 individuals that returned between 4 Jan 2021 to 27 Feb 2021 were from Palabek Refugee Settlement. Return from Uganda is mostly partial families. Some fewer returned from Kakuma Refugee Settlement - Kenya. Basic needs are foods, health, water, sanitation."/>
    <s v="cb70b680-36de-438c-a811-c52a64a83bd0"/>
    <n v="1"/>
    <s v="3.4"/>
    <x v="1"/>
    <x v="1"/>
    <x v="1"/>
  </r>
  <r>
    <s v="et_SS0208_0002"/>
    <x v="18"/>
    <d v="2021-01-07T00:00:00"/>
    <d v="2021-03-09T00:00:00"/>
    <x v="1"/>
    <x v="7"/>
    <s v="Nyong"/>
    <m/>
    <x v="1"/>
    <s v="SS0208"/>
    <s v="SS020808"/>
    <s v="ssid_SS0208_0031"/>
    <s v="Sisianu"/>
    <s v=""/>
    <n v="4.4168309499999996"/>
    <n v="32.571955279999997"/>
    <s v="Remote Assessment (e.g. phone interview, interview outside of the location)"/>
    <s v="Some IDPs/returnees"/>
    <x v="1"/>
    <b v="1"/>
    <m/>
    <b v="1"/>
    <b v="1"/>
    <n v="66"/>
    <n v="365"/>
    <n v="6"/>
    <n v="13"/>
    <n v="33"/>
    <n v="74"/>
    <n v="54"/>
    <n v="9"/>
    <n v="9"/>
    <n v="15"/>
    <n v="37"/>
    <n v="66"/>
    <n v="45"/>
    <n v="4"/>
    <n v="189"/>
    <n v="176"/>
    <n v="43"/>
    <n v="13"/>
    <n v="365"/>
    <x v="2"/>
    <x v="0"/>
    <m/>
    <s v="Over 3 years"/>
    <m/>
    <m/>
    <b v="1"/>
    <s v="Public Transport"/>
    <m/>
    <x v="4"/>
    <m/>
    <m/>
    <m/>
    <m/>
    <m/>
    <s v="Yes"/>
    <b v="1"/>
    <b v="1"/>
    <b v="1"/>
    <b v="1"/>
    <b v="1"/>
    <m/>
    <m/>
    <m/>
    <m/>
    <m/>
    <m/>
    <s v="Yes"/>
    <s v="Uganda"/>
    <x v="8"/>
    <m/>
    <x v="11"/>
    <m/>
    <s v="Okusijoni"/>
    <m/>
    <s v="Other Site"/>
    <s v="Maaji II Refugee Camp"/>
    <s v="UGA"/>
    <x v="8"/>
    <s v="UG3011"/>
    <s v="UG301114"/>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1 - Yes"/>
    <s v="Seeds &amp; tools for agricultural activities"/>
    <s v="2 - Severe need leading to negative impact on living standards, physical and mental wellbeing, and loss of dignity, but no immediate threat to life"/>
    <s v="A total of 365 individuals returnees returned into Sisianu in Nyong Payam between Jan 7th to March 9th 2021. Majority of the returnee families are partial. Reduced food ratio and limited livelihood activities were among the factors that trigger the return. Majority from Maaji  2, some from Maaji 3, Ayilo 2 and Agojo. on average 3 -5 families are still returning on a weekly bases."/>
    <s v="43cd3b15-e485-4ae0-9010-e6d32397d646"/>
    <n v="1"/>
    <s v="3.4"/>
    <x v="1"/>
    <x v="1"/>
    <x v="1"/>
  </r>
  <r>
    <s v="et_SS0208_0005"/>
    <x v="16"/>
    <d v="2021-01-06T00:00:00"/>
    <d v="2021-03-09T00:00:00"/>
    <x v="1"/>
    <x v="7"/>
    <s v="Nyong"/>
    <m/>
    <x v="1"/>
    <s v="SS0208"/>
    <s v="SS020808"/>
    <s v="ssid_SS0208_0007"/>
    <s v="Fodafoda"/>
    <s v=""/>
    <n v="4.3923390099999997"/>
    <n v="32.58109855"/>
    <s v="Remote Assessment (e.g. phone interview, interview outside of the location)"/>
    <s v="Some IDPs/returnees"/>
    <x v="1"/>
    <m/>
    <m/>
    <m/>
    <b v="1"/>
    <n v="61"/>
    <n v="305"/>
    <n v="11"/>
    <n v="25"/>
    <n v="34"/>
    <n v="40"/>
    <n v="29"/>
    <n v="7"/>
    <n v="13"/>
    <n v="27"/>
    <n v="37"/>
    <n v="45"/>
    <n v="33"/>
    <n v="4"/>
    <n v="146"/>
    <n v="159"/>
    <n v="76"/>
    <n v="11"/>
    <n v="305"/>
    <x v="2"/>
    <x v="0"/>
    <m/>
    <s v="1 ‐ 3 years"/>
    <m/>
    <b v="1"/>
    <b v="1"/>
    <s v="Public Transport"/>
    <m/>
    <x v="2"/>
    <m/>
    <m/>
    <m/>
    <m/>
    <m/>
    <s v="Yes"/>
    <b v="1"/>
    <b v="1"/>
    <m/>
    <b v="1"/>
    <b v="1"/>
    <m/>
    <m/>
    <b v="1"/>
    <m/>
    <m/>
    <m/>
    <s v="Yes"/>
    <s v="Kenya"/>
    <x v="7"/>
    <m/>
    <x v="10"/>
    <m/>
    <s v="Other Admin 3"/>
    <m/>
    <s v="Other Site"/>
    <s v="Kakuma Refugee Settlement"/>
    <s v="KEN"/>
    <x v="7"/>
    <s v="KE023124"/>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Majority of the returnees are complete families. On average 3-5 families are still returning on weekly bases to Fodofodo according to the area Chief."/>
    <s v="12c9403b-ffee-4baa-8a9e-4c74257f5ac1"/>
    <n v="1"/>
    <s v="3.4"/>
    <x v="1"/>
    <x v="1"/>
    <x v="1"/>
  </r>
  <r>
    <s v="et_SS0208_0004"/>
    <x v="19"/>
    <d v="2021-01-04T00:00:00"/>
    <d v="2021-02-28T00:00:00"/>
    <x v="1"/>
    <x v="7"/>
    <s v="Nyong"/>
    <m/>
    <x v="1"/>
    <s v="SS0208"/>
    <s v="SS020808"/>
    <s v="ssid_SS0208_0016"/>
    <s v="Ilangi"/>
    <s v=""/>
    <n v="4.4087706569999998"/>
    <n v="32.583031570000003"/>
    <s v="Remote Assessment (e.g. phone interview, interview outside of the location)"/>
    <s v="Some IDPs/returnees"/>
    <x v="1"/>
    <b v="1"/>
    <b v="1"/>
    <b v="1"/>
    <m/>
    <n v="89"/>
    <n v="487"/>
    <n v="19"/>
    <n v="39"/>
    <n v="55"/>
    <n v="66"/>
    <n v="38"/>
    <n v="30"/>
    <n v="20"/>
    <n v="46"/>
    <n v="61"/>
    <n v="69"/>
    <n v="29"/>
    <n v="15"/>
    <n v="247"/>
    <n v="240"/>
    <n v="124"/>
    <n v="45"/>
    <n v="487"/>
    <x v="2"/>
    <x v="0"/>
    <m/>
    <s v="Over 3 years"/>
    <m/>
    <b v="1"/>
    <b v="1"/>
    <s v="Public Transport"/>
    <m/>
    <x v="4"/>
    <m/>
    <m/>
    <m/>
    <m/>
    <m/>
    <s v="Yes"/>
    <b v="1"/>
    <b v="1"/>
    <b v="1"/>
    <b v="1"/>
    <m/>
    <m/>
    <m/>
    <b v="1"/>
    <m/>
    <m/>
    <m/>
    <s v="Yes"/>
    <s v="Uganda"/>
    <x v="8"/>
    <m/>
    <x v="11"/>
    <m/>
    <s v="Okusijoni"/>
    <m/>
    <s v="Other Site"/>
    <s v="Maaji III Refugee Camp"/>
    <s v="UGA"/>
    <x v="8"/>
    <s v="UG3011"/>
    <s v="UG301114"/>
    <s v="other"/>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Returnees returned mostly are complete families. On average 5 families are still returning on weekly bases. Majority returned in Feb 2021. Some returned from Kakuma Refugee Settlement too."/>
    <s v="a9398b4d-d89f-47a8-942c-fee845194a42"/>
    <n v="1"/>
    <s v="3.4"/>
    <x v="1"/>
    <x v="1"/>
    <x v="1"/>
  </r>
  <r>
    <s v="et_SS0208_0007"/>
    <x v="21"/>
    <d v="2021-01-14T00:00:00"/>
    <d v="2021-03-14T00:00:00"/>
    <x v="1"/>
    <x v="7"/>
    <s v="Nyong"/>
    <m/>
    <x v="1"/>
    <s v="SS0208"/>
    <s v="SS020808"/>
    <s v="ssid_SS0208_0010"/>
    <s v="Hawaii meser"/>
    <s v=""/>
    <n v="4.4158400000000002"/>
    <n v="32.578830000000004"/>
    <s v="Remote Assessment (e.g. phone interview, interview outside of the location)"/>
    <s v="Majority of IDPs/returnees"/>
    <x v="1"/>
    <b v="1"/>
    <m/>
    <m/>
    <b v="1"/>
    <n v="69"/>
    <n v="343"/>
    <n v="6"/>
    <n v="10"/>
    <n v="34"/>
    <n v="79"/>
    <n v="38"/>
    <n v="10"/>
    <n v="4"/>
    <n v="15"/>
    <n v="27"/>
    <n v="65"/>
    <n v="43"/>
    <n v="12"/>
    <n v="177"/>
    <n v="166"/>
    <n v="35"/>
    <n v="22"/>
    <n v="343"/>
    <x v="2"/>
    <x v="0"/>
    <m/>
    <s v="Over 3 years"/>
    <m/>
    <b v="1"/>
    <m/>
    <s v="Public Transport"/>
    <m/>
    <x v="4"/>
    <m/>
    <m/>
    <m/>
    <m/>
    <m/>
    <s v="Yes"/>
    <b v="1"/>
    <b v="1"/>
    <m/>
    <b v="1"/>
    <b v="1"/>
    <m/>
    <m/>
    <m/>
    <m/>
    <m/>
    <m/>
    <s v="Yes"/>
    <s v="Uganda"/>
    <x v="8"/>
    <m/>
    <x v="11"/>
    <m/>
    <s v="Okusijoni"/>
    <m/>
    <s v="Other Site"/>
    <s v="Maaji III Refugee Camp"/>
    <s v="UGA"/>
    <x v="8"/>
    <s v="UG3011"/>
    <s v="UG301114"/>
    <s v="other"/>
    <m/>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Majority of the returnees in Hawaii Meser returned from Maaji Refugee Settlement in Uganda - Adjumani District. Most return are partial families, returning to check their habitual residences erect shelter and to cultivate this coming rainy season so that they are able to support their families. Some fewer returned from Kyrandongo Refugee Settlement and some were from Kakuma Ref. Settlement."/>
    <s v="23d1dedf-c2bd-4843-8db8-4d3bd81074f6"/>
    <n v="1"/>
    <s v="3.4"/>
    <x v="1"/>
    <x v="1"/>
    <x v="1"/>
  </r>
  <r>
    <s v="et_SS0302_0013"/>
    <x v="4"/>
    <d v="2021-08-02T00:00:00"/>
    <d v="2021-08-05T00:00:00"/>
    <x v="2"/>
    <x v="8"/>
    <s v="Mogok"/>
    <m/>
    <x v="2"/>
    <s v="SS0302"/>
    <s v="SS030204"/>
    <s v="ssid_SS0302_0053"/>
    <s v="Korwai"/>
    <s v="Korwai"/>
    <n v="8.69"/>
    <n v="31.253"/>
    <s v="Direct visit"/>
    <s v="All IDPs/returnees"/>
    <x v="0"/>
    <b v="1"/>
    <m/>
    <m/>
    <b v="1"/>
    <n v="540"/>
    <n v="2700"/>
    <n v="141"/>
    <n v="219"/>
    <n v="197"/>
    <n v="322"/>
    <n v="129"/>
    <n v="79"/>
    <n v="219"/>
    <n v="287"/>
    <n v="231"/>
    <n v="533"/>
    <n v="222"/>
    <n v="121"/>
    <n v="1087"/>
    <n v="1613"/>
    <n v="866"/>
    <n v="200"/>
    <n v="2700"/>
    <x v="0"/>
    <x v="0"/>
    <m/>
    <s v="Less than 3 months"/>
    <m/>
    <m/>
    <m/>
    <s v="On foot"/>
    <m/>
    <x v="1"/>
    <m/>
    <s v="violence_against_civilians"/>
    <m/>
    <b v="1"/>
    <m/>
    <s v="No"/>
    <m/>
    <m/>
    <m/>
    <m/>
    <m/>
    <m/>
    <m/>
    <m/>
    <m/>
    <m/>
    <m/>
    <s v="No"/>
    <s v="South Sudan"/>
    <x v="2"/>
    <m/>
    <x v="13"/>
    <m/>
    <s v="Mogok"/>
    <m/>
    <s v="Other Site"/>
    <s v="Mogok Center"/>
    <s v="SSD"/>
    <x v="2"/>
    <s v="SS0302"/>
    <s v="SS0302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2 - No"/>
    <m/>
    <m/>
    <s v="The movement of the people is a result of revenge killing that happened in Mogok and people moved to Korwai for their own safety , the displaced people are IDPs that were displaced previously in Jiech and Riang."/>
    <s v="f64d0844-a34b-4a97-ade4-4da8d4d541c5"/>
    <n v="1"/>
    <s v="3.4"/>
    <x v="0"/>
    <x v="0"/>
    <x v="0"/>
  </r>
  <r>
    <s v="et_SS0303_0002"/>
    <x v="24"/>
    <d v="2021-09-24T00:00:00"/>
    <d v="2021-09-29T00:00:00"/>
    <x v="2"/>
    <x v="9"/>
    <s v="Anyidi"/>
    <m/>
    <x v="2"/>
    <s v="SS0303"/>
    <s v="SS030301"/>
    <s v="ssid_SS0303_0034"/>
    <s v="Taragook"/>
    <s v=""/>
    <n v="6.2"/>
    <n v="31.83"/>
    <s v="Direct visit"/>
    <s v="Some IDPs/returnees"/>
    <x v="0"/>
    <m/>
    <m/>
    <m/>
    <b v="1"/>
    <n v="50"/>
    <n v="272"/>
    <n v="1"/>
    <n v="11"/>
    <n v="32"/>
    <n v="41"/>
    <n v="25"/>
    <n v="12"/>
    <n v="2"/>
    <n v="12"/>
    <n v="37"/>
    <n v="50"/>
    <n v="36"/>
    <n v="13"/>
    <n v="122"/>
    <n v="150"/>
    <n v="26"/>
    <n v="25"/>
    <n v="272"/>
    <x v="1"/>
    <x v="0"/>
    <m/>
    <s v="Habitual residence"/>
    <m/>
    <m/>
    <m/>
    <s v="On foot"/>
    <m/>
    <x v="0"/>
    <m/>
    <m/>
    <m/>
    <m/>
    <m/>
    <s v="Yes"/>
    <m/>
    <b v="1"/>
    <m/>
    <m/>
    <m/>
    <b v="1"/>
    <m/>
    <b v="1"/>
    <m/>
    <m/>
    <m/>
    <s v="No"/>
    <s v="South Sudan"/>
    <x v="2"/>
    <m/>
    <x v="14"/>
    <m/>
    <s v="Bor"/>
    <m/>
    <s v="Malou Area"/>
    <s v="Bor"/>
    <s v="SSD"/>
    <x v="2"/>
    <s v="SS0303"/>
    <s v="SS030303"/>
    <s v="ssid_SS0303_0013"/>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were displaced due to flooding from mainly Malou Area and some from Athingbiir village into Taragook Site following heavy rains down pour from September 20, 2021 onwards. More IDPs are still coming on daily basis as the rains continue and it is anticipated that their number likely to increase in the coming days. Needs are outlined above."/>
    <s v="477a9dea-f610-4bbe-8a86-b93a2d16fa70"/>
    <n v="1"/>
    <s v="3.4"/>
    <x v="0"/>
    <x v="0"/>
    <x v="1"/>
  </r>
  <r>
    <s v="et_SS0303_0001"/>
    <x v="24"/>
    <d v="2021-09-24T00:00:00"/>
    <d v="2021-09-29T00:00:00"/>
    <x v="2"/>
    <x v="9"/>
    <s v="Bor"/>
    <m/>
    <x v="2"/>
    <s v="SS0303"/>
    <s v="SS030303"/>
    <s v="ssid_SS0303_0029"/>
    <s v="Bor Stadium/Pabial IDPs Site"/>
    <s v=""/>
    <n v="6.2164200000000003"/>
    <n v="31.605"/>
    <s v="Direct visit"/>
    <s v="Some IDPs/returnees"/>
    <x v="0"/>
    <b v="0"/>
    <b v="0"/>
    <b v="0"/>
    <b v="1"/>
    <n v="55"/>
    <n v="302"/>
    <n v="1"/>
    <n v="11"/>
    <n v="37"/>
    <n v="41"/>
    <n v="30"/>
    <n v="12"/>
    <n v="2"/>
    <n v="12"/>
    <n v="42"/>
    <n v="60"/>
    <n v="36"/>
    <n v="18"/>
    <n v="132"/>
    <n v="170"/>
    <n v="26"/>
    <n v="30"/>
    <n v="302"/>
    <x v="1"/>
    <x v="0"/>
    <m/>
    <s v="Habitual residence"/>
    <m/>
    <m/>
    <m/>
    <s v="On foot"/>
    <m/>
    <x v="0"/>
    <m/>
    <m/>
    <m/>
    <m/>
    <m/>
    <s v="Yes"/>
    <b v="0"/>
    <b v="1"/>
    <b v="0"/>
    <b v="1"/>
    <b v="0"/>
    <b v="1"/>
    <b v="0"/>
    <b v="1"/>
    <b v="0"/>
    <m/>
    <b v="0"/>
    <s v="No"/>
    <s v="South Sudan"/>
    <x v="2"/>
    <m/>
    <x v="14"/>
    <m/>
    <s v="Bor"/>
    <m/>
    <s v="Hai-Machuor"/>
    <s v="Bor"/>
    <s v="SSD"/>
    <x v="2"/>
    <s v="SS0303"/>
    <s v="SS030303"/>
    <s v="ssid_SS0303_0024"/>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local population were displaced from mainly Hai Machuor, with others from Tonybuor and Anioyiok into Pabial Site following the recent heavy down pours in some parts of Bor town especially from September 20, 2021 onwards. The local displaced population settled at Pabial IDPs site and more are expected to come especially if the rains continues in the coming days."/>
    <s v="a6cf2a87-b7ff-438e-9f61-0b91e3ec07ac"/>
    <n v="1"/>
    <s v="3.4"/>
    <x v="0"/>
    <x v="0"/>
    <x v="0"/>
  </r>
  <r>
    <s v="et_SS0304_0007"/>
    <x v="25"/>
    <d v="2021-09-07T00:00:00"/>
    <d v="2021-09-09T00:00:00"/>
    <x v="2"/>
    <x v="10"/>
    <s v="Nyinthok"/>
    <m/>
    <x v="2"/>
    <s v="SS0304"/>
    <s v="SS030408"/>
    <s v="ssid_SS0304_0008"/>
    <s v="Nyinthok"/>
    <s v=""/>
    <n v="9.3104000090000003"/>
    <n v="31.58760071"/>
    <s v="Direct visit"/>
    <s v="None"/>
    <x v="0"/>
    <b v="0"/>
    <b v="0"/>
    <b v="1"/>
    <b v="1"/>
    <n v="142"/>
    <n v="781"/>
    <n v="52"/>
    <n v="61"/>
    <n v="70"/>
    <n v="67"/>
    <n v="78"/>
    <n v="50"/>
    <n v="56"/>
    <n v="64"/>
    <n v="73"/>
    <n v="75"/>
    <n v="82"/>
    <n v="53"/>
    <n v="378"/>
    <n v="403"/>
    <n v="233"/>
    <n v="103"/>
    <n v="781"/>
    <x v="0"/>
    <x v="0"/>
    <m/>
    <s v="Less than 3 months"/>
    <m/>
    <m/>
    <m/>
    <s v="On foot"/>
    <m/>
    <x v="0"/>
    <m/>
    <m/>
    <m/>
    <m/>
    <m/>
    <s v="Yes"/>
    <b v="1"/>
    <b v="1"/>
    <b v="0"/>
    <b v="0"/>
    <b v="0"/>
    <b v="0"/>
    <b v="0"/>
    <b v="0"/>
    <b v="0"/>
    <m/>
    <b v="0"/>
    <s v="No"/>
    <s v="South Sudan"/>
    <x v="2"/>
    <m/>
    <x v="15"/>
    <m/>
    <s v="Nyinthok"/>
    <m/>
    <s v="Khorfulus"/>
    <s v="Nyinthok"/>
    <s v="SSD"/>
    <x v="2"/>
    <s v="SS0304"/>
    <s v="SS030408"/>
    <s v="ssid_SS0304_0015"/>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have been repeatedly displaced by flood since 2019. The situation continues to worsen most specially for Women and children who sleep in cold and with mosquitoes render them vulnerable to health risks such as malaria. The were requesting form nets and plastic sheets  and shelter materials from NGOs and humanitarian partners."/>
    <s v="520b831a-ba98-4535-ade6-cb6732483068"/>
    <n v="1"/>
    <s v="3.4"/>
    <x v="0"/>
    <x v="0"/>
    <x v="0"/>
  </r>
  <r>
    <s v="et_SS0304_0001"/>
    <x v="26"/>
    <d v="2021-05-30T00:00:00"/>
    <d v="2021-06-03T00:00:00"/>
    <x v="2"/>
    <x v="10"/>
    <s v="Nyinthok"/>
    <m/>
    <x v="2"/>
    <s v="SS0304"/>
    <s v="SS030408"/>
    <s v="ssid_SS0304_0017"/>
    <s v="Kamel"/>
    <s v="Kamel"/>
    <n v="9.2617399999999996"/>
    <n v="31.531649999999999"/>
    <s v="Remote Assessment (e.g. phone interview, interview outside of the location)"/>
    <s v="All IDPs/returnees"/>
    <x v="0"/>
    <b v="1"/>
    <m/>
    <m/>
    <b v="1"/>
    <n v="54"/>
    <n v="298"/>
    <n v="12"/>
    <n v="18"/>
    <n v="21"/>
    <n v="32"/>
    <n v="46"/>
    <n v="15"/>
    <n v="15"/>
    <n v="20"/>
    <n v="22"/>
    <n v="37"/>
    <n v="49"/>
    <n v="11"/>
    <n v="144"/>
    <n v="154"/>
    <n v="65"/>
    <n v="26"/>
    <n v="298"/>
    <x v="0"/>
    <x v="0"/>
    <m/>
    <s v="Over 3 years"/>
    <m/>
    <m/>
    <m/>
    <s v="On foot"/>
    <m/>
    <x v="1"/>
    <m/>
    <s v="violence_against_civilians"/>
    <m/>
    <b v="1"/>
    <m/>
    <s v="No"/>
    <m/>
    <m/>
    <m/>
    <m/>
    <m/>
    <m/>
    <m/>
    <m/>
    <m/>
    <m/>
    <m/>
    <s v="No"/>
    <s v="South Sudan"/>
    <x v="2"/>
    <m/>
    <x v="15"/>
    <m/>
    <s v="Nyinthok"/>
    <m/>
    <s v="Other Site"/>
    <s v="Kamal"/>
    <s v="SSD"/>
    <x v="2"/>
    <s v="SS0304"/>
    <s v="SS030408"/>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caseload of 54HHs with 298Inds reported displaced due to the incident from Village to across the river site of the same village of the canal or Thuora  which is small river passing through the village."/>
    <s v="77f2086d-19ee-444b-ba1b-0b61afab2a06"/>
    <n v="1"/>
    <s v="3.4"/>
    <x v="0"/>
    <x v="0"/>
    <x v="0"/>
  </r>
  <r>
    <s v="et_SS0304_0003"/>
    <x v="25"/>
    <d v="2021-09-06T00:00:00"/>
    <d v="2021-09-16T00:00:00"/>
    <x v="2"/>
    <x v="10"/>
    <s v="Wunlith"/>
    <m/>
    <x v="2"/>
    <s v="SS0304"/>
    <s v="SS030410"/>
    <s v="ssid_SS0304_0011"/>
    <s v="Wunlith"/>
    <s v=""/>
    <n v="9.3694900000000008"/>
    <n v="31.334309999999999"/>
    <s v="Direct visit"/>
    <s v="All IDPs/returnees"/>
    <x v="0"/>
    <m/>
    <m/>
    <m/>
    <b v="1"/>
    <n v="516"/>
    <n v="2805"/>
    <n v="161"/>
    <n v="234"/>
    <n v="230"/>
    <n v="243"/>
    <n v="240"/>
    <n v="112"/>
    <n v="173"/>
    <n v="345"/>
    <n v="350"/>
    <n v="253"/>
    <n v="251"/>
    <n v="213"/>
    <n v="1220"/>
    <n v="1585"/>
    <n v="913"/>
    <n v="325"/>
    <n v="2805"/>
    <x v="0"/>
    <x v="0"/>
    <m/>
    <s v="3 ‐ 6 months"/>
    <m/>
    <m/>
    <m/>
    <s v="On foot"/>
    <m/>
    <x v="0"/>
    <m/>
    <m/>
    <m/>
    <m/>
    <m/>
    <s v="Yes"/>
    <m/>
    <b v="1"/>
    <m/>
    <m/>
    <m/>
    <m/>
    <m/>
    <m/>
    <m/>
    <m/>
    <m/>
    <s v="No"/>
    <s v="South Sudan"/>
    <x v="2"/>
    <m/>
    <x v="15"/>
    <m/>
    <s v="Wunlith"/>
    <m/>
    <s v="Wunlith"/>
    <s v="Wunlith"/>
    <s v="SSD"/>
    <x v="2"/>
    <s v="SS0304"/>
    <s v="SS030410"/>
    <s v="ssid_SS0304_0011"/>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people in canal were suffering a lot because  because  the floods displaced them from their houses to highlands  since 2019 repeatedly. There was several requests for humanitarian assistance from the NGOs, IOM has been conducting assessment here even"/>
    <s v="21299610-b0af-4538-b39a-eb3b9bfcbcf8"/>
    <n v="1"/>
    <s v="3.4"/>
    <x v="0"/>
    <x v="0"/>
    <x v="0"/>
  </r>
  <r>
    <s v="et_SS0306_0007"/>
    <x v="27"/>
    <d v="2021-06-24T00:00:00"/>
    <d v="2021-07-01T00:00:00"/>
    <x v="2"/>
    <x v="11"/>
    <s v="Mareang"/>
    <m/>
    <x v="2"/>
    <s v="SS0306"/>
    <s v="SS030602"/>
    <s v="ssid_SS0306_0039"/>
    <s v="Toch South"/>
    <s v=""/>
    <n v="8.9688499999999998"/>
    <n v="30.703499999999998"/>
    <s v="Direct visit"/>
    <s v="All IDPs/returnees"/>
    <x v="0"/>
    <b v="1"/>
    <m/>
    <b v="1"/>
    <b v="1"/>
    <n v="333"/>
    <n v="2000"/>
    <n v="15"/>
    <n v="34"/>
    <n v="310"/>
    <n v="200"/>
    <n v="288"/>
    <n v="18"/>
    <n v="20"/>
    <n v="48"/>
    <n v="316"/>
    <n v="387"/>
    <n v="330"/>
    <n v="34"/>
    <n v="865"/>
    <n v="1135"/>
    <n v="117"/>
    <n v="52"/>
    <n v="2000"/>
    <x v="0"/>
    <x v="0"/>
    <m/>
    <s v="Less than 3 months"/>
    <m/>
    <m/>
    <m/>
    <s v="On foot"/>
    <m/>
    <x v="0"/>
    <m/>
    <m/>
    <m/>
    <m/>
    <m/>
    <s v="Yes"/>
    <m/>
    <b v="1"/>
    <m/>
    <m/>
    <m/>
    <b v="1"/>
    <m/>
    <m/>
    <m/>
    <m/>
    <m/>
    <s v="No"/>
    <s v="South Sudan"/>
    <x v="2"/>
    <m/>
    <x v="2"/>
    <m/>
    <s v="Mareang"/>
    <m/>
    <s v="Pulkoach"/>
    <s v="Dhornor &amp;Toch Dieng"/>
    <s v="SSD"/>
    <x v="2"/>
    <s v="SS0306"/>
    <s v="SS030602"/>
    <s v="ssid_SS0306_0035"/>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re are need for urgent need for non food item by the community, the community are requesting any partner that can help with the urgent need. IDPs were displaced into Torch South from Puol Kuach, Dhor Nor &amp;  Torch Diing."/>
    <s v="bae496e8-9d01-4200-9083-20153cba20d9"/>
    <n v="1"/>
    <s v="3.4"/>
    <x v="0"/>
    <x v="0"/>
    <x v="0"/>
  </r>
  <r>
    <s v="et_SS0306_0005"/>
    <x v="28"/>
    <d v="2021-06-18T00:00:00"/>
    <d v="2021-06-20T00:00:00"/>
    <x v="2"/>
    <x v="11"/>
    <s v="New Fangak"/>
    <m/>
    <x v="2"/>
    <s v="SS0306"/>
    <s v="SS030608"/>
    <s v="ssid_SS0306_0056"/>
    <s v="Phom"/>
    <s v="Beyathoral, Hai Matara &amp; Tondiak,"/>
    <n v="9.4058208949999997"/>
    <n v="31.164265530000002"/>
    <s v="Direct visit"/>
    <s v="All IDPs/returnees"/>
    <x v="0"/>
    <b v="1"/>
    <b v="1"/>
    <m/>
    <b v="1"/>
    <n v="833"/>
    <n v="5000"/>
    <n v="43"/>
    <n v="84"/>
    <n v="472"/>
    <n v="514"/>
    <n v="1222"/>
    <n v="21"/>
    <n v="49"/>
    <n v="115"/>
    <n v="649"/>
    <n v="622"/>
    <n v="1175"/>
    <n v="34"/>
    <n v="2356"/>
    <n v="2644"/>
    <n v="291"/>
    <n v="55"/>
    <n v="5000"/>
    <x v="0"/>
    <x v="0"/>
    <m/>
    <s v="Less than 3 months"/>
    <m/>
    <m/>
    <m/>
    <s v="On foot"/>
    <m/>
    <x v="0"/>
    <m/>
    <m/>
    <m/>
    <m/>
    <m/>
    <s v="Yes"/>
    <b v="1"/>
    <m/>
    <m/>
    <m/>
    <m/>
    <b v="1"/>
    <m/>
    <b v="1"/>
    <m/>
    <m/>
    <m/>
    <s v="No"/>
    <s v="South Sudan"/>
    <x v="2"/>
    <m/>
    <x v="2"/>
    <m/>
    <s v="New Fangak"/>
    <m/>
    <s v="Pakan"/>
    <s v=" Dor, Lele, Kuoryaya &amp; Bichulkon"/>
    <s v="SSD"/>
    <x v="2"/>
    <s v="SS0306"/>
    <s v="SS030608"/>
    <s v="ssid_SS0306_0055"/>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 are currently in the school in new fangak ,which has great infarct in the community, this children are not going to school due their school has been taken by the IDP."/>
    <s v="564a6bb7-5cf5-4372-a1c3-9a6a4673cca2"/>
    <n v="1"/>
    <s v="3.4"/>
    <x v="0"/>
    <x v="0"/>
    <x v="0"/>
  </r>
  <r>
    <s v="et_SS0306_0004"/>
    <x v="28"/>
    <d v="2021-06-01T00:00:00"/>
    <d v="2021-06-07T00:00:00"/>
    <x v="2"/>
    <x v="11"/>
    <s v="Old Fangak"/>
    <m/>
    <x v="2"/>
    <s v="SS0306"/>
    <s v="SS030603"/>
    <s v="ssid_SS0306_0009"/>
    <s v="Hai Muozifin"/>
    <s v="Nonimad, Hai Tejariya, Hai Sujuon"/>
    <n v="9.0658899999999996"/>
    <n v="30.883600000000001"/>
    <s v="Direct visit"/>
    <s v="All IDPs/returnees"/>
    <x v="0"/>
    <b v="1"/>
    <b v="1"/>
    <m/>
    <b v="1"/>
    <n v="700"/>
    <n v="4200"/>
    <n v="24"/>
    <n v="48"/>
    <n v="321"/>
    <n v="584"/>
    <n v="1200"/>
    <n v="29"/>
    <n v="38"/>
    <n v="53"/>
    <n v="381"/>
    <n v="388"/>
    <n v="1100"/>
    <n v="34"/>
    <n v="2206"/>
    <n v="1994"/>
    <n v="163"/>
    <n v="63"/>
    <n v="4200"/>
    <x v="0"/>
    <x v="0"/>
    <m/>
    <s v="Less than 3 months"/>
    <m/>
    <m/>
    <m/>
    <s v="On foot"/>
    <m/>
    <x v="0"/>
    <m/>
    <m/>
    <m/>
    <m/>
    <m/>
    <s v="Yes"/>
    <b v="1"/>
    <m/>
    <m/>
    <m/>
    <m/>
    <b v="1"/>
    <m/>
    <m/>
    <m/>
    <m/>
    <m/>
    <s v="No"/>
    <s v="South Sudan"/>
    <x v="2"/>
    <m/>
    <x v="2"/>
    <m/>
    <s v="Old Fangak"/>
    <m/>
    <s v="Nyatuat"/>
    <s v="Chotbara, Wangchoat and Pulpam"/>
    <s v="SSD"/>
    <x v="2"/>
    <s v="SS0306"/>
    <s v="SS030603"/>
    <s v="ssid_SS0306_0026"/>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 are in need of non food item for them to extract shelters to protect them from the rain and other thing that may attack them during this rain season."/>
    <s v="f5cb057f-4b0f-40dc-9446-4de7fe1c7fba"/>
    <n v="1"/>
    <s v="3.4"/>
    <x v="0"/>
    <x v="0"/>
    <x v="0"/>
  </r>
  <r>
    <s v="et_SS0306_0006"/>
    <x v="29"/>
    <d v="2021-06-20T00:00:00"/>
    <d v="2021-07-01T00:00:00"/>
    <x v="2"/>
    <x v="11"/>
    <s v="Paguri"/>
    <m/>
    <x v="2"/>
    <s v="SS0306"/>
    <s v="SS030604"/>
    <s v="ssid_SS0306_0062"/>
    <s v="Kuerkulang"/>
    <s v="Yam, Kuony Lou &amp; Thokchak"/>
    <n v="9.1322620000000008"/>
    <n v="30.601914000000001"/>
    <s v="Direct visit"/>
    <s v="All IDPs/returnees"/>
    <x v="0"/>
    <b v="1"/>
    <m/>
    <b v="1"/>
    <b v="1"/>
    <n v="633"/>
    <n v="3800"/>
    <n v="18"/>
    <n v="17"/>
    <n v="251"/>
    <n v="1090"/>
    <n v="480"/>
    <n v="24"/>
    <n v="18"/>
    <n v="39"/>
    <n v="300"/>
    <n v="1000"/>
    <n v="524"/>
    <n v="39"/>
    <n v="1880"/>
    <n v="1920"/>
    <n v="92"/>
    <n v="63"/>
    <n v="3800"/>
    <x v="0"/>
    <x v="0"/>
    <m/>
    <s v="Less than 3 months"/>
    <m/>
    <m/>
    <m/>
    <s v="On foot"/>
    <m/>
    <x v="0"/>
    <m/>
    <m/>
    <m/>
    <m/>
    <m/>
    <s v="Yes"/>
    <m/>
    <b v="1"/>
    <m/>
    <m/>
    <m/>
    <b v="1"/>
    <m/>
    <m/>
    <m/>
    <m/>
    <m/>
    <s v="No"/>
    <s v="South Sudan"/>
    <x v="2"/>
    <m/>
    <x v="2"/>
    <m/>
    <s v="Paguri"/>
    <m/>
    <s v="Kuerpon"/>
    <s v="Yiydiit, Keew"/>
    <s v="SSD"/>
    <x v="2"/>
    <s v="SS0306"/>
    <s v="SS030604"/>
    <s v="ssid_SS0306_001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ll their belonging where left behind specially ,sleeping material including mosquito-net and blanket in their pervious villages ,where the IDP where displace."/>
    <s v="94a2b95f-c4f7-480a-8ec8-4f1fcb10b134"/>
    <n v="1"/>
    <s v="3.4"/>
    <x v="0"/>
    <x v="0"/>
    <x v="0"/>
  </r>
  <r>
    <s v="et_SS0307_0003"/>
    <x v="30"/>
    <d v="2021-05-09T00:00:00"/>
    <d v="2021-05-12T00:00:00"/>
    <x v="2"/>
    <x v="12"/>
    <s v="Nyambor"/>
    <m/>
    <x v="2"/>
    <s v="SS0307"/>
    <s v="SS030703"/>
    <s v="ssid_SS0307_0013"/>
    <s v="Limkuon"/>
    <s v=""/>
    <n v="8.4991699999999994"/>
    <n v="31.975480000000001"/>
    <s v="Remote Assessment (e.g. phone interview, interview outside of the location)"/>
    <s v="Majority of IDPs/returnees"/>
    <x v="0"/>
    <b v="1"/>
    <m/>
    <m/>
    <b v="1"/>
    <n v="42"/>
    <n v="210"/>
    <n v="5"/>
    <n v="15"/>
    <n v="20"/>
    <n v="25"/>
    <n v="16"/>
    <n v="5"/>
    <n v="8"/>
    <n v="18"/>
    <n v="35"/>
    <n v="38"/>
    <n v="18"/>
    <n v="7"/>
    <n v="86"/>
    <n v="124"/>
    <n v="46"/>
    <n v="12"/>
    <n v="210"/>
    <x v="0"/>
    <x v="0"/>
    <m/>
    <s v="Habitual residence"/>
    <m/>
    <m/>
    <m/>
    <s v="On foot"/>
    <m/>
    <x v="1"/>
    <m/>
    <s v="destruction_looting_property"/>
    <m/>
    <m/>
    <b v="1"/>
    <s v="Yes"/>
    <b v="1"/>
    <b v="1"/>
    <m/>
    <m/>
    <m/>
    <m/>
    <m/>
    <b v="1"/>
    <m/>
    <m/>
    <m/>
    <s v="No"/>
    <s v="South Sudan"/>
    <x v="2"/>
    <m/>
    <x v="16"/>
    <m/>
    <s v="Pathai"/>
    <m/>
    <s v="Riang"/>
    <s v="Pathai"/>
    <s v="SSD"/>
    <x v="2"/>
    <s v="SS0311"/>
    <s v="SS031103"/>
    <s v="ssid_SS0311_0033"/>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IDPs were displaced from Pathai Payam of Uror County as for current they don't have shelters and no food to eat, since their GFD cards were lost in Uror County."/>
    <s v="2a22c5b4-2815-4f20-9bcf-2a70ec627092"/>
    <n v="1"/>
    <s v="3.4"/>
    <x v="0"/>
    <x v="1"/>
    <x v="1"/>
  </r>
  <r>
    <s v="et_SS0308_0026"/>
    <x v="31"/>
    <d v="2021-06-11T00:00:00"/>
    <d v="2021-06-14T00:00:00"/>
    <x v="2"/>
    <x v="13"/>
    <s v="Gumruk"/>
    <m/>
    <x v="2"/>
    <s v="SS0308"/>
    <s v="SS030803"/>
    <s v="ssid_SS0308_0006"/>
    <s v="Gumruk"/>
    <s v=""/>
    <n v="6.6344174999999996"/>
    <n v="32.910567499999999"/>
    <s v="Direct visit"/>
    <s v="None"/>
    <x v="0"/>
    <m/>
    <m/>
    <m/>
    <b v="1"/>
    <n v="52"/>
    <n v="260"/>
    <n v="14"/>
    <n v="21"/>
    <n v="19"/>
    <n v="31"/>
    <n v="12"/>
    <n v="7"/>
    <n v="21"/>
    <n v="27"/>
    <n v="22"/>
    <n v="53"/>
    <n v="21"/>
    <n v="12"/>
    <n v="104"/>
    <n v="156"/>
    <n v="83"/>
    <n v="19"/>
    <n v="260"/>
    <x v="0"/>
    <x v="0"/>
    <m/>
    <s v="Less than 3 months"/>
    <m/>
    <m/>
    <m/>
    <s v="On foot"/>
    <m/>
    <x v="1"/>
    <m/>
    <s v="armed_clashes violence_against_civilians destruction_looting_property"/>
    <b v="1"/>
    <b v="1"/>
    <b v="1"/>
    <s v="No"/>
    <m/>
    <m/>
    <m/>
    <m/>
    <m/>
    <m/>
    <m/>
    <m/>
    <m/>
    <m/>
    <m/>
    <s v="No"/>
    <s v="South Sudan"/>
    <x v="2"/>
    <m/>
    <x v="3"/>
    <m/>
    <s v="Lekuangole"/>
    <m/>
    <s v="Other Site"/>
    <s v="Nanaam"/>
    <s v="SSD"/>
    <x v="2"/>
    <s v="SS0308"/>
    <s v="SS0308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Nanaam to Gumruk during the attack from the armed Gawar and Dinka youths. Urgent needs observed are Plastic sheets, Jerrycans, Buckets, Cooking Saucepans, water and health services. They received food assistance from WFP and fishing hooks from DRC. All the of them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bba726eb-71b3-4c0e-94e7-1c123537fa65"/>
    <n v="1"/>
    <s v="3.4"/>
    <x v="0"/>
    <x v="0"/>
    <x v="1"/>
  </r>
  <r>
    <s v="et_SS0308_0027"/>
    <x v="31"/>
    <d v="2021-06-11T00:00:00"/>
    <d v="2021-06-14T00:00:00"/>
    <x v="2"/>
    <x v="13"/>
    <s v="Gumruk"/>
    <m/>
    <x v="2"/>
    <s v="SS0308"/>
    <s v="SS030803"/>
    <s v="ssid_SS0308_0006"/>
    <s v="Gumruk"/>
    <s v=""/>
    <n v="6.6344174999999996"/>
    <n v="32.910567499999999"/>
    <s v="Direct visit"/>
    <s v="None"/>
    <x v="1"/>
    <m/>
    <m/>
    <m/>
    <b v="1"/>
    <n v="320"/>
    <n v="1600"/>
    <n v="84"/>
    <n v="130"/>
    <n v="114"/>
    <n v="190"/>
    <n v="76"/>
    <n v="46"/>
    <n v="130"/>
    <n v="168"/>
    <n v="137"/>
    <n v="328"/>
    <n v="130"/>
    <n v="67"/>
    <n v="640"/>
    <n v="960"/>
    <n v="512"/>
    <n v="113"/>
    <n v="1600"/>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gumruk during the attack from the armed Gawar and Dinka youths. Urgent needs observed are Plastic sheets, Jerrycans, Buckets, Cooking Saucepans, water and health services. They received Food Assistance from WFP and Fishing hooks from DRC. All of them said that the security situation is okay. During our visit, majority of the returnees have returned with all their family members but a few separated with their children and Wives during the attack. And majority of the shelter types are intact although a very few of their houses were burned down."/>
    <s v="5bc61bf5-79d7-4d4c-a578-315b97d81d1a"/>
    <n v="1"/>
    <s v="3.4"/>
    <x v="0"/>
    <x v="0"/>
    <x v="1"/>
  </r>
  <r>
    <s v="et_SS0308_0015"/>
    <x v="32"/>
    <d v="2021-05-20T00:00:00"/>
    <d v="2021-05-22T00:00:00"/>
    <x v="2"/>
    <x v="13"/>
    <s v="Gumruk"/>
    <m/>
    <x v="2"/>
    <s v="SS0308"/>
    <s v="SS030803"/>
    <s v="ssid_SS0308_0006"/>
    <s v="Gumruk"/>
    <s v=""/>
    <n v="6.6344174999999996"/>
    <n v="32.910567499999999"/>
    <s v="Direct visit"/>
    <s v="All IDPs/returnees"/>
    <x v="1"/>
    <b v="1"/>
    <m/>
    <m/>
    <b v="1"/>
    <n v="96"/>
    <n v="500"/>
    <n v="26"/>
    <n v="40"/>
    <n v="36"/>
    <n v="60"/>
    <n v="24"/>
    <n v="14"/>
    <n v="40"/>
    <n v="52"/>
    <n v="43"/>
    <n v="102"/>
    <n v="42"/>
    <n v="21"/>
    <n v="200"/>
    <n v="300"/>
    <n v="158"/>
    <n v="35"/>
    <n v="500"/>
    <x v="2"/>
    <x v="0"/>
    <m/>
    <s v="Less than 3 months"/>
    <m/>
    <b v="1"/>
    <b v="1"/>
    <s v="On foot"/>
    <m/>
    <x v="2"/>
    <m/>
    <m/>
    <m/>
    <m/>
    <m/>
    <s v="No"/>
    <m/>
    <m/>
    <m/>
    <m/>
    <m/>
    <m/>
    <m/>
    <m/>
    <m/>
    <m/>
    <m/>
    <s v="No"/>
    <s v="South Sudan"/>
    <x v="2"/>
    <m/>
    <x v="3"/>
    <m/>
    <s v="Other Admin 3"/>
    <s v="Verteth and Gumruk"/>
    <s v="Other Site"/>
    <s v="Verteth, Lotila and from the bushes with gumruk where they've been hiding"/>
    <s v="SSD"/>
    <x v="2"/>
    <s v="SS0308"/>
    <s v="other"/>
    <s v="other"/>
    <m/>
    <m/>
    <m/>
    <m/>
    <m/>
    <m/>
    <m/>
    <m/>
    <m/>
    <m/>
    <m/>
    <m/>
    <m/>
    <m/>
    <m/>
    <m/>
    <m/>
    <s v="No"/>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According to the Deputy Commisioner, on average 5-10 Families return everyday to Verteth. They return from the neighboring Bomas, Bushes and Pibor Town."/>
    <s v="e0088227-3333-4232-aeae-2137fa66979f"/>
    <n v="1"/>
    <s v="3.4"/>
    <x v="0"/>
    <x v="0"/>
    <x v="1"/>
  </r>
  <r>
    <s v="et_SS0308_0024"/>
    <x v="31"/>
    <d v="2021-06-11T00:00:00"/>
    <d v="2021-06-14T00:00:00"/>
    <x v="2"/>
    <x v="13"/>
    <s v="Gumruk"/>
    <m/>
    <x v="2"/>
    <s v="SS0308"/>
    <s v="SS030803"/>
    <s v="ssid_SS0308_0021"/>
    <s v="Moloktoch"/>
    <s v=""/>
    <n v="6.6212600000000004"/>
    <n v="32.89311"/>
    <s v="Direct visit"/>
    <s v="None"/>
    <x v="0"/>
    <m/>
    <m/>
    <m/>
    <b v="1"/>
    <n v="11"/>
    <n v="55"/>
    <n v="3"/>
    <n v="4"/>
    <n v="4"/>
    <n v="7"/>
    <n v="3"/>
    <n v="2"/>
    <n v="4"/>
    <n v="6"/>
    <n v="5"/>
    <n v="11"/>
    <n v="4"/>
    <n v="2"/>
    <n v="23"/>
    <n v="32"/>
    <n v="17"/>
    <n v="4"/>
    <n v="55"/>
    <x v="0"/>
    <x v="0"/>
    <m/>
    <s v="Less than 3 months"/>
    <m/>
    <m/>
    <m/>
    <s v="On foot"/>
    <m/>
    <x v="1"/>
    <m/>
    <s v="armed_clashes violence_against_civilians destruction_looting_property"/>
    <b v="1"/>
    <b v="1"/>
    <b v="1"/>
    <s v="No"/>
    <m/>
    <m/>
    <m/>
    <m/>
    <m/>
    <m/>
    <m/>
    <m/>
    <m/>
    <m/>
    <m/>
    <s v="No"/>
    <s v="South Sudan"/>
    <x v="2"/>
    <m/>
    <x v="3"/>
    <m/>
    <s v="Verteth"/>
    <m/>
    <s v="Other Site"/>
    <s v="Ngoli"/>
    <s v="SSD"/>
    <x v="2"/>
    <s v="SS0308"/>
    <s v="SS030809"/>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Ngoli to Moloktoch during the attack from the armed Gawar and Dinka youths. Urgent needs observed are Plastic sheets, Jerrycans, Buckets, Cooking Saucepans, water and health services. They received Food Assistance from WFP and Fishing hooks from DRC. All the of them showed Interest to return back once they get this urgent needs because security situation back home is okay. During our visits, majority of the IDPs are women and Children of whom some separated with their children and Wives during the attack. They also said that they are willing to return to their habitual residences when they receive basic needs that can help them back home."/>
    <s v="1616ffbc-dbfd-4c86-80eb-98a5a42f378d"/>
    <n v="1"/>
    <s v="3.4"/>
    <x v="0"/>
    <x v="0"/>
    <x v="1"/>
  </r>
  <r>
    <s v="et_SS0308_0025"/>
    <x v="31"/>
    <d v="2021-06-11T00:00:00"/>
    <d v="2021-07-05T00:00:00"/>
    <x v="2"/>
    <x v="13"/>
    <s v="Gumruk"/>
    <m/>
    <x v="2"/>
    <s v="SS0308"/>
    <s v="SS030803"/>
    <s v="ssid_SS0308_0021"/>
    <s v="Moloktoch"/>
    <s v=""/>
    <n v="6.6212600000000004"/>
    <n v="32.89311"/>
    <s v="Direct visit"/>
    <s v="None"/>
    <x v="1"/>
    <m/>
    <m/>
    <m/>
    <b v="1"/>
    <n v="103"/>
    <n v="515"/>
    <n v="27"/>
    <n v="42"/>
    <n v="37"/>
    <n v="61"/>
    <n v="25"/>
    <n v="15"/>
    <n v="42"/>
    <n v="54"/>
    <n v="44"/>
    <n v="105"/>
    <n v="42"/>
    <n v="21"/>
    <n v="207"/>
    <n v="308"/>
    <n v="165"/>
    <n v="36"/>
    <n v="515"/>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Moloktoch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fce7cf1e-dbb5-4ef3-bd97-829256843f6c"/>
    <n v="1"/>
    <s v="3.4"/>
    <x v="0"/>
    <x v="0"/>
    <x v="1"/>
  </r>
  <r>
    <s v="et_SS0308_0034"/>
    <x v="31"/>
    <d v="2021-06-11T00:00:00"/>
    <d v="2021-06-14T00:00:00"/>
    <x v="2"/>
    <x v="13"/>
    <s v="Gumruk"/>
    <m/>
    <x v="2"/>
    <s v="SS0308"/>
    <s v="SS030803"/>
    <s v="ssid_SS0308_0023"/>
    <s v="Nyanthiran"/>
    <s v="Nyanthiran"/>
    <n v="6.6186491099999998"/>
    <n v="32.90919057"/>
    <s v="Direct visit"/>
    <s v="None"/>
    <x v="1"/>
    <m/>
    <m/>
    <m/>
    <b v="1"/>
    <n v="172"/>
    <n v="860"/>
    <n v="45"/>
    <n v="70"/>
    <n v="61"/>
    <n v="102"/>
    <n v="41"/>
    <n v="25"/>
    <n v="70"/>
    <n v="90"/>
    <n v="74"/>
    <n v="176"/>
    <n v="70"/>
    <n v="36"/>
    <n v="344"/>
    <n v="516"/>
    <n v="275"/>
    <n v="61"/>
    <n v="860"/>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Nyanthiran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3b2d4bb8-4d31-4bf7-bfcd-2c08b0bc25f3"/>
    <n v="1"/>
    <s v="3.4"/>
    <x v="0"/>
    <x v="0"/>
    <x v="1"/>
  </r>
  <r>
    <s v="et_SS0308_0036"/>
    <x v="31"/>
    <d v="2021-06-11T00:00:00"/>
    <d v="2021-06-14T00:00:00"/>
    <x v="2"/>
    <x v="13"/>
    <s v="Gumruk"/>
    <m/>
    <x v="2"/>
    <s v="SS0308"/>
    <s v="SS030803"/>
    <s v="ssid_SS0308_0014"/>
    <s v="Lawol"/>
    <s v="Lawol"/>
    <n v="6.7005000109999999"/>
    <n v="32.965999600000004"/>
    <s v="Direct visit"/>
    <s v="None"/>
    <x v="0"/>
    <m/>
    <m/>
    <m/>
    <b v="1"/>
    <n v="41"/>
    <n v="205"/>
    <n v="11"/>
    <n v="17"/>
    <n v="15"/>
    <n v="24"/>
    <n v="10"/>
    <n v="6"/>
    <n v="17"/>
    <n v="21"/>
    <n v="18"/>
    <n v="42"/>
    <n v="17"/>
    <n v="7"/>
    <n v="83"/>
    <n v="122"/>
    <n v="66"/>
    <n v="13"/>
    <n v="205"/>
    <x v="0"/>
    <x v="0"/>
    <m/>
    <s v="Less than 3 months"/>
    <m/>
    <m/>
    <m/>
    <s v="On foot"/>
    <m/>
    <x v="1"/>
    <m/>
    <s v="armed_clashes violence_against_civilians destruction_looting_property"/>
    <b v="1"/>
    <b v="1"/>
    <b v="1"/>
    <s v="No"/>
    <m/>
    <m/>
    <m/>
    <m/>
    <m/>
    <m/>
    <m/>
    <m/>
    <m/>
    <m/>
    <m/>
    <s v="No"/>
    <s v="South Sudan"/>
    <x v="2"/>
    <m/>
    <x v="3"/>
    <m/>
    <s v="Lekuangole"/>
    <m/>
    <s v="Other Site"/>
    <s v="Nanaam"/>
    <s v="SSD"/>
    <x v="2"/>
    <s v="SS0308"/>
    <s v="SS0308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Nanaam to Lawol during the attack from the armed Gawar and Dinka youths. Urgent needs observed are Plastic sheets, Jerrycans, Buckets, Cooking Saucepans, water and health services. they received Food Assistance from WFP and Fishing hooks from DRC. All of the IDPs showed Interest to return back once they get the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d71afd39-a3f7-4ab6-8d00-d5bacddb70f9"/>
    <n v="1"/>
    <s v="3.4"/>
    <x v="0"/>
    <x v="0"/>
    <x v="1"/>
  </r>
  <r>
    <s v="et_SS0308_0037"/>
    <x v="31"/>
    <d v="2021-06-11T00:00:00"/>
    <d v="2021-06-14T00:00:00"/>
    <x v="2"/>
    <x v="13"/>
    <s v="Gumruk"/>
    <m/>
    <x v="2"/>
    <s v="SS0308"/>
    <s v="SS030803"/>
    <s v="ssid_SS0308_0014"/>
    <s v="Lawol"/>
    <s v="Lawol"/>
    <n v="6.7005000109999999"/>
    <n v="32.965999600000004"/>
    <s v="Direct visit"/>
    <s v="None"/>
    <x v="1"/>
    <m/>
    <m/>
    <m/>
    <b v="1"/>
    <n v="242"/>
    <n v="1210"/>
    <n v="63"/>
    <n v="98"/>
    <n v="86"/>
    <n v="144"/>
    <n v="58"/>
    <n v="35"/>
    <n v="98"/>
    <n v="127"/>
    <n v="104"/>
    <n v="248"/>
    <n v="98"/>
    <n v="51"/>
    <n v="484"/>
    <n v="726"/>
    <n v="386"/>
    <n v="86"/>
    <n v="1210"/>
    <x v="2"/>
    <x v="0"/>
    <m/>
    <s v="Less than 3 months"/>
    <b v="1"/>
    <b v="1"/>
    <m/>
    <s v="On foot"/>
    <m/>
    <x v="5"/>
    <m/>
    <m/>
    <m/>
    <m/>
    <m/>
    <s v="No"/>
    <m/>
    <m/>
    <m/>
    <m/>
    <m/>
    <m/>
    <m/>
    <m/>
    <m/>
    <m/>
    <m/>
    <s v="No"/>
    <s v="South Sudan"/>
    <x v="2"/>
    <m/>
    <x v="3"/>
    <m/>
    <s v="Other Admin 3"/>
    <s v="Pibor and Gumruk"/>
    <s v="Other Site"/>
    <s v="Pibor and Gumruk"/>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Lawol during the attack from the armed Gawar and Dinka youths. Urgent needs observed are Plastic sheets, Jerrycans, Buckets, Cooking Saucepans, water and health services. they received Food Assistance from WFP and Fishing hooks from DRC. All the of them said that the security situation is okay. During our visits, majority of the returnees have returned with all their family members but a few separated with their children and Wives during the attack. And majority of the shelters are intact although a very few of their houses were burned down."/>
    <s v="049bce93-debc-43e1-8cd1-10ce0b20d470"/>
    <n v="1"/>
    <s v="3.4"/>
    <x v="0"/>
    <x v="0"/>
    <x v="1"/>
  </r>
  <r>
    <s v="et_SS0308_0040"/>
    <x v="31"/>
    <d v="2021-06-11T00:00:00"/>
    <d v="2021-06-14T00:00:00"/>
    <x v="2"/>
    <x v="13"/>
    <s v="Gumruk"/>
    <m/>
    <x v="2"/>
    <s v="SS0308"/>
    <s v="SS030803"/>
    <s v="ssid_SS0308_0026"/>
    <s v="Thangnyang"/>
    <s v="Thangnyang"/>
    <n v="6.6560699999999997"/>
    <n v="32.910249999999998"/>
    <s v="Direct visit"/>
    <s v="None"/>
    <x v="1"/>
    <m/>
    <m/>
    <m/>
    <b v="1"/>
    <n v="142"/>
    <n v="710"/>
    <n v="37"/>
    <n v="57"/>
    <n v="51"/>
    <n v="85"/>
    <n v="34"/>
    <n v="20"/>
    <n v="57"/>
    <n v="74"/>
    <n v="61"/>
    <n v="145"/>
    <n v="57"/>
    <n v="32"/>
    <n v="284"/>
    <n v="426"/>
    <n v="225"/>
    <n v="52"/>
    <n v="710"/>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Thangnyang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d1de802b-e806-44d7-82ee-9726667deec4"/>
    <n v="1"/>
    <s v="3.4"/>
    <x v="0"/>
    <x v="0"/>
    <x v="1"/>
  </r>
  <r>
    <s v="et_SS0308_0016"/>
    <x v="33"/>
    <d v="2021-05-30T00:00:00"/>
    <d v="2021-06-11T00:00:00"/>
    <x v="2"/>
    <x v="13"/>
    <s v="Gumruk"/>
    <m/>
    <x v="2"/>
    <s v="SS0308"/>
    <s v="SS030803"/>
    <s v="ssid_SS0308_0055"/>
    <s v="Gumruk Girls Primary school"/>
    <s v="Gumruk Girls Primary school"/>
    <n v="6.6312781000000003"/>
    <n v="32.907353899999997"/>
    <s v="Direct visit"/>
    <s v="None"/>
    <x v="0"/>
    <m/>
    <m/>
    <m/>
    <b v="1"/>
    <n v="30"/>
    <n v="150"/>
    <n v="8"/>
    <n v="12"/>
    <n v="11"/>
    <n v="18"/>
    <n v="7"/>
    <n v="4"/>
    <n v="12"/>
    <n v="16"/>
    <n v="13"/>
    <n v="31"/>
    <n v="12"/>
    <n v="6"/>
    <n v="60"/>
    <n v="90"/>
    <n v="48"/>
    <n v="10"/>
    <n v="150"/>
    <x v="1"/>
    <x v="0"/>
    <m/>
    <s v="Less than 3 months"/>
    <m/>
    <m/>
    <m/>
    <s v="On foot"/>
    <m/>
    <x v="1"/>
    <m/>
    <s v="armed_clashes violence_against_civilians destruction_looting_property"/>
    <b v="1"/>
    <b v="1"/>
    <b v="1"/>
    <s v="No"/>
    <m/>
    <m/>
    <m/>
    <m/>
    <m/>
    <m/>
    <m/>
    <m/>
    <m/>
    <m/>
    <m/>
    <s v="No"/>
    <s v="South Sudan"/>
    <x v="2"/>
    <m/>
    <x v="3"/>
    <m/>
    <s v="Gumruk"/>
    <m/>
    <s v="Other Site"/>
    <s v="Bathikoryom (Kelero Boma) and Lotila (Kotile Boma)"/>
    <s v="SSD"/>
    <x v="2"/>
    <s v="SS0308"/>
    <s v="SS03080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is IDPs were displaced due to the recent displacement caused by Gawar and Dinka armed youths, they are currently staying in this school and promised to return to their habitual residences should they get urgent needs from the humanitarian organizations. The IDPs have so far received food Items from WFP and Fishing hooks from DRC but they are still lacking cooking utensils, Mosquito nets, plastic sheets, water, and basic health services. Currently security situation back home is okay and the IDPs are just waiting for the urgent needs to be supplied to them and then return to their habitual residences."/>
    <s v="35306a55-5321-4a3d-8302-6f85e4f86662"/>
    <n v="1"/>
    <s v="3.4"/>
    <x v="0"/>
    <x v="0"/>
    <x v="0"/>
  </r>
  <r>
    <s v="et_SS0308_0018"/>
    <x v="33"/>
    <d v="2021-05-30T00:00:00"/>
    <d v="2021-06-11T00:00:00"/>
    <x v="2"/>
    <x v="13"/>
    <s v="Gumruk"/>
    <m/>
    <x v="2"/>
    <s v="SS0308"/>
    <s v="SS030803"/>
    <s v="ssid_SS0308_0056"/>
    <s v="Gumruk Boys Primary School"/>
    <s v="Gumruk Boys Primary School"/>
    <n v="6.6424909000000003"/>
    <n v="32.911654910000003"/>
    <s v="Direct visit"/>
    <s v="None"/>
    <x v="0"/>
    <m/>
    <m/>
    <m/>
    <b v="1"/>
    <n v="14"/>
    <n v="70"/>
    <n v="4"/>
    <n v="6"/>
    <n v="5"/>
    <n v="8"/>
    <n v="3"/>
    <n v="2"/>
    <n v="6"/>
    <n v="7"/>
    <n v="6"/>
    <n v="14"/>
    <n v="6"/>
    <n v="3"/>
    <n v="28"/>
    <n v="42"/>
    <n v="23"/>
    <n v="5"/>
    <n v="70"/>
    <x v="1"/>
    <x v="0"/>
    <m/>
    <s v="Less than 3 months"/>
    <m/>
    <m/>
    <m/>
    <s v="On foot"/>
    <m/>
    <x v="1"/>
    <m/>
    <s v="armed_clashes violence_against_civilians destruction_looting_property"/>
    <b v="1"/>
    <b v="1"/>
    <b v="1"/>
    <s v="No"/>
    <m/>
    <m/>
    <m/>
    <m/>
    <m/>
    <m/>
    <m/>
    <m/>
    <m/>
    <m/>
    <m/>
    <s v="No"/>
    <s v="South Sudan"/>
    <x v="2"/>
    <m/>
    <x v="3"/>
    <m/>
    <s v="Gumruk"/>
    <m/>
    <s v="Other Site"/>
    <s v="Kurmach (Thangnyang)"/>
    <s v="SSD"/>
    <x v="2"/>
    <s v="SS0308"/>
    <s v="SS030803"/>
    <s v="other"/>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IDPs were displaced from Thangnyang to Lotila, Kotile, Verteth and Pibor during the attack from the armed Gawar and Dinka youths. Urgent needs observed are Plastic sheets, Jerrycans, Buckets, Cooking Saucepans, water and health services. IDPs received Food Assistance from WFP and Fishing hooks from DRC. All the IDPs showed Interest to return back once they get this urgent needs because security situation back home is okay. During our visits, majority of the IDPs are women and Children. Some separated with their children and Wives during the attack. They also said that they are willing to leave the school premises should school plan to start."/>
    <s v="73e3b088-5da5-4a18-a841-2a82f73d2fe3"/>
    <n v="1"/>
    <s v="3.4"/>
    <x v="0"/>
    <x v="0"/>
    <x v="0"/>
  </r>
  <r>
    <s v="et_SS0308_0017"/>
    <x v="33"/>
    <d v="2021-05-30T00:00:00"/>
    <d v="2021-06-11T00:00:00"/>
    <x v="2"/>
    <x v="13"/>
    <s v="Gumruk"/>
    <m/>
    <x v="2"/>
    <s v="SS0308"/>
    <s v="SS030803"/>
    <s v="ssid_SS0308_0057"/>
    <s v="Clement Primary School"/>
    <s v="Clement Primary School"/>
    <n v="6.6387182300000003"/>
    <n v="32.908557860000002"/>
    <s v="Direct visit"/>
    <s v="None"/>
    <x v="0"/>
    <m/>
    <m/>
    <m/>
    <b v="1"/>
    <n v="12"/>
    <n v="60"/>
    <n v="3"/>
    <n v="5"/>
    <n v="4"/>
    <n v="7"/>
    <n v="3"/>
    <n v="2"/>
    <n v="5"/>
    <n v="6"/>
    <n v="5"/>
    <n v="12"/>
    <n v="5"/>
    <n v="3"/>
    <n v="24"/>
    <n v="36"/>
    <n v="19"/>
    <n v="5"/>
    <n v="60"/>
    <x v="1"/>
    <x v="0"/>
    <m/>
    <s v="Less than 3 months"/>
    <m/>
    <m/>
    <m/>
    <s v="On foot"/>
    <m/>
    <x v="1"/>
    <m/>
    <s v="armed_clashes violence_against_civilians destruction_looting_property"/>
    <b v="1"/>
    <b v="1"/>
    <b v="1"/>
    <s v="No"/>
    <m/>
    <m/>
    <m/>
    <m/>
    <m/>
    <m/>
    <m/>
    <m/>
    <m/>
    <m/>
    <m/>
    <s v="No"/>
    <s v="South Sudan"/>
    <x v="2"/>
    <m/>
    <x v="3"/>
    <m/>
    <s v="Gumruk"/>
    <m/>
    <s v="Other Site"/>
    <s v="Thangnyang (Kurmach)"/>
    <s v="SSD"/>
    <x v="2"/>
    <s v="SS0308"/>
    <s v="SS030803"/>
    <s v="other"/>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IDPs were displaced from Thangnyang to Lotila, Kotile, Verteth and Pibor during the attack from the armed Gawar and Dinka youths. Urgent needs observed are Plastic sheets, Jerrycans, Buckets, Cooking Saucepans, water and health services. IDPs received Food Assistance from WFP and Fishing hooks from DRC. All the IDPs showed Interest to return back once they get this urgent needs because security situation back home is okay. During our visits, majority of the IDPs are women and Children. Some separated with their children and Wives during the attack. They also said that they are willing to leave the school premises should school plan to start."/>
    <s v="3bd30f07-b95a-4e01-a5b8-cdcdf9646cf6"/>
    <n v="1"/>
    <s v="3.4"/>
    <x v="0"/>
    <x v="0"/>
    <x v="0"/>
  </r>
  <r>
    <s v="et_SS0308_0019"/>
    <x v="33"/>
    <d v="2021-05-30T00:00:00"/>
    <d v="2021-06-11T00:00:00"/>
    <x v="2"/>
    <x v="13"/>
    <s v="Gumruk"/>
    <m/>
    <x v="2"/>
    <s v="SS0308"/>
    <s v="SS030803"/>
    <s v="ssid_SS0308_0058"/>
    <s v="Thangnyang Primary School"/>
    <s v="Thangnyang Primary School"/>
    <n v="6.64880943"/>
    <n v="32.912547140000001"/>
    <s v="Direct visit"/>
    <s v="None"/>
    <x v="0"/>
    <m/>
    <m/>
    <m/>
    <b v="1"/>
    <n v="31"/>
    <n v="155"/>
    <n v="8"/>
    <n v="13"/>
    <n v="11"/>
    <n v="18"/>
    <n v="7"/>
    <n v="4"/>
    <n v="13"/>
    <n v="16"/>
    <n v="13"/>
    <n v="32"/>
    <n v="13"/>
    <n v="7"/>
    <n v="61"/>
    <n v="94"/>
    <n v="50"/>
    <n v="11"/>
    <n v="155"/>
    <x v="1"/>
    <x v="0"/>
    <m/>
    <s v="Less than 3 months"/>
    <m/>
    <m/>
    <m/>
    <s v="On foot"/>
    <m/>
    <x v="1"/>
    <m/>
    <s v="armed_clashes violence_against_civilians destruction_looting_property"/>
    <b v="1"/>
    <b v="1"/>
    <b v="1"/>
    <s v="No"/>
    <m/>
    <m/>
    <m/>
    <m/>
    <m/>
    <m/>
    <m/>
    <m/>
    <m/>
    <m/>
    <m/>
    <s v="No"/>
    <s v="South Sudan"/>
    <x v="2"/>
    <m/>
    <x v="3"/>
    <m/>
    <s v="Gumruk"/>
    <m/>
    <s v="Other Site"/>
    <s v="Kurmach (Thangnyang)"/>
    <s v="SSD"/>
    <x v="2"/>
    <s v="SS0308"/>
    <s v="SS03080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Thangnyang to Lotila, Kotile, Verteth and Pibor during the attack from the armed Gawar and Dinka youths. Urgent needs observed are Plastic sheets, Jerrycans, Buckets, Cooking Saucepans, water and health services. IDPs received Food Assistance from WFP and Fishing hooks from DRC. All the IDPs showed Interest to return back once they get this urgent needs because security situation back home is okay. During our visits, majority of the IDPs are women and Children. Some separated with their children and Wives during the attack. They also said that they are willing to leave the school premises should school plan to start."/>
    <s v="bf84cc92-9de5-4e17-9e7d-9603972ed1a5"/>
    <n v="1"/>
    <s v="3.4"/>
    <x v="0"/>
    <x v="0"/>
    <x v="0"/>
  </r>
  <r>
    <s v="et_SS0308_0022"/>
    <x v="31"/>
    <d v="2021-06-11T00:00:00"/>
    <d v="2021-06-14T00:00:00"/>
    <x v="2"/>
    <x v="13"/>
    <s v="Gumruk"/>
    <m/>
    <x v="2"/>
    <s v="SS0308"/>
    <s v="SS030803"/>
    <s v="ssid_SS0308_0059"/>
    <s v="Boach"/>
    <s v="Boach"/>
    <n v="6.6321835"/>
    <n v="32.903121400000003"/>
    <s v="Direct visit"/>
    <s v="None"/>
    <x v="0"/>
    <m/>
    <m/>
    <m/>
    <b v="1"/>
    <n v="29"/>
    <n v="145"/>
    <n v="8"/>
    <n v="12"/>
    <n v="10"/>
    <n v="17"/>
    <n v="7"/>
    <n v="4"/>
    <n v="12"/>
    <n v="15"/>
    <n v="12"/>
    <n v="30"/>
    <n v="12"/>
    <n v="6"/>
    <n v="58"/>
    <n v="87"/>
    <n v="47"/>
    <n v="10"/>
    <n v="145"/>
    <x v="0"/>
    <x v="0"/>
    <m/>
    <s v="Less than 3 months"/>
    <m/>
    <m/>
    <m/>
    <s v="On foot"/>
    <m/>
    <x v="1"/>
    <m/>
    <s v="armed_clashes violence_against_civilians destruction_looting_property"/>
    <b v="1"/>
    <b v="1"/>
    <b v="1"/>
    <s v="No"/>
    <m/>
    <m/>
    <m/>
    <m/>
    <m/>
    <m/>
    <m/>
    <m/>
    <m/>
    <m/>
    <m/>
    <s v="No"/>
    <s v="South Sudan"/>
    <x v="2"/>
    <m/>
    <x v="3"/>
    <m/>
    <s v="Gumruk"/>
    <m/>
    <s v="Thangnyang"/>
    <s v="Gumruk"/>
    <s v="SSD"/>
    <x v="2"/>
    <s v="SS0308"/>
    <s v="SS030803"/>
    <s v="ssid_SS0308_002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Thangnyang (Kurmach) to Boach during the attack from the armed Gawar and Dinka youths. Urgent needs observed are Plastic sheets, Jerrycans, Buckets, Cooking Saucepans, water and health services. They received Food Assistance from WFP and Fishing hooks from DRC. All of them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cc0a5018-128d-4f50-af56-dae70b0ba972"/>
    <n v="1"/>
    <s v="3.4"/>
    <x v="0"/>
    <x v="0"/>
    <x v="0"/>
  </r>
  <r>
    <s v="et_SS0308_0023"/>
    <x v="31"/>
    <d v="2021-06-11T00:00:00"/>
    <d v="2021-06-14T00:00:00"/>
    <x v="2"/>
    <x v="13"/>
    <s v="Gumruk"/>
    <m/>
    <x v="2"/>
    <s v="SS0308"/>
    <s v="SS030803"/>
    <s v="ssid_SS0308_0059"/>
    <s v="Boach"/>
    <s v="Boach"/>
    <n v="6.6321835"/>
    <n v="32.903121400000003"/>
    <s v="Direct visit"/>
    <s v="None"/>
    <x v="1"/>
    <m/>
    <m/>
    <m/>
    <b v="1"/>
    <n v="59"/>
    <n v="295"/>
    <n v="15"/>
    <n v="24"/>
    <n v="21"/>
    <n v="35"/>
    <n v="14"/>
    <n v="8"/>
    <n v="24"/>
    <n v="31"/>
    <n v="25"/>
    <n v="60"/>
    <n v="24"/>
    <n v="14"/>
    <n v="117"/>
    <n v="178"/>
    <n v="94"/>
    <n v="22"/>
    <n v="295"/>
    <x v="2"/>
    <x v="0"/>
    <m/>
    <s v="Less than 3 months"/>
    <b v="1"/>
    <b v="1"/>
    <m/>
    <s v="On foot"/>
    <m/>
    <x v="5"/>
    <m/>
    <m/>
    <m/>
    <m/>
    <m/>
    <s v="No"/>
    <m/>
    <m/>
    <m/>
    <m/>
    <m/>
    <m/>
    <m/>
    <m/>
    <m/>
    <m/>
    <m/>
    <s v="No"/>
    <s v="South Sudan"/>
    <x v="2"/>
    <m/>
    <x v="3"/>
    <m/>
    <s v="Other Admin 3"/>
    <s v="Verteth and Pibor"/>
    <s v="Other Site"/>
    <s v="Verteth and Pibor"/>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Boach during the attack from the armed Gawar and Dinka youths. Urgent needs observed are Plastic sheets, Jerrycans, Buckets, Cooking Saucepans, water and health services. they received Food Assistance from WFP and Fishing hooks from DRC. All of them said that the security situation is okay. During our visits, majority of the returnees have returned with all their family members but a few separated with their children and Wives during the attack. And majority of the shelter types are intact although a very few of their houses were burned down."/>
    <s v="e2ccd588-3be8-4a57-81a7-9fe09f165f57"/>
    <n v="1"/>
    <s v="3.4"/>
    <x v="0"/>
    <x v="0"/>
    <x v="1"/>
  </r>
  <r>
    <s v="et_SS0308_0028"/>
    <x v="31"/>
    <d v="2021-06-11T00:00:00"/>
    <d v="2021-06-14T00:00:00"/>
    <x v="2"/>
    <x v="13"/>
    <s v="Gumruk"/>
    <m/>
    <x v="2"/>
    <s v="SS0308"/>
    <s v="SS030803"/>
    <s v="ssid_SS0308_0061"/>
    <s v="Erou"/>
    <s v="Erou"/>
    <n v="6.6358264800000004"/>
    <n v="32.909096480000002"/>
    <s v="Direct visit"/>
    <s v="None"/>
    <x v="0"/>
    <m/>
    <m/>
    <m/>
    <b v="1"/>
    <n v="18"/>
    <n v="90"/>
    <n v="5"/>
    <n v="7"/>
    <n v="6"/>
    <n v="11"/>
    <n v="4"/>
    <n v="3"/>
    <n v="7"/>
    <n v="9"/>
    <n v="8"/>
    <n v="18"/>
    <n v="7"/>
    <n v="5"/>
    <n v="36"/>
    <n v="54"/>
    <n v="28"/>
    <n v="8"/>
    <n v="90"/>
    <x v="0"/>
    <x v="0"/>
    <m/>
    <s v="Less than 3 months"/>
    <m/>
    <m/>
    <m/>
    <s v="On foot"/>
    <m/>
    <x v="1"/>
    <m/>
    <s v="armed_clashes violence_against_civilians destruction_looting_property"/>
    <b v="1"/>
    <b v="1"/>
    <b v="1"/>
    <s v="No"/>
    <m/>
    <m/>
    <m/>
    <m/>
    <m/>
    <m/>
    <m/>
    <m/>
    <m/>
    <m/>
    <m/>
    <s v="No"/>
    <s v="South Sudan"/>
    <x v="2"/>
    <m/>
    <x v="3"/>
    <m/>
    <s v="Gumruk"/>
    <m/>
    <s v="Thangnyang"/>
    <s v="Gumruk"/>
    <s v="SSD"/>
    <x v="2"/>
    <s v="SS0308"/>
    <s v="SS030803"/>
    <s v="ssid_SS0308_002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Thangnyang (Kurmach) to Erou during the attack from the armed Gawar and Dinka youths. Urgent needs observed are Plastic sheets, Jerrycans, Buckets, Cooking Saucepans, water and health services. IDPs  received Food Assistance from WFP and Fishing hooks from DRC. All of them showed Interest to return back once they get this urgent needs because security situation back home is okay. During our visits, majority of the IDPs are women and Children of  whom some separated with their children and Wives during the attack. They also said that they are willing to return to their habitual residences when they receive basic needs that can help them back home."/>
    <s v="37daea9b-1852-4c85-8adb-4a16005da277"/>
    <n v="1"/>
    <s v="3.4"/>
    <x v="0"/>
    <x v="0"/>
    <x v="0"/>
  </r>
  <r>
    <s v="et_SS0308_0029"/>
    <x v="31"/>
    <d v="2021-06-11T00:00:00"/>
    <d v="2021-06-14T00:00:00"/>
    <x v="2"/>
    <x v="13"/>
    <s v="Gumruk"/>
    <m/>
    <x v="2"/>
    <s v="SS0308"/>
    <s v="SS030803"/>
    <s v="ssid_SS0308_0061"/>
    <s v="Erou"/>
    <s v="Erou"/>
    <n v="6.6358264800000004"/>
    <n v="32.909096480000002"/>
    <s v="Direct visit"/>
    <s v="None"/>
    <x v="1"/>
    <m/>
    <m/>
    <m/>
    <b v="1"/>
    <n v="108"/>
    <n v="540"/>
    <n v="28"/>
    <n v="44"/>
    <n v="39"/>
    <n v="64"/>
    <n v="26"/>
    <n v="15"/>
    <n v="44"/>
    <n v="57"/>
    <n v="46"/>
    <n v="111"/>
    <n v="44"/>
    <n v="22"/>
    <n v="216"/>
    <n v="324"/>
    <n v="173"/>
    <n v="37"/>
    <n v="540"/>
    <x v="2"/>
    <x v="0"/>
    <m/>
    <s v="Less than 3 months"/>
    <b v="1"/>
    <b v="1"/>
    <m/>
    <s v="On foot"/>
    <m/>
    <x v="5"/>
    <m/>
    <m/>
    <m/>
    <m/>
    <m/>
    <s v="No"/>
    <m/>
    <m/>
    <m/>
    <m/>
    <m/>
    <m/>
    <m/>
    <m/>
    <m/>
    <m/>
    <m/>
    <s v="No"/>
    <s v="South Sudan"/>
    <x v="2"/>
    <m/>
    <x v="3"/>
    <m/>
    <s v="Other Admin 3"/>
    <s v="Pibor and Verteh"/>
    <s v="Other Site"/>
    <s v="Pibor and Verte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Erou during the attack from the armed Gawar and Dinka youths. Urgent needs observed are Plastic sheets, Jerrycans, Buckets, Cooking Saucepans, water and health services. The returnees received food  from WFP and Fishing hooks from DRC. All of  the returnees said that the security situation is okay. During our visit, majority of the returnees have returned with all their family members but a few separated with their children and Wives during the attack. And majority of the shelter  are intact although a very few of them were burned down."/>
    <s v="9ad3836b-80ce-445c-8639-32624bc6c7c1"/>
    <n v="1"/>
    <s v="3.4"/>
    <x v="0"/>
    <x v="0"/>
    <x v="1"/>
  </r>
  <r>
    <s v="et_SS0308_0020"/>
    <x v="34"/>
    <d v="2021-05-30T00:00:00"/>
    <d v="2021-06-11T00:00:00"/>
    <x v="2"/>
    <x v="13"/>
    <s v="Gumruk"/>
    <m/>
    <x v="2"/>
    <s v="SS0308"/>
    <s v="SS030803"/>
    <s v="ssid_SS0308_0062"/>
    <s v="Nganamen"/>
    <s v="Nganamen"/>
    <n v="6.6334257000000001"/>
    <n v="32.905479900000003"/>
    <s v="Direct visit"/>
    <s v="None"/>
    <x v="0"/>
    <m/>
    <m/>
    <m/>
    <b v="1"/>
    <n v="24"/>
    <n v="120"/>
    <n v="6"/>
    <n v="10"/>
    <n v="9"/>
    <n v="14"/>
    <n v="6"/>
    <n v="3"/>
    <n v="10"/>
    <n v="13"/>
    <n v="10"/>
    <n v="25"/>
    <n v="10"/>
    <n v="4"/>
    <n v="48"/>
    <n v="72"/>
    <n v="39"/>
    <n v="7"/>
    <n v="120"/>
    <x v="0"/>
    <x v="0"/>
    <m/>
    <s v="Less than 3 months"/>
    <m/>
    <m/>
    <m/>
    <s v="On foot"/>
    <m/>
    <x v="1"/>
    <m/>
    <s v="armed_clashes violence_against_civilians destruction_looting_property"/>
    <b v="1"/>
    <b v="1"/>
    <b v="1"/>
    <s v="No"/>
    <m/>
    <m/>
    <m/>
    <m/>
    <m/>
    <m/>
    <m/>
    <m/>
    <m/>
    <m/>
    <m/>
    <s v="No"/>
    <s v="South Sudan"/>
    <x v="2"/>
    <m/>
    <x v="3"/>
    <m/>
    <s v="Gumruk"/>
    <m/>
    <s v="Thangnyang"/>
    <s v="Gumruk"/>
    <s v="SSD"/>
    <x v="2"/>
    <s v="SS0308"/>
    <s v="SS030803"/>
    <s v="ssid_SS0308_002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Thangnyang to gumruk during the attack from the armed Gawar and Dinka youths. Urgent needs observed are Plastic sheets, Jerrycans, Buckets, Cooking Saucepans, water and health services. IDPs received Food Assistance from WFP and Fishing hooks from DRC. All the IDPs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990e623c-6176-425c-a7b6-3e8eb3311f5e"/>
    <n v="1"/>
    <s v="3.4"/>
    <x v="0"/>
    <x v="0"/>
    <x v="0"/>
  </r>
  <r>
    <s v="et_SS0308_0021"/>
    <x v="31"/>
    <d v="2021-06-11T00:00:00"/>
    <d v="2021-07-05T00:00:00"/>
    <x v="2"/>
    <x v="13"/>
    <s v="Gumruk"/>
    <m/>
    <x v="2"/>
    <s v="SS0308"/>
    <s v="SS030803"/>
    <s v="ssid_SS0308_0062"/>
    <s v="Nganamen"/>
    <s v="Nganamen"/>
    <n v="6.6334257000000001"/>
    <n v="32.905479900000003"/>
    <s v="Direct visit"/>
    <s v="None"/>
    <x v="1"/>
    <m/>
    <m/>
    <m/>
    <b v="1"/>
    <n v="214"/>
    <n v="1070"/>
    <n v="56"/>
    <n v="87"/>
    <n v="76"/>
    <n v="127"/>
    <n v="51"/>
    <n v="31"/>
    <n v="87"/>
    <n v="112"/>
    <n v="92"/>
    <n v="219"/>
    <n v="87"/>
    <n v="45"/>
    <n v="428"/>
    <n v="642"/>
    <n v="342"/>
    <n v="76"/>
    <n v="1070"/>
    <x v="2"/>
    <x v="0"/>
    <m/>
    <s v="Less than 3 months"/>
    <b v="1"/>
    <b v="1"/>
    <m/>
    <s v="On foot"/>
    <m/>
    <x v="5"/>
    <m/>
    <m/>
    <m/>
    <m/>
    <m/>
    <s v="No"/>
    <m/>
    <m/>
    <m/>
    <m/>
    <m/>
    <m/>
    <m/>
    <m/>
    <m/>
    <m/>
    <m/>
    <s v="No"/>
    <s v="South Sudan"/>
    <x v="2"/>
    <m/>
    <x v="3"/>
    <m/>
    <s v="Other Admin 3"/>
    <s v="Verteth and Pibor"/>
    <s v="Other Site"/>
    <s v="Verteth and Pibor"/>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displaced from Nganamen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Note, the event is from June 11th to 14th."/>
    <s v="a5129a5a-4ea1-4382-a43b-2593d4144de0"/>
    <n v="1"/>
    <s v="3.4"/>
    <x v="0"/>
    <x v="0"/>
    <x v="1"/>
  </r>
  <r>
    <s v="et_SS0308_0030"/>
    <x v="31"/>
    <d v="2021-06-11T00:00:00"/>
    <d v="2021-06-14T00:00:00"/>
    <x v="2"/>
    <x v="13"/>
    <s v="Gumruk"/>
    <m/>
    <x v="2"/>
    <s v="SS0308"/>
    <s v="SS030803"/>
    <s v="ssid_SS0308_0063"/>
    <s v="Bathiyoman"/>
    <s v="Bathiyoman"/>
    <n v="6.6350534000000003"/>
    <n v="32.911746399999998"/>
    <s v="Direct visit"/>
    <s v="None"/>
    <x v="0"/>
    <m/>
    <m/>
    <m/>
    <b v="1"/>
    <n v="47"/>
    <n v="235"/>
    <n v="12"/>
    <n v="19"/>
    <n v="17"/>
    <n v="28"/>
    <n v="11"/>
    <n v="7"/>
    <n v="19"/>
    <n v="25"/>
    <n v="20"/>
    <n v="48"/>
    <n v="10"/>
    <n v="19"/>
    <n v="94"/>
    <n v="141"/>
    <n v="75"/>
    <n v="26"/>
    <n v="235"/>
    <x v="0"/>
    <x v="0"/>
    <m/>
    <s v="Less than 3 months"/>
    <m/>
    <m/>
    <m/>
    <s v="On foot"/>
    <m/>
    <x v="1"/>
    <m/>
    <s v="armed_clashes violence_against_civilians destruction_looting_property"/>
    <b v="1"/>
    <b v="1"/>
    <b v="1"/>
    <s v="No"/>
    <m/>
    <m/>
    <m/>
    <m/>
    <m/>
    <m/>
    <m/>
    <m/>
    <m/>
    <m/>
    <m/>
    <s v="No"/>
    <s v="South Sudan"/>
    <x v="2"/>
    <m/>
    <x v="3"/>
    <m/>
    <s v="Lekuangole"/>
    <m/>
    <s v="Other Site"/>
    <s v="Nanaam"/>
    <s v="SSD"/>
    <x v="2"/>
    <s v="SS0308"/>
    <s v="SS0308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Nanaam to Bathiyoman during the attack from the armed Gawar and Dinka youths. Urgent needs observed are Plastic sheets, Jerrycans, Buckets, Cooking Saucepans, water and health services. they received Food Assistance from WFP and Fishing hooks from DRC. All the of them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23947a1a-d812-4a5a-8ee7-9c0e81b3be0b"/>
    <n v="1"/>
    <s v="3.4"/>
    <x v="0"/>
    <x v="0"/>
    <x v="1"/>
  </r>
  <r>
    <s v="et_SS0308_0031"/>
    <x v="31"/>
    <d v="2021-06-11T00:00:00"/>
    <d v="2021-06-14T00:00:00"/>
    <x v="2"/>
    <x v="13"/>
    <s v="Gumruk"/>
    <m/>
    <x v="2"/>
    <s v="SS0308"/>
    <s v="SS030803"/>
    <s v="ssid_SS0308_0063"/>
    <s v="Bathiyoman"/>
    <s v="Bathiyoman"/>
    <n v="6.6350534000000003"/>
    <n v="32.911746399999998"/>
    <s v="Direct visit"/>
    <s v="None"/>
    <x v="1"/>
    <m/>
    <m/>
    <m/>
    <b v="1"/>
    <n v="74"/>
    <n v="370"/>
    <n v="19"/>
    <n v="30"/>
    <n v="26"/>
    <n v="44"/>
    <n v="18"/>
    <n v="11"/>
    <n v="30"/>
    <n v="39"/>
    <n v="32"/>
    <n v="76"/>
    <n v="30"/>
    <n v="15"/>
    <n v="148"/>
    <n v="222"/>
    <n v="118"/>
    <n v="26"/>
    <n v="370"/>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Bathiyoman during the attack from the armed Gawar and Dinka youths. Urgent needs observed are Plastic sheets, Jerrycans, Buckets, Cooking Saucepans, water and health services. They received Food Assistance from WFP and Fishing hooks from DRC. They all said that the security situation is okay. During our visits, majority of the returnees have returned with all their family members but a few separated with their children and Wives during the attack and majority of the shelter types are intact although a very few of their houses were burned down."/>
    <s v="e51a4f07-4c7d-4dd4-8a97-ec951b4371be"/>
    <n v="1"/>
    <s v="3.4"/>
    <x v="0"/>
    <x v="0"/>
    <x v="1"/>
  </r>
  <r>
    <s v="et_SS0308_0032"/>
    <x v="31"/>
    <d v="2021-06-11T00:00:00"/>
    <d v="2021-06-14T00:00:00"/>
    <x v="2"/>
    <x v="13"/>
    <s v="Gumruk"/>
    <m/>
    <x v="2"/>
    <s v="SS0308"/>
    <s v="SS030803"/>
    <s v="ssid_SS0308_0064"/>
    <s v="Monech"/>
    <s v="Monech"/>
    <n v="6.6366480000000001"/>
    <n v="32.911640800000001"/>
    <s v="Direct visit"/>
    <s v="None"/>
    <x v="0"/>
    <m/>
    <m/>
    <m/>
    <b v="1"/>
    <n v="73"/>
    <n v="365"/>
    <n v="19"/>
    <n v="30"/>
    <n v="26"/>
    <n v="43"/>
    <n v="17"/>
    <n v="10"/>
    <n v="30"/>
    <n v="38"/>
    <n v="31"/>
    <n v="75"/>
    <n v="30"/>
    <n v="16"/>
    <n v="145"/>
    <n v="220"/>
    <n v="117"/>
    <n v="26"/>
    <n v="365"/>
    <x v="0"/>
    <x v="0"/>
    <m/>
    <s v="Less than 3 months"/>
    <m/>
    <m/>
    <m/>
    <s v="On foot"/>
    <m/>
    <x v="1"/>
    <m/>
    <s v="armed_clashes violence_against_civilians destruction_looting_property"/>
    <b v="1"/>
    <b v="1"/>
    <b v="1"/>
    <s v="No"/>
    <m/>
    <m/>
    <m/>
    <m/>
    <m/>
    <m/>
    <m/>
    <m/>
    <m/>
    <m/>
    <m/>
    <s v="No"/>
    <s v="South Sudan"/>
    <x v="2"/>
    <m/>
    <x v="3"/>
    <m/>
    <s v="Gumruk"/>
    <m/>
    <s v="Other Site"/>
    <s v="Nanaam"/>
    <s v="SSD"/>
    <x v="2"/>
    <s v="SS0308"/>
    <s v="SS03080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Nanaam to Monech during the attack from the armed Gawar and Dinka youths. Urgent needs observed are Plastic sheets, Jerrycans, Buckets, Cooking Saucepans, water and health services. They received Food Assistance from WFP and Fishing hooks from DRC. All of them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3797bbd6-548c-4ecf-b5a9-87b7ed71d708"/>
    <n v="1"/>
    <s v="3.4"/>
    <x v="0"/>
    <x v="0"/>
    <x v="0"/>
  </r>
  <r>
    <s v="et_SS0308_0033"/>
    <x v="31"/>
    <d v="2021-06-11T00:00:00"/>
    <d v="2021-06-14T00:00:00"/>
    <x v="2"/>
    <x v="13"/>
    <s v="Gumruk"/>
    <m/>
    <x v="2"/>
    <s v="SS0308"/>
    <s v="SS030803"/>
    <s v="ssid_SS0308_0064"/>
    <s v="Monech"/>
    <s v="Monech"/>
    <n v="6.6366480000000001"/>
    <n v="32.911640800000001"/>
    <s v="Direct visit"/>
    <s v="None"/>
    <x v="1"/>
    <m/>
    <m/>
    <m/>
    <b v="1"/>
    <n v="472"/>
    <n v="2360"/>
    <n v="124"/>
    <n v="191"/>
    <n v="169"/>
    <n v="281"/>
    <n v="112"/>
    <n v="67"/>
    <n v="191"/>
    <n v="247"/>
    <n v="202"/>
    <n v="483"/>
    <n v="191"/>
    <n v="102"/>
    <n v="944"/>
    <n v="1416"/>
    <n v="753"/>
    <n v="169"/>
    <n v="2360"/>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Monech during the attack from the armed Gawar and Dinka youths. Urgent needs observed are Plastic sheets, Jerrycans, Buckets, Cooking Saucepans, water and health services. They received Food Assistance from WFP and Fishing hooks from DRC. All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3a90a5d4-6969-4e88-b87f-27e9d657b00b"/>
    <n v="1"/>
    <s v="3.4"/>
    <x v="0"/>
    <x v="0"/>
    <x v="1"/>
  </r>
  <r>
    <s v="et_SS0308_0035"/>
    <x v="31"/>
    <d v="2021-06-11T00:00:00"/>
    <d v="2021-06-14T00:00:00"/>
    <x v="2"/>
    <x v="13"/>
    <s v="Gumruk"/>
    <m/>
    <x v="2"/>
    <s v="SS0308"/>
    <s v="SS030803"/>
    <s v="ssid_SS0308_0065"/>
    <s v="Kelero"/>
    <s v="Kelero"/>
    <n v="6.6359490900000004"/>
    <n v="32.889248100000003"/>
    <s v="Direct visit"/>
    <s v="None"/>
    <x v="1"/>
    <m/>
    <m/>
    <m/>
    <b v="1"/>
    <n v="385"/>
    <n v="1925"/>
    <n v="101"/>
    <n v="156"/>
    <n v="138"/>
    <n v="229"/>
    <n v="92"/>
    <n v="55"/>
    <n v="156"/>
    <n v="202"/>
    <n v="165"/>
    <n v="394"/>
    <n v="156"/>
    <n v="81"/>
    <n v="771"/>
    <n v="1154"/>
    <n v="615"/>
    <n v="136"/>
    <n v="1925"/>
    <x v="2"/>
    <x v="0"/>
    <m/>
    <s v="Less than 3 months"/>
    <b v="1"/>
    <b v="1"/>
    <m/>
    <s v="On foot"/>
    <m/>
    <x v="5"/>
    <m/>
    <m/>
    <m/>
    <m/>
    <m/>
    <s v="No"/>
    <m/>
    <m/>
    <m/>
    <m/>
    <m/>
    <m/>
    <m/>
    <m/>
    <m/>
    <m/>
    <m/>
    <s v="No"/>
    <s v="South Sudan"/>
    <x v="2"/>
    <m/>
    <x v="3"/>
    <m/>
    <s v="Other Admin 3"/>
    <s v="Pibor and Verteth"/>
    <s v="Other Site"/>
    <s v="Pibor and Verteth"/>
    <s v="SSD"/>
    <x v="2"/>
    <s v="SS0308"/>
    <s v="other"/>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and Verteth when displaced from Kelero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da7e0047-3522-496c-9884-7e4307c7d673"/>
    <n v="1"/>
    <s v="3.4"/>
    <x v="0"/>
    <x v="0"/>
    <x v="1"/>
  </r>
  <r>
    <s v="et_SS0308_0038"/>
    <x v="31"/>
    <d v="2021-06-11T00:00:00"/>
    <d v="2021-06-14T00:00:00"/>
    <x v="2"/>
    <x v="13"/>
    <s v="Gumruk"/>
    <m/>
    <x v="2"/>
    <s v="SS0308"/>
    <s v="SS030803"/>
    <s v="ssid_SS0308_0066"/>
    <s v="Vuveth"/>
    <s v="Vuveth"/>
    <n v="6.5439349399999998"/>
    <n v="32.708284419999998"/>
    <s v="Direct visit"/>
    <s v="None"/>
    <x v="0"/>
    <m/>
    <m/>
    <m/>
    <b v="1"/>
    <n v="22"/>
    <n v="110"/>
    <n v="6"/>
    <n v="9"/>
    <n v="8"/>
    <n v="13"/>
    <n v="5"/>
    <n v="3"/>
    <n v="9"/>
    <n v="12"/>
    <n v="9"/>
    <n v="23"/>
    <n v="9"/>
    <n v="4"/>
    <n v="44"/>
    <n v="66"/>
    <n v="36"/>
    <n v="7"/>
    <n v="110"/>
    <x v="0"/>
    <x v="0"/>
    <m/>
    <s v="Less than 3 months"/>
    <m/>
    <m/>
    <m/>
    <s v="On foot"/>
    <m/>
    <x v="1"/>
    <m/>
    <s v="armed_clashes violence_against_civilians destruction_looting_property"/>
    <b v="1"/>
    <b v="1"/>
    <b v="1"/>
    <s v="No"/>
    <m/>
    <m/>
    <m/>
    <m/>
    <m/>
    <m/>
    <m/>
    <m/>
    <m/>
    <m/>
    <m/>
    <s v="No"/>
    <s v="South Sudan"/>
    <x v="2"/>
    <m/>
    <x v="3"/>
    <m/>
    <s v="Gumruk"/>
    <m/>
    <s v="Other Site"/>
    <s v="Manyabol and Manyloden"/>
    <s v="SSD"/>
    <x v="2"/>
    <s v="SS0308"/>
    <s v="SS03080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Manyloden and Manyabol to Vuveth during the attack from the armed Gawar and Dinka youths. Urgent needs observed are Plastic sheets, Jerrycans, Buckets, Cooking Saucepans, water and health services. They received Food Assistance from WFP and Fishing hooks from DRC. All of them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s when they receive basic needs that can help them back home."/>
    <s v="9b152df0-009c-4bfc-b3b6-0ac73ed7919e"/>
    <n v="1"/>
    <s v="3.4"/>
    <x v="0"/>
    <x v="0"/>
    <x v="0"/>
  </r>
  <r>
    <s v="et_SS0308_0039"/>
    <x v="31"/>
    <d v="2021-06-11T00:00:00"/>
    <d v="2021-06-14T00:00:00"/>
    <x v="2"/>
    <x v="13"/>
    <s v="Gumruk"/>
    <m/>
    <x v="2"/>
    <s v="SS0308"/>
    <s v="SS030803"/>
    <s v="ssid_SS0308_0066"/>
    <s v="Vuveth"/>
    <s v="Vuveth"/>
    <n v="6.5439349399999998"/>
    <n v="32.708284419999998"/>
    <s v="Direct visit"/>
    <s v="None"/>
    <x v="1"/>
    <m/>
    <m/>
    <m/>
    <b v="1"/>
    <n v="248"/>
    <n v="1240"/>
    <n v="65"/>
    <n v="100"/>
    <n v="89"/>
    <n v="148"/>
    <n v="59"/>
    <n v="35"/>
    <n v="100"/>
    <n v="130"/>
    <n v="106"/>
    <n v="254"/>
    <n v="100"/>
    <n v="54"/>
    <n v="496"/>
    <n v="744"/>
    <n v="395"/>
    <n v="89"/>
    <n v="1240"/>
    <x v="2"/>
    <x v="0"/>
    <m/>
    <s v="Less than 3 months"/>
    <b v="1"/>
    <b v="1"/>
    <m/>
    <s v="On foot"/>
    <m/>
    <x v="5"/>
    <m/>
    <m/>
    <m/>
    <m/>
    <m/>
    <s v="No"/>
    <m/>
    <m/>
    <m/>
    <m/>
    <m/>
    <m/>
    <m/>
    <m/>
    <m/>
    <m/>
    <m/>
    <s v="Yes"/>
    <s v="South Sudan"/>
    <x v="2"/>
    <m/>
    <x v="3"/>
    <m/>
    <s v="Pibor/Gogolthin"/>
    <m/>
    <s v="Other Site"/>
    <s v="Pibor Town"/>
    <s v="SSD"/>
    <x v="2"/>
    <s v="SS0308"/>
    <s v="SS030808"/>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Pibor when displaced from Vuveth during the attack from the armed Gawar and Dinka youths. Urgent needs observed are Plastic sheets, Jerrycans, Buckets, Cooking Saucepans, water and health services. They received Food Assistance from WFP and Fishing hooks from DRC. All of them said that the security situation is okay. During our visits, majority of the returnees have returned with all their family members but a few separated with their children and Wives during the attack. And majority of the shelter types are intact although a very few of their houses were burned down."/>
    <s v="5108c0d4-7139-40b0-8a94-575730dc73f4"/>
    <n v="1"/>
    <s v="3.4"/>
    <x v="0"/>
    <x v="0"/>
    <x v="1"/>
  </r>
  <r>
    <s v="et_SS0308_0041"/>
    <x v="31"/>
    <d v="2021-06-11T00:00:00"/>
    <d v="2021-06-14T00:00:00"/>
    <x v="2"/>
    <x v="13"/>
    <s v="Gumruk"/>
    <m/>
    <x v="2"/>
    <s v="SS0308"/>
    <s v="SS030803"/>
    <s v="ssid_SS0308_0067"/>
    <s v="Lotila"/>
    <s v="Lotila"/>
    <n v="6.4966999999999997"/>
    <n v="32.851399999999998"/>
    <s v="Direct visit"/>
    <s v="None"/>
    <x v="1"/>
    <m/>
    <m/>
    <m/>
    <b v="1"/>
    <n v="263"/>
    <n v="1315"/>
    <n v="69"/>
    <n v="106"/>
    <n v="94"/>
    <n v="157"/>
    <n v="63"/>
    <n v="38"/>
    <n v="106"/>
    <n v="138"/>
    <n v="113"/>
    <n v="269"/>
    <n v="106"/>
    <n v="56"/>
    <n v="527"/>
    <n v="788"/>
    <n v="419"/>
    <n v="94"/>
    <n v="1315"/>
    <x v="2"/>
    <x v="0"/>
    <m/>
    <s v="Less than 3 months"/>
    <b v="1"/>
    <b v="1"/>
    <m/>
    <s v="On foot"/>
    <m/>
    <x v="5"/>
    <m/>
    <m/>
    <m/>
    <m/>
    <m/>
    <s v="No"/>
    <m/>
    <m/>
    <m/>
    <m/>
    <m/>
    <m/>
    <m/>
    <m/>
    <m/>
    <m/>
    <m/>
    <s v="No"/>
    <s v="South Sudan"/>
    <x v="2"/>
    <m/>
    <x v="3"/>
    <m/>
    <s v="Verteth"/>
    <m/>
    <s v="Verteth"/>
    <s v="Verteth"/>
    <s v="SSD"/>
    <x v="2"/>
    <s v="SS0308"/>
    <s v="SS030809"/>
    <s v="ssid_SS0308_0027"/>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Returnees returned from Verteth when displaced from Lotila during the attack from the armed Gawar and Dinka youths. Urgent needs observed are Plastic sheets, Jerrycans, Buckets, Cooking Saucepans, water and health services. they received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c8e9581e-cd17-48ab-bb70-6c4cd5721f85"/>
    <n v="1"/>
    <s v="3.4"/>
    <x v="0"/>
    <x v="0"/>
    <x v="1"/>
  </r>
  <r>
    <s v="et_SS0308_0042"/>
    <x v="31"/>
    <d v="2021-06-11T00:00:00"/>
    <d v="2021-06-14T00:00:00"/>
    <x v="2"/>
    <x v="13"/>
    <s v="Gumruk"/>
    <m/>
    <x v="2"/>
    <s v="SS0308"/>
    <s v="SS030803"/>
    <s v="ssid_SS0308_0068"/>
    <s v="Manyabol"/>
    <s v="Manyabol"/>
    <n v="6.4641127000000003"/>
    <n v="32.574940300000002"/>
    <s v="Direct visit"/>
    <s v="None"/>
    <x v="0"/>
    <m/>
    <m/>
    <m/>
    <b v="1"/>
    <n v="148"/>
    <n v="740"/>
    <n v="39"/>
    <n v="60"/>
    <n v="53"/>
    <n v="88"/>
    <n v="35"/>
    <n v="21"/>
    <n v="60"/>
    <n v="78"/>
    <n v="63"/>
    <n v="152"/>
    <n v="60"/>
    <n v="31"/>
    <n v="296"/>
    <n v="444"/>
    <n v="237"/>
    <n v="52"/>
    <n v="740"/>
    <x v="0"/>
    <x v="0"/>
    <m/>
    <s v="Less than 3 months"/>
    <m/>
    <m/>
    <m/>
    <s v="On foot"/>
    <m/>
    <x v="1"/>
    <m/>
    <s v="violence_against_civilians destruction_looting_property"/>
    <m/>
    <b v="1"/>
    <b v="1"/>
    <s v="No"/>
    <m/>
    <m/>
    <m/>
    <m/>
    <m/>
    <m/>
    <m/>
    <m/>
    <m/>
    <m/>
    <m/>
    <s v="No"/>
    <s v="South Sudan"/>
    <x v="2"/>
    <m/>
    <x v="3"/>
    <m/>
    <s v="Gumruk"/>
    <m/>
    <s v="Other Site"/>
    <s v="Vuveno, Ngachavarachiz and Manymar"/>
    <s v="SSD"/>
    <x v="2"/>
    <s v="SS0308"/>
    <s v="SS030803"/>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Vuveno, Ngachavarachiz and Manymar to Manyabol during the attack from the armed Gawar and Dinka youths. Urgent needs observed are Plastic sheets, Jerrycans, Buckets, Cooking Saucepans, water and health services. IDPs  received Food Assistance from WFP and Fishing hooks from DRC. All of the IDPs showed Interest to return back once they get this urgent needs because security situation back home is okay. During our visits, majority of the IDPs are women and Children. Some separated with their children and Wives during the attack. They also said that they are willing to return to their habitual residence when they receive basic needs that can help them back home."/>
    <s v="6803d123-406c-43d9-ae43-201062b2fcb4"/>
    <n v="1"/>
    <s v="3.4"/>
    <x v="0"/>
    <x v="0"/>
    <x v="0"/>
  </r>
  <r>
    <s v="et_SS0308_0043"/>
    <x v="31"/>
    <d v="2021-06-11T00:00:00"/>
    <d v="2021-06-14T00:00:00"/>
    <x v="2"/>
    <x v="13"/>
    <s v="Gumruk"/>
    <m/>
    <x v="2"/>
    <s v="SS0308"/>
    <s v="SS030803"/>
    <s v="ssid_SS0308_0068"/>
    <s v="Manyabol"/>
    <s v="Manyabol"/>
    <n v="6.4641127000000003"/>
    <n v="32.574940300000002"/>
    <s v="Direct visit"/>
    <s v="None"/>
    <x v="1"/>
    <m/>
    <m/>
    <m/>
    <b v="1"/>
    <n v="297"/>
    <n v="1485"/>
    <n v="78"/>
    <n v="120"/>
    <n v="106"/>
    <n v="177"/>
    <n v="71"/>
    <n v="42"/>
    <n v="120"/>
    <n v="156"/>
    <n v="127"/>
    <n v="304"/>
    <n v="120"/>
    <n v="64"/>
    <n v="594"/>
    <n v="891"/>
    <n v="474"/>
    <n v="106"/>
    <n v="1485"/>
    <x v="2"/>
    <x v="0"/>
    <m/>
    <s v="Less than 3 months"/>
    <b v="1"/>
    <b v="1"/>
    <m/>
    <s v="On foot"/>
    <m/>
    <x v="5"/>
    <m/>
    <m/>
    <m/>
    <m/>
    <m/>
    <s v="No"/>
    <m/>
    <m/>
    <m/>
    <m/>
    <m/>
    <m/>
    <m/>
    <m/>
    <m/>
    <m/>
    <m/>
    <s v="No"/>
    <s v="South Sudan"/>
    <x v="2"/>
    <m/>
    <x v="17"/>
    <s v="Bor and Pibor Counties"/>
    <s v="Other Admin 3"/>
    <s v="Bor (Anyidi), Pibor and Verteth"/>
    <s v="Other Site"/>
    <s v="Bor (Anyidi), Pibor and Verteth"/>
    <s v="SSD"/>
    <x v="2"/>
    <s v="other"/>
    <s v="other"/>
    <s v="other"/>
    <m/>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Returnees returned from Bor, Pibor and Verteth when displaced from Manyabol during the attack from the armed Gawar and Dinka youths. Urgent needs observed are Plastic sheets, Jerrycans, Buckets, Cooking Saucepans, water and health services. they din not receive Food Assistance from WFP and Fishing hooks from DRC. All the of them said that the security situation okay. During our visits, majority of the returnees have returned with all their family members but a few separated with their children and Wives during the attack. And majority of the shelter types are intact although a very few of their houses were burned down."/>
    <s v="d57606df-75c3-4d7f-8961-034066ac6c9f"/>
    <n v="1"/>
    <s v="3.4"/>
    <x v="0"/>
    <x v="1"/>
    <x v="1"/>
  </r>
  <r>
    <s v="et_SS0308_0005"/>
    <x v="35"/>
    <d v="2021-05-07T00:00:00"/>
    <d v="2021-05-10T00:00:00"/>
    <x v="2"/>
    <x v="13"/>
    <s v="Pibor/Gogolthin"/>
    <m/>
    <x v="2"/>
    <s v="SS0308"/>
    <s v="SS030808"/>
    <s v="ssid_SS0308_0045"/>
    <s v="Pibor AA"/>
    <s v=""/>
    <n v="6.7985100000000003"/>
    <n v="33.123220000000003"/>
    <s v="Direct visit"/>
    <s v="Majority of IDPs/returnees"/>
    <x v="0"/>
    <m/>
    <m/>
    <m/>
    <b v="1"/>
    <n v="22"/>
    <n v="111"/>
    <n v="2"/>
    <n v="3"/>
    <n v="9"/>
    <n v="20"/>
    <n v="8"/>
    <n v="4"/>
    <n v="1"/>
    <n v="3"/>
    <n v="11"/>
    <n v="32"/>
    <n v="11"/>
    <n v="7"/>
    <n v="46"/>
    <n v="65"/>
    <n v="9"/>
    <n v="11"/>
    <n v="111"/>
    <x v="1"/>
    <x v="0"/>
    <m/>
    <s v="Habitual residence"/>
    <m/>
    <m/>
    <m/>
    <s v="On foot"/>
    <m/>
    <x v="1"/>
    <m/>
    <s v="violence_against_civilians destruction_looting_property"/>
    <m/>
    <b v="1"/>
    <b v="1"/>
    <s v="Yes"/>
    <b v="1"/>
    <b v="1"/>
    <m/>
    <b v="1"/>
    <b v="1"/>
    <b v="1"/>
    <m/>
    <b v="1"/>
    <m/>
    <m/>
    <m/>
    <s v="No"/>
    <s v="South Sudan"/>
    <x v="2"/>
    <m/>
    <x v="3"/>
    <m/>
    <s v="Lekuangole"/>
    <m/>
    <s v="Other Site"/>
    <s v="Nanaam"/>
    <s v="SSD"/>
    <x v="2"/>
    <s v="SS0308"/>
    <s v="SS030805"/>
    <s v="other"/>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On 08 May in Pibor area, following the revenge attacks by alleged Dinka and Gaawar Nuer youth on Ngoith and Mukenya villages in Nanaam area of Likuangole County on 07 May 2021, Karasana village in Beh Payam was also attacked by alleged Dinka and Gaawar Nuer youth and several civilians have fled to Pibor town."/>
    <s v="7f7693e1-b687-4d9d-af75-89892493be2f"/>
    <n v="1"/>
    <s v="3.4"/>
    <x v="0"/>
    <x v="0"/>
    <x v="1"/>
  </r>
  <r>
    <s v="et_SS0308_0004"/>
    <x v="35"/>
    <d v="2021-05-07T00:00:00"/>
    <d v="2021-05-10T00:00:00"/>
    <x v="2"/>
    <x v="13"/>
    <s v="Pibor/Gogolthin"/>
    <m/>
    <x v="2"/>
    <s v="SS0308"/>
    <s v="SS030808"/>
    <s v="ssid_SS0308_0007"/>
    <s v="Hai Jalaba-DIVIDED"/>
    <s v="Hai Jalaba East"/>
    <n v="6.8035759100000002"/>
    <n v="33.131225530000002"/>
    <s v="Direct visit"/>
    <s v="Majority of IDPs/returnees"/>
    <x v="0"/>
    <m/>
    <m/>
    <m/>
    <b v="1"/>
    <n v="21"/>
    <n v="115"/>
    <n v="5"/>
    <n v="11"/>
    <n v="17"/>
    <n v="8"/>
    <n v="9"/>
    <n v="6"/>
    <n v="8"/>
    <n v="14"/>
    <n v="17"/>
    <n v="9"/>
    <n v="7"/>
    <n v="4"/>
    <n v="56"/>
    <n v="59"/>
    <n v="38"/>
    <n v="10"/>
    <n v="115"/>
    <x v="0"/>
    <x v="0"/>
    <m/>
    <s v="Habitual residence"/>
    <m/>
    <m/>
    <m/>
    <s v="On foot"/>
    <m/>
    <x v="1"/>
    <m/>
    <s v="violence_against_civilians"/>
    <m/>
    <b v="1"/>
    <m/>
    <s v="Yes"/>
    <b v="1"/>
    <b v="1"/>
    <m/>
    <b v="1"/>
    <b v="1"/>
    <b v="1"/>
    <m/>
    <b v="1"/>
    <m/>
    <m/>
    <m/>
    <s v="No"/>
    <s v="South Sudan"/>
    <x v="2"/>
    <m/>
    <x v="3"/>
    <m/>
    <s v="Pibor/Gogolthin"/>
    <m/>
    <s v="Other Site"/>
    <s v="Beh"/>
    <s v="SSD"/>
    <x v="2"/>
    <s v="SS0308"/>
    <s v="SS030808"/>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08 May in Pibor area, following the revenge attacks by alleged Dinka and Gaawar Nuer youth on Ngoith and Mukenya villages in Nanaam area of Likuangole County on 07 May 2021, Karasana village in Beh Payam was also attacked by alleged Dinka and Gaawar Nuer youth and several civilians have fled to Pibor town."/>
    <s v="71e71c8d-3bcc-4ae9-a317-b81a8863f627"/>
    <n v="1"/>
    <s v="3.4"/>
    <x v="0"/>
    <x v="0"/>
    <x v="0"/>
  </r>
  <r>
    <s v="et_SS0308_0006"/>
    <x v="36"/>
    <d v="2021-05-07T00:00:00"/>
    <d v="2021-05-10T00:00:00"/>
    <x v="2"/>
    <x v="13"/>
    <s v="Pibor/Gogolthin"/>
    <m/>
    <x v="2"/>
    <s v="SS0308"/>
    <s v="SS030808"/>
    <s v="ssid_SS0308_0019"/>
    <s v="Manyirany"/>
    <s v=""/>
    <n v="6.8223721700000004"/>
    <n v="33.107851670000002"/>
    <s v="Remote Assessment (e.g. phone interview, interview outside of the location)"/>
    <s v="Majority of IDPs/returnees"/>
    <x v="0"/>
    <b v="1"/>
    <m/>
    <m/>
    <m/>
    <n v="60"/>
    <n v="308"/>
    <n v="3"/>
    <n v="9"/>
    <n v="25"/>
    <n v="54"/>
    <n v="27"/>
    <n v="11"/>
    <n v="2"/>
    <n v="10"/>
    <n v="29"/>
    <n v="88"/>
    <n v="33"/>
    <n v="17"/>
    <n v="129"/>
    <n v="179"/>
    <n v="24"/>
    <n v="28"/>
    <n v="308"/>
    <x v="0"/>
    <x v="0"/>
    <m/>
    <s v="Less than 3 months"/>
    <m/>
    <m/>
    <m/>
    <s v="On foot"/>
    <m/>
    <x v="1"/>
    <m/>
    <s v="violence_against_civilians"/>
    <m/>
    <b v="1"/>
    <m/>
    <s v="Yes"/>
    <m/>
    <b v="1"/>
    <m/>
    <m/>
    <m/>
    <m/>
    <m/>
    <m/>
    <m/>
    <m/>
    <m/>
    <s v="No"/>
    <s v="South Sudan"/>
    <x v="2"/>
    <m/>
    <x v="3"/>
    <m/>
    <s v="Gumruk"/>
    <m/>
    <s v="Lawol"/>
    <s v="Gumruk"/>
    <s v="SSD"/>
    <x v="2"/>
    <s v="SS0308"/>
    <s v="SS030803"/>
    <s v="ssid_SS0308_0014"/>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displacement was caused due to localized conflict and the most agent needs are Food, shelter, NFI and shelter."/>
    <s v="fbd7fcb4-1f45-4802-9a1c-8c7fd30083bb"/>
    <n v="1"/>
    <s v="3.4"/>
    <x v="0"/>
    <x v="0"/>
    <x v="1"/>
  </r>
  <r>
    <s v="et_SS0308_0003"/>
    <x v="35"/>
    <d v="2021-05-07T00:00:00"/>
    <d v="2021-05-10T00:00:00"/>
    <x v="2"/>
    <x v="13"/>
    <s v="Pibor/Gogolthin"/>
    <m/>
    <x v="2"/>
    <s v="SS0308"/>
    <s v="SS030808"/>
    <s v="ssid_SS0308_0012"/>
    <s v="Kondako"/>
    <s v="Kondako/Guangchat"/>
    <n v="6.8126308"/>
    <n v="33.1302801"/>
    <s v="Direct visit"/>
    <s v="Majority of IDPs/returnees"/>
    <x v="0"/>
    <m/>
    <m/>
    <m/>
    <b v="1"/>
    <n v="146"/>
    <n v="734"/>
    <n v="8"/>
    <n v="24"/>
    <n v="63"/>
    <n v="126"/>
    <n v="53"/>
    <n v="27"/>
    <n v="9"/>
    <n v="31"/>
    <n v="74"/>
    <n v="209"/>
    <n v="69"/>
    <n v="41"/>
    <n v="301"/>
    <n v="433"/>
    <n v="72"/>
    <n v="68"/>
    <n v="734"/>
    <x v="0"/>
    <x v="0"/>
    <m/>
    <s v="Habitual residence"/>
    <m/>
    <m/>
    <m/>
    <s v="On foot"/>
    <m/>
    <x v="1"/>
    <m/>
    <s v="violence_against_civilians"/>
    <m/>
    <b v="1"/>
    <m/>
    <s v="Yes"/>
    <b v="1"/>
    <b v="1"/>
    <m/>
    <b v="1"/>
    <b v="1"/>
    <b v="1"/>
    <m/>
    <b v="1"/>
    <m/>
    <m/>
    <m/>
    <s v="No"/>
    <s v="South Sudan"/>
    <x v="2"/>
    <m/>
    <x v="3"/>
    <m/>
    <s v="Lekuangole"/>
    <m/>
    <s v="Other Site"/>
    <s v="Nanaam"/>
    <s v="SSD"/>
    <x v="2"/>
    <s v="SS0308"/>
    <s v="SS030805"/>
    <s v="other"/>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On 08 May in Pibor area, following the revenge attacks by alleged Dinka and Gaawar Nuer youth on Ngoith and Mukenya villages in Nanaam area of Likuangole County on 07 May 2021, Karasana village in Beh Payam was also attacked by alleged Dinka and Gaawar Nuer youth and several civilians have fled to Pibor town"/>
    <s v="d3f85fd6-de70-4083-a6f1-12c289587bdc"/>
    <n v="1"/>
    <s v="3.4"/>
    <x v="0"/>
    <x v="0"/>
    <x v="1"/>
  </r>
  <r>
    <s v="et_SS0308_0008"/>
    <x v="37"/>
    <d v="2021-05-11T00:00:00"/>
    <d v="2021-05-13T00:00:00"/>
    <x v="2"/>
    <x v="13"/>
    <s v="Pibor/Gogolthin"/>
    <s v="changed payam/ need to update"/>
    <x v="2"/>
    <s v="SS0308"/>
    <s v="SS030808"/>
    <s v="ssid_SS0308_0012"/>
    <s v="Kondako"/>
    <s v=""/>
    <n v="6.8126308"/>
    <n v="33.1302801"/>
    <s v="Remote Assessment (e.g. phone interview, interview outside of the location)"/>
    <s v="None"/>
    <x v="0"/>
    <m/>
    <m/>
    <b v="1"/>
    <b v="1"/>
    <n v="1578"/>
    <n v="7891"/>
    <n v="413"/>
    <n v="639"/>
    <n v="564"/>
    <n v="939"/>
    <n v="376"/>
    <n v="225"/>
    <n v="639"/>
    <n v="827"/>
    <n v="676"/>
    <n v="1616"/>
    <n v="639"/>
    <n v="338"/>
    <n v="3156"/>
    <n v="4735"/>
    <n v="2518"/>
    <n v="563"/>
    <n v="7891"/>
    <x v="1"/>
    <x v="0"/>
    <m/>
    <s v="Less than 3 months"/>
    <m/>
    <m/>
    <m/>
    <s v="On foot"/>
    <m/>
    <x v="1"/>
    <m/>
    <s v="armed_clashes violence_against_civilians destruction_looting_property"/>
    <b v="1"/>
    <b v="1"/>
    <b v="1"/>
    <s v="No"/>
    <m/>
    <m/>
    <m/>
    <m/>
    <m/>
    <m/>
    <m/>
    <m/>
    <m/>
    <m/>
    <m/>
    <s v="No"/>
    <s v="South Sudan"/>
    <x v="2"/>
    <m/>
    <x v="3"/>
    <m/>
    <s v="Pibor/Gogolthin"/>
    <m/>
    <s v="Other Site"/>
    <s v="Wunkok Boma (Walak Village), Bei Boma (Makeng Village)"/>
    <s v="SSD"/>
    <x v="2"/>
    <s v="SS0308"/>
    <s v="SS030808"/>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Residents of this Village were all displaced from their habitual residence, other went to the neighboring Bomas while others are still on their way trying to come to Pibor town, it is also likely that the number will increase over the coming days."/>
    <s v="0b0a2ed0-a7c9-44f6-aac7-e208684c0268"/>
    <n v="1"/>
    <s v="3.4"/>
    <x v="0"/>
    <x v="0"/>
    <x v="0"/>
  </r>
  <r>
    <s v="et_SS0308_0007"/>
    <x v="37"/>
    <d v="2021-05-11T00:00:00"/>
    <d v="2021-05-13T00:00:00"/>
    <x v="2"/>
    <x v="13"/>
    <s v="Pibor/Gogolthin"/>
    <m/>
    <x v="2"/>
    <s v="SS0308"/>
    <s v="SS030808"/>
    <s v="ssid_SS0308_0013"/>
    <s v="Langachot"/>
    <s v="Langachot Primary School"/>
    <n v="6.7804612899999999"/>
    <n v="33.138699899999999"/>
    <s v="Remote Assessment (e.g. phone interview, interview outside of the location)"/>
    <s v="None"/>
    <x v="0"/>
    <m/>
    <m/>
    <b v="1"/>
    <b v="1"/>
    <n v="392"/>
    <n v="1660"/>
    <n v="87"/>
    <n v="134"/>
    <n v="119"/>
    <n v="198"/>
    <n v="79"/>
    <n v="47"/>
    <n v="134"/>
    <n v="174"/>
    <n v="142"/>
    <n v="340"/>
    <n v="134"/>
    <n v="72"/>
    <n v="664"/>
    <n v="996"/>
    <n v="529"/>
    <n v="119"/>
    <n v="1660"/>
    <x v="1"/>
    <x v="0"/>
    <m/>
    <s v="Less than 3 months"/>
    <m/>
    <m/>
    <m/>
    <s v="On foot"/>
    <m/>
    <x v="1"/>
    <m/>
    <s v="armed_clashes violence_against_civilians destruction_looting_property"/>
    <b v="1"/>
    <b v="1"/>
    <b v="1"/>
    <s v="No"/>
    <m/>
    <m/>
    <m/>
    <m/>
    <m/>
    <m/>
    <m/>
    <m/>
    <m/>
    <m/>
    <m/>
    <s v="No"/>
    <s v="South Sudan"/>
    <x v="2"/>
    <m/>
    <x v="3"/>
    <m/>
    <s v="Pibor/Gogolthin"/>
    <m/>
    <s v="Other Site"/>
    <s v="Murlil Boma, Ngapul Village"/>
    <s v="SSD"/>
    <x v="2"/>
    <s v="SS0308"/>
    <s v="SS030808"/>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armed youths from the Lou Nuer and Dinka Tribes advanced to Verteth Payam on the 10th May 2021, this attack caused displacement to the inhabitants of the attacked villages to Pibor town and other neighboring Bomas, during this assessment, some people were still in the bushes trying to find their ways to Pibor town, it is likely that the figure will increase."/>
    <s v="c801dcfc-e292-41de-b43b-73772f1218d8"/>
    <n v="1"/>
    <s v="3.4"/>
    <x v="0"/>
    <x v="0"/>
    <x v="0"/>
  </r>
  <r>
    <s v="et_SS0308_0001"/>
    <x v="35"/>
    <d v="2021-05-07T00:00:00"/>
    <d v="2021-05-10T00:00:00"/>
    <x v="2"/>
    <x v="13"/>
    <s v="Pibor/Gogolthin"/>
    <m/>
    <x v="2"/>
    <s v="SS0308"/>
    <s v="SS030808"/>
    <s v="ssid_SS0308_0029"/>
    <s v="Lokurnyang"/>
    <s v="Lukurngang"/>
    <n v="6.8043043000000001"/>
    <n v="33.141105400000001"/>
    <s v="Remote Assessment (e.g. phone interview, interview outside of the location)"/>
    <s v="Majority of IDPs/returnees"/>
    <x v="0"/>
    <m/>
    <m/>
    <m/>
    <b v="1"/>
    <n v="23"/>
    <n v="132"/>
    <n v="3"/>
    <n v="5"/>
    <n v="15"/>
    <n v="23"/>
    <n v="8"/>
    <n v="4"/>
    <n v="2"/>
    <n v="6"/>
    <n v="18"/>
    <n v="32"/>
    <n v="10"/>
    <n v="6"/>
    <n v="58"/>
    <n v="74"/>
    <n v="16"/>
    <n v="10"/>
    <n v="132"/>
    <x v="0"/>
    <x v="0"/>
    <m/>
    <s v="Habitual residence"/>
    <m/>
    <m/>
    <m/>
    <s v="On foot"/>
    <m/>
    <x v="1"/>
    <m/>
    <s v="violence_against_civilians"/>
    <m/>
    <b v="1"/>
    <m/>
    <s v="Yes"/>
    <m/>
    <b v="1"/>
    <m/>
    <m/>
    <m/>
    <b v="1"/>
    <m/>
    <b v="1"/>
    <m/>
    <m/>
    <m/>
    <s v="No"/>
    <s v="South Sudan"/>
    <x v="2"/>
    <m/>
    <x v="3"/>
    <m/>
    <s v="Lekuangole"/>
    <m/>
    <s v="Other Site"/>
    <s v="Gumruk (Thangnyang, Gumruk Centre &amp; Yang) Lekuangole (Monychak) Verteth (unspecified)"/>
    <s v="SSD"/>
    <x v="2"/>
    <s v="SS0308"/>
    <s v="SS030805"/>
    <s v="other"/>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On 08 May in Pibor area, following the revenge attacks by alleged Dinka and Gaawar Nuer youth on Ngoith and Mukenya villages in Nanaam area of Likuangole County on 07 May 2021, Karasana village in Beh Payam was also attacked by alleged Dinka and Gaawar Nuer youth and several civilians have fled to Pibor town."/>
    <s v="fc428f90-bc26-42fd-92a5-59af141afb16"/>
    <n v="1"/>
    <s v="3.4"/>
    <x v="0"/>
    <x v="0"/>
    <x v="1"/>
  </r>
  <r>
    <s v="et_SS0308_0002"/>
    <x v="35"/>
    <d v="2021-05-07T00:00:00"/>
    <d v="2021-05-10T00:00:00"/>
    <x v="2"/>
    <x v="13"/>
    <s v="Pibor/Gogolthin"/>
    <m/>
    <x v="2"/>
    <s v="SS0308"/>
    <s v="SS030808"/>
    <s v="ssid_SS0308_0049"/>
    <s v="Hai Muderia"/>
    <s v="Hai Muderia"/>
    <n v="6.7984951999999996"/>
    <n v="33.131325199999999"/>
    <s v="Remote Assessment (e.g. phone interview, interview outside of the location)"/>
    <s v="Majority of IDPs/returnees"/>
    <x v="0"/>
    <b v="1"/>
    <m/>
    <m/>
    <m/>
    <n v="40"/>
    <n v="202"/>
    <n v="2"/>
    <n v="6"/>
    <n v="19"/>
    <n v="36"/>
    <n v="15"/>
    <n v="7"/>
    <n v="2"/>
    <n v="7"/>
    <n v="20"/>
    <n v="57"/>
    <n v="19"/>
    <n v="12"/>
    <n v="85"/>
    <n v="117"/>
    <n v="17"/>
    <n v="19"/>
    <n v="202"/>
    <x v="0"/>
    <x v="0"/>
    <m/>
    <s v="Less than 3 months"/>
    <m/>
    <m/>
    <m/>
    <s v="On foot"/>
    <m/>
    <x v="1"/>
    <m/>
    <s v="violence_against_civilians"/>
    <m/>
    <b v="1"/>
    <m/>
    <s v="Yes"/>
    <m/>
    <b v="1"/>
    <m/>
    <m/>
    <m/>
    <m/>
    <m/>
    <m/>
    <m/>
    <m/>
    <m/>
    <s v="No"/>
    <s v="South Sudan"/>
    <x v="2"/>
    <m/>
    <x v="3"/>
    <m/>
    <s v="Gumruk"/>
    <m/>
    <m/>
    <s v="Mukenya"/>
    <s v="SSD"/>
    <x v="2"/>
    <s v="SS0308"/>
    <s v="SS030803"/>
    <m/>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to this location was as a result of localized conflict. The major needs are food, shelter, NFI and Sanitation."/>
    <s v="f1cac686-3a71-4487-8d7f-9f7503d21c6e"/>
    <n v="1"/>
    <s v="3.4"/>
    <x v="0"/>
    <x v="0"/>
    <x v="1"/>
  </r>
  <r>
    <s v="et_SS0308_0010"/>
    <x v="37"/>
    <d v="2021-05-11T00:00:00"/>
    <d v="2021-05-13T00:00:00"/>
    <x v="2"/>
    <x v="13"/>
    <s v="Pibor/Gogolthin"/>
    <m/>
    <x v="2"/>
    <s v="SS0308"/>
    <s v="SS030808"/>
    <s v="ssid_SS0308_0050"/>
    <s v="Pibor Girls Primary School"/>
    <s v="Pibor Girls Primary School"/>
    <n v="6.8001206700000001"/>
    <n v="33.128454750000003"/>
    <s v="Remote Assessment (e.g. phone interview, interview outside of the location)"/>
    <s v="None"/>
    <x v="0"/>
    <m/>
    <m/>
    <b v="1"/>
    <b v="1"/>
    <n v="407"/>
    <n v="2039"/>
    <n v="107"/>
    <n v="165"/>
    <n v="146"/>
    <n v="243"/>
    <n v="97"/>
    <n v="58"/>
    <n v="165"/>
    <n v="214"/>
    <n v="175"/>
    <n v="418"/>
    <n v="164"/>
    <n v="87"/>
    <n v="816"/>
    <n v="1223"/>
    <n v="651"/>
    <n v="145"/>
    <n v="2039"/>
    <x v="1"/>
    <x v="0"/>
    <m/>
    <s v="Less than 3 months"/>
    <m/>
    <m/>
    <m/>
    <s v="On foot"/>
    <m/>
    <x v="1"/>
    <m/>
    <s v="armed_clashes violence_against_civilians destruction_looting_property"/>
    <b v="1"/>
    <b v="1"/>
    <b v="1"/>
    <s v="No"/>
    <m/>
    <m/>
    <m/>
    <m/>
    <m/>
    <m/>
    <m/>
    <m/>
    <m/>
    <m/>
    <m/>
    <s v="No"/>
    <s v="South Sudan"/>
    <x v="2"/>
    <m/>
    <x v="3"/>
    <m/>
    <s v="Gumruk"/>
    <m/>
    <s v="Other Site"/>
    <s v="Thangnang Boma (Kaker Village), Gumruk Centre Boma (Gumruk Centre) and Ngacharavarachiz Boma (Bethibe Village)"/>
    <s v="SSD"/>
    <x v="2"/>
    <s v="SS0308"/>
    <s v="SS030803"/>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ll the residence of Gumruk centre were displaced, some ran to Pibor town while others flee to the neighboring bomas like Kotile and Kuyi. Currently the armed Lou Nuers and Dinka youths gathered in Kiliro area of Gumruk Payam. RRC is currently carrying out papar registration in Pibor girls primary while some humanitarian Partners also visited the location, organizations like OCHA, OXFAM,Save the Children, JAM, Peace Corp and Plan International visited the location but they did not provide any assistance yet."/>
    <s v="f8426a31-0d9f-4e03-a01c-412200feb80e"/>
    <n v="1"/>
    <s v="3.4"/>
    <x v="0"/>
    <x v="0"/>
    <x v="1"/>
  </r>
  <r>
    <s v="et_SS0308_0009"/>
    <x v="37"/>
    <d v="2021-05-11T00:00:00"/>
    <d v="2021-05-13T00:00:00"/>
    <x v="2"/>
    <x v="13"/>
    <s v="Pibor/Gogolthin"/>
    <m/>
    <x v="2"/>
    <s v="SS0308"/>
    <s v="SS030808"/>
    <s v="ssid_SS0308_0051"/>
    <s v="Pibor Boys Primary School"/>
    <s v="Pibor Boys Primary School"/>
    <n v="6.8008890099999997"/>
    <n v="33.128155630000002"/>
    <s v="Remote Assessment (e.g. phone interview, interview outside of the location)"/>
    <s v="None"/>
    <x v="0"/>
    <m/>
    <m/>
    <b v="1"/>
    <b v="1"/>
    <n v="1500"/>
    <n v="7500"/>
    <n v="393"/>
    <n v="607"/>
    <n v="536"/>
    <n v="893"/>
    <n v="357"/>
    <n v="214"/>
    <n v="607"/>
    <n v="786"/>
    <n v="643"/>
    <n v="1536"/>
    <n v="607"/>
    <n v="321"/>
    <n v="3000"/>
    <n v="4500"/>
    <n v="2393"/>
    <n v="535"/>
    <n v="7500"/>
    <x v="1"/>
    <x v="0"/>
    <m/>
    <s v="Less than 3 months"/>
    <m/>
    <m/>
    <m/>
    <s v="On foot"/>
    <m/>
    <x v="1"/>
    <m/>
    <s v="armed_clashes violence_against_civilians destruction_looting_property"/>
    <b v="1"/>
    <b v="1"/>
    <b v="1"/>
    <s v="No"/>
    <m/>
    <m/>
    <m/>
    <m/>
    <m/>
    <m/>
    <m/>
    <m/>
    <m/>
    <m/>
    <m/>
    <s v="No"/>
    <s v="South Sudan"/>
    <x v="2"/>
    <m/>
    <x v="3"/>
    <m/>
    <s v="Lekuangole"/>
    <m/>
    <s v="Other Site"/>
    <s v="Kongor Boma (Nanaam Village), Monychak Boma (Gul Village)"/>
    <s v="SSD"/>
    <x v="2"/>
    <s v="SS0308"/>
    <s v="SS030805"/>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RRC is currently doing paper registration in this location, and on the 13th May 2021, some Humanitarian Partners like OCHA, OXFAM, Save the Children, JAM, Peace Corps and Plan International Visited this location."/>
    <s v="0a329307-8368-4973-a54e-4c94b9141e72"/>
    <n v="1"/>
    <s v="3.4"/>
    <x v="0"/>
    <x v="0"/>
    <x v="1"/>
  </r>
  <r>
    <s v="et_SS0308_0011"/>
    <x v="38"/>
    <d v="2021-05-08T00:00:00"/>
    <d v="2021-05-19T00:00:00"/>
    <x v="2"/>
    <x v="13"/>
    <s v="Pibor/Gogolthin"/>
    <m/>
    <x v="2"/>
    <s v="SS0308"/>
    <s v="SS030808"/>
    <s v="ssid_SS0308_0051"/>
    <s v="Pibor Boys Primary School"/>
    <s v="Pibor boys Nursery School"/>
    <n v="6.8008890099999997"/>
    <n v="33.128155630000002"/>
    <s v="Direct visit"/>
    <s v="None"/>
    <x v="0"/>
    <m/>
    <m/>
    <m/>
    <b v="1"/>
    <n v="51"/>
    <n v="255"/>
    <n v="13"/>
    <n v="21"/>
    <n v="18"/>
    <n v="30"/>
    <n v="12"/>
    <n v="7"/>
    <n v="21"/>
    <n v="27"/>
    <n v="22"/>
    <n v="52"/>
    <n v="21"/>
    <n v="11"/>
    <n v="101"/>
    <n v="154"/>
    <n v="82"/>
    <n v="18"/>
    <n v="255"/>
    <x v="1"/>
    <x v="0"/>
    <m/>
    <s v="Less than 3 months"/>
    <m/>
    <m/>
    <m/>
    <s v="On foot"/>
    <m/>
    <x v="1"/>
    <m/>
    <s v="armed_clashes violence_against_civilians destruction_looting_property"/>
    <b v="1"/>
    <b v="1"/>
    <b v="1"/>
    <s v="No"/>
    <m/>
    <m/>
    <m/>
    <m/>
    <m/>
    <m/>
    <m/>
    <m/>
    <m/>
    <m/>
    <m/>
    <s v="No"/>
    <s v="South Sudan"/>
    <x v="2"/>
    <m/>
    <x v="3"/>
    <m/>
    <s v="Other Admin 3"/>
    <s v="Gumruk and Lekuangole"/>
    <s v="Other Site"/>
    <s v="Gumruk( Gumruk Centre) and Lekuangole (Nanaam, Monychak)"/>
    <s v="SSD"/>
    <x v="2"/>
    <s v="SS0308"/>
    <s v="other"/>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Some of the IDPs displaced from Lekuangole will return as soon as WFP food distribution start in Lekuangole but the ones displaced from Gumruk and Nanaam areas will stay since the conflict affected them so much."/>
    <s v="951f0252-5eee-4cdd-9863-73546ceac3a0"/>
    <n v="1"/>
    <s v="3.4"/>
    <x v="0"/>
    <x v="0"/>
    <x v="1"/>
  </r>
  <r>
    <s v="et_SS0308_0014"/>
    <x v="38"/>
    <d v="2021-05-08T00:00:00"/>
    <d v="2021-05-19T00:00:00"/>
    <x v="2"/>
    <x v="13"/>
    <s v="Pibor/Gogolthin"/>
    <m/>
    <x v="2"/>
    <s v="SS0308"/>
    <s v="SS030808"/>
    <s v="ssid_SS0308_0052"/>
    <s v="Former Livewell Compound"/>
    <s v="Former Livewell Compound"/>
    <n v="6.7961301299999999"/>
    <n v="33.134819120000003"/>
    <s v="Direct visit"/>
    <s v="None"/>
    <x v="0"/>
    <b v="1"/>
    <m/>
    <m/>
    <b v="1"/>
    <n v="5"/>
    <n v="25"/>
    <n v="1"/>
    <n v="2"/>
    <n v="2"/>
    <n v="3"/>
    <n v="1"/>
    <n v="1"/>
    <n v="2"/>
    <n v="3"/>
    <n v="2"/>
    <n v="5"/>
    <n v="2"/>
    <n v="1"/>
    <n v="10"/>
    <n v="15"/>
    <n v="8"/>
    <n v="2"/>
    <n v="25"/>
    <x v="1"/>
    <x v="0"/>
    <m/>
    <s v="Less than 3 months"/>
    <m/>
    <m/>
    <m/>
    <s v="On foot"/>
    <m/>
    <x v="1"/>
    <m/>
    <s v="armed_clashes violence_against_civilians destruction_looting_property"/>
    <b v="1"/>
    <b v="1"/>
    <b v="1"/>
    <s v="No"/>
    <m/>
    <m/>
    <m/>
    <m/>
    <m/>
    <m/>
    <m/>
    <m/>
    <m/>
    <m/>
    <m/>
    <s v="No"/>
    <s v="South Sudan"/>
    <x v="2"/>
    <m/>
    <x v="3"/>
    <m/>
    <s v="Gumruk"/>
    <m/>
    <s v="Gumruk"/>
    <s v="Gumruk"/>
    <s v="SSD"/>
    <x v="2"/>
    <s v="SS0308"/>
    <s v="SS030803"/>
    <s v="ssid_SS0308_0006"/>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Some of the members of the IDPs went back to Gumruk to access whether it is safe to return back, during our visit, the youths that went to gumruk didn't return yet"/>
    <s v="e3960624-d069-4948-b1a2-8f873c1cc036"/>
    <n v="1"/>
    <s v="3.4"/>
    <x v="0"/>
    <x v="0"/>
    <x v="1"/>
  </r>
  <r>
    <s v="et_SS0311_0003"/>
    <x v="39"/>
    <d v="2021-09-17T00:00:00"/>
    <d v="2021-09-22T00:00:00"/>
    <x v="2"/>
    <x v="14"/>
    <s v="Tiam"/>
    <m/>
    <x v="2"/>
    <s v="SS0311"/>
    <s v="SS031108"/>
    <s v="ssid_SS0311_0053"/>
    <s v="Tiam"/>
    <s v=""/>
    <n v="7.7833332999999998"/>
    <n v="31.766666699999998"/>
    <s v="Direct visit"/>
    <s v="None"/>
    <x v="0"/>
    <b v="1"/>
    <m/>
    <m/>
    <b v="1"/>
    <n v="18"/>
    <n v="98"/>
    <n v="5"/>
    <n v="8"/>
    <n v="7"/>
    <n v="11"/>
    <n v="5"/>
    <n v="3"/>
    <n v="8"/>
    <n v="10"/>
    <n v="8"/>
    <n v="20"/>
    <n v="8"/>
    <n v="5"/>
    <n v="39"/>
    <n v="59"/>
    <n v="31"/>
    <n v="8"/>
    <n v="98"/>
    <x v="0"/>
    <x v="0"/>
    <m/>
    <s v="Habitual residence"/>
    <m/>
    <m/>
    <m/>
    <s v="On foot"/>
    <m/>
    <x v="0"/>
    <m/>
    <m/>
    <m/>
    <m/>
    <m/>
    <s v="No"/>
    <m/>
    <m/>
    <m/>
    <m/>
    <m/>
    <m/>
    <m/>
    <m/>
    <m/>
    <m/>
    <m/>
    <s v="No"/>
    <s v="South Sudan"/>
    <x v="2"/>
    <m/>
    <x v="16"/>
    <m/>
    <s v="Tiam"/>
    <m/>
    <s v="Tiam"/>
    <s v="Tiam"/>
    <s v="SSD"/>
    <x v="2"/>
    <s v="SS0311"/>
    <s v="SS031108"/>
    <s v="ssid_SS0311_0053"/>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With the increase of water levels in Uror county after the return of the rainy season. Tiam payam of Uror county is the most affected with  around 98 individuals  from villages of Horgot, Piempieny, Kamehel and Pulthabil within Tiam payam and they have left their homes for Tiam centre. This brings the total number of IDPs in Tiam town to 1575 compared to the previously reported figures in August of 1477 individuals. Currently, the flood affected IDPs are living in Tiam centre with their relatives in the host population."/>
    <s v="2f1d19eb-309a-4835-9678-2f18a8e79352"/>
    <n v="1"/>
    <s v="3.4"/>
    <x v="0"/>
    <x v="0"/>
    <x v="0"/>
  </r>
  <r>
    <s v="et_SS0407_0003"/>
    <x v="40"/>
    <d v="2021-08-22T00:00:00"/>
    <d v="2021-08-25T00:00:00"/>
    <x v="3"/>
    <x v="15"/>
    <s v="Nyang Town"/>
    <m/>
    <x v="3"/>
    <s v="SS0407"/>
    <s v="SS040704"/>
    <s v="ssid_SS0407_0013"/>
    <s v="Nyang Town"/>
    <s v=""/>
    <n v="6.6999998090000004"/>
    <n v="30.579999919999999"/>
    <s v="Direct visit"/>
    <s v="All IDPs/returnees"/>
    <x v="0"/>
    <b v="1"/>
    <b v="1"/>
    <m/>
    <m/>
    <n v="94"/>
    <n v="431"/>
    <n v="3"/>
    <n v="13"/>
    <n v="36"/>
    <n v="78"/>
    <n v="33"/>
    <n v="16"/>
    <n v="4"/>
    <n v="15"/>
    <n v="42"/>
    <n v="126"/>
    <n v="41"/>
    <n v="24"/>
    <n v="179"/>
    <n v="252"/>
    <n v="35"/>
    <n v="40"/>
    <n v="431"/>
    <x v="1"/>
    <x v="0"/>
    <m/>
    <s v="Habitual residence"/>
    <m/>
    <m/>
    <m/>
    <s v="On foot"/>
    <m/>
    <x v="0"/>
    <m/>
    <m/>
    <m/>
    <m/>
    <m/>
    <s v="Yes"/>
    <b v="1"/>
    <b v="1"/>
    <b v="1"/>
    <b v="1"/>
    <b v="1"/>
    <b v="1"/>
    <m/>
    <m/>
    <m/>
    <m/>
    <m/>
    <s v="No"/>
    <s v="South Sudan"/>
    <x v="1"/>
    <m/>
    <x v="1"/>
    <m/>
    <s v="Pachak"/>
    <m/>
    <s v="Pumalual"/>
    <s v="Pachak"/>
    <s v="SSD"/>
    <x v="1"/>
    <s v="SS0607"/>
    <s v="SS060705"/>
    <s v="ssid_SS0607_0038"/>
    <s v="No"/>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are IDPs displaced from Panyijar due to floods. The water from last year had not dried yet but when it began raining since last month the water level added hence many house holds displacement and more are on the way to the location."/>
    <s v="e28559ba-4c1b-470d-a24f-5f45f7e453de"/>
    <n v="1"/>
    <s v="3.4"/>
    <x v="1"/>
    <x v="1"/>
    <x v="1"/>
  </r>
  <r>
    <s v="et_SS0407_0001"/>
    <x v="41"/>
    <d v="2021-04-28T00:00:00"/>
    <d v="2021-05-04T00:00:00"/>
    <x v="3"/>
    <x v="15"/>
    <s v="Yali"/>
    <m/>
    <x v="3"/>
    <s v="SS0407"/>
    <s v="SS040707"/>
    <s v="ssid_SS0407_0028"/>
    <s v="ACHOLDIT"/>
    <s v="Acholdit"/>
    <n v="6.6463000000000001"/>
    <n v="30.450299999999999"/>
    <s v="Remote Assessment (e.g. phone interview, interview outside of the location)"/>
    <s v="All IDPs/returnees"/>
    <x v="0"/>
    <m/>
    <m/>
    <b v="1"/>
    <b v="1"/>
    <n v="438"/>
    <n v="2190"/>
    <n v="66"/>
    <n v="84"/>
    <n v="182"/>
    <n v="396"/>
    <n v="166"/>
    <n v="80"/>
    <n v="100"/>
    <n v="109"/>
    <n v="214"/>
    <n v="457"/>
    <n v="209"/>
    <n v="127"/>
    <n v="974"/>
    <n v="1216"/>
    <n v="359"/>
    <n v="207"/>
    <n v="2190"/>
    <x v="1"/>
    <x v="0"/>
    <m/>
    <s v="Habitual residence"/>
    <m/>
    <m/>
    <m/>
    <s v="On foot"/>
    <m/>
    <x v="1"/>
    <m/>
    <s v="violence_against_civilians destruction_looting_property"/>
    <b v="1"/>
    <b v="1"/>
    <b v="1"/>
    <s v="No"/>
    <m/>
    <m/>
    <m/>
    <m/>
    <m/>
    <m/>
    <m/>
    <m/>
    <m/>
    <m/>
    <m/>
    <s v="No"/>
    <s v="South Sudan"/>
    <x v="10"/>
    <m/>
    <x v="18"/>
    <m/>
    <s v="Other Admin 3"/>
    <s v="Yali"/>
    <s v="Other Site"/>
    <s v="Yali"/>
    <s v="SSD"/>
    <x v="10"/>
    <s v="SS0404"/>
    <s v="other"/>
    <s v="other"/>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was caused due to communal clashes between Rumbek East and Yirol East, it started as a result of cattle raiding when the peol of Rumbek East attacked Yirol East. The IDPs are currently lacking shelter, food, NfI and health."/>
    <s v="43dcd6de-f0fa-4473-85ad-f880f32c7d87"/>
    <n v="1"/>
    <s v="3.4"/>
    <x v="0"/>
    <x v="1"/>
    <x v="1"/>
  </r>
  <r>
    <s v="et_SS0408_0005"/>
    <x v="42"/>
    <d v="2021-04-22T00:00:00"/>
    <d v="2021-04-29T00:00:00"/>
    <x v="3"/>
    <x v="16"/>
    <s v="Geng-Geng"/>
    <m/>
    <x v="3"/>
    <s v="SS0408"/>
    <s v="SS040804"/>
    <s v="ssid_SS0408_0033"/>
    <s v="Geng-geng Center"/>
    <s v="Geng-Geng Centre"/>
    <n v="6.4722"/>
    <n v="30.608599999999999"/>
    <s v="Direct visit"/>
    <s v="All IDPs/returnees"/>
    <x v="0"/>
    <m/>
    <m/>
    <m/>
    <b v="1"/>
    <n v="300"/>
    <n v="1620"/>
    <n v="12"/>
    <n v="49"/>
    <n v="135"/>
    <n v="293"/>
    <n v="123"/>
    <n v="59"/>
    <n v="13"/>
    <n v="57"/>
    <n v="158"/>
    <n v="472"/>
    <n v="155"/>
    <n v="94"/>
    <n v="671"/>
    <n v="949"/>
    <n v="131"/>
    <n v="153"/>
    <n v="1620"/>
    <x v="0"/>
    <x v="0"/>
    <m/>
    <s v="Habitual residence"/>
    <m/>
    <m/>
    <m/>
    <s v="On foot"/>
    <m/>
    <x v="1"/>
    <m/>
    <s v="violence_against_civilians destruction_looting_property"/>
    <m/>
    <b v="1"/>
    <b v="1"/>
    <s v="No"/>
    <m/>
    <m/>
    <m/>
    <m/>
    <m/>
    <m/>
    <m/>
    <m/>
    <m/>
    <m/>
    <m/>
    <s v="No"/>
    <s v="South Sudan"/>
    <x v="10"/>
    <m/>
    <x v="19"/>
    <m/>
    <s v="Anuol"/>
    <m/>
    <s v="Other Site"/>
    <s v="Aterbai, Kathiar"/>
    <s v="SSD"/>
    <x v="10"/>
    <s v="SS0408"/>
    <s v="SS040803"/>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displacement was caused due to revenge attack in Anuol . The fighting was between the clans of Aterbai and Han clans of Annuol."/>
    <s v="3a6f93c7-fd3a-435d-b5fe-851eefd48c58"/>
    <n v="1"/>
    <s v="3.4"/>
    <x v="0"/>
    <x v="0"/>
    <x v="1"/>
  </r>
  <r>
    <s v="et_SS0408_0008"/>
    <x v="43"/>
    <d v="2021-05-28T00:00:00"/>
    <d v="2021-06-01T00:00:00"/>
    <x v="3"/>
    <x v="16"/>
    <s v="Geng-Geng"/>
    <m/>
    <x v="3"/>
    <s v="SS0408"/>
    <s v="SS040804"/>
    <s v="ssid_SS0408_0017"/>
    <s v="Matbar"/>
    <s v=""/>
    <n v="6.3762001990000003"/>
    <n v="30.677999499999999"/>
    <s v="Remote Assessment (e.g. phone interview, interview outside of the location)"/>
    <s v="Some IDPs/returnees"/>
    <x v="0"/>
    <b v="1"/>
    <m/>
    <m/>
    <m/>
    <n v="57"/>
    <n v="260"/>
    <n v="14"/>
    <n v="20"/>
    <n v="19"/>
    <n v="31"/>
    <n v="12"/>
    <n v="7"/>
    <n v="21"/>
    <n v="22"/>
    <n v="27"/>
    <n v="55"/>
    <n v="21"/>
    <n v="11"/>
    <n v="103"/>
    <n v="157"/>
    <n v="77"/>
    <n v="18"/>
    <n v="260"/>
    <x v="0"/>
    <x v="0"/>
    <m/>
    <s v="Habitual residence"/>
    <m/>
    <m/>
    <m/>
    <s v="On foot"/>
    <m/>
    <x v="1"/>
    <m/>
    <s v="armed_clashes violence_against_civilians destruction_looting_property"/>
    <b v="1"/>
    <b v="1"/>
    <b v="1"/>
    <s v="Yes"/>
    <b v="1"/>
    <b v="1"/>
    <m/>
    <b v="1"/>
    <m/>
    <b v="1"/>
    <m/>
    <m/>
    <m/>
    <m/>
    <m/>
    <s v="No"/>
    <s v="South Sudan"/>
    <x v="10"/>
    <m/>
    <x v="19"/>
    <m/>
    <s v="Aluak - Luak"/>
    <m/>
    <s v="Other Site"/>
    <s v="Aluak-luak, Geer, Mayom, Mabui"/>
    <s v="SSD"/>
    <x v="10"/>
    <s v="SS0408"/>
    <s v="SS040802"/>
    <s v="other"/>
    <s v="No"/>
    <m/>
    <m/>
    <m/>
    <m/>
    <m/>
    <m/>
    <m/>
    <m/>
    <m/>
    <m/>
    <m/>
    <m/>
    <m/>
    <m/>
    <m/>
    <m/>
    <s v="No"/>
    <m/>
    <m/>
    <m/>
    <m/>
    <m/>
    <s v="3 - Extreme need, with immediate threat to life"/>
    <s v="3 - Extreme need, with immediate threat to life"/>
    <s v="3 - Extreme need, with immediate threat to life"/>
    <s v="1 - No severe need"/>
    <s v="1 - No severe need"/>
    <s v="3 - Extreme need, with immediate threat to life"/>
    <s v="1 - No severe need"/>
    <s v="2 - No"/>
    <m/>
    <m/>
    <s v="This displacement was due to revenge attack which  started since 2017 to date between the community of Aluakluak and Yirol East. lives were lost and other people left wounded ( injured). Currently no people left behind apart from military guarding the area."/>
    <s v="82b8092a-74b7-45ee-b66d-91eddeb11303"/>
    <n v="1"/>
    <s v="3.4"/>
    <x v="0"/>
    <x v="0"/>
    <x v="1"/>
  </r>
  <r>
    <s v="et_SS0408_0006"/>
    <x v="43"/>
    <d v="2021-05-28T00:00:00"/>
    <d v="2021-06-01T00:00:00"/>
    <x v="3"/>
    <x v="16"/>
    <s v="Geng-Geng"/>
    <m/>
    <x v="3"/>
    <s v="SS0408"/>
    <s v="SS040804"/>
    <s v="ssid_SS0408_0019"/>
    <s v="Pabur"/>
    <s v=""/>
    <n v="6.4306201930000002"/>
    <n v="30.599399569999999"/>
    <s v="Direct visit"/>
    <s v="Some IDPs/returnees"/>
    <x v="0"/>
    <b v="1"/>
    <m/>
    <m/>
    <m/>
    <n v="96"/>
    <n v="459"/>
    <n v="19"/>
    <n v="26"/>
    <n v="32"/>
    <n v="51"/>
    <n v="39"/>
    <n v="26"/>
    <n v="36"/>
    <n v="36"/>
    <n v="45"/>
    <n v="77"/>
    <n v="44"/>
    <n v="28"/>
    <n v="193"/>
    <n v="266"/>
    <n v="117"/>
    <n v="54"/>
    <n v="459"/>
    <x v="0"/>
    <x v="0"/>
    <m/>
    <s v="Habitual residence"/>
    <m/>
    <m/>
    <m/>
    <s v="On foot"/>
    <m/>
    <x v="1"/>
    <m/>
    <s v="armed_clashes violence_against_civilians destruction_looting_property"/>
    <b v="1"/>
    <b v="1"/>
    <b v="1"/>
    <s v="Yes"/>
    <b v="1"/>
    <b v="1"/>
    <b v="1"/>
    <b v="1"/>
    <b v="1"/>
    <b v="1"/>
    <m/>
    <b v="1"/>
    <m/>
    <m/>
    <m/>
    <s v="No"/>
    <s v="South Sudan"/>
    <x v="10"/>
    <m/>
    <x v="19"/>
    <m/>
    <s v="Mapuordit"/>
    <m/>
    <s v="Mabui"/>
    <s v="Mapuordit"/>
    <s v="SSD"/>
    <x v="10"/>
    <s v="SS0408"/>
    <s v="SS040806"/>
    <s v="ssid_SS0408_0012"/>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is displacement was due to revenge attack which  started since 2017 to date between the community of Aluakluak and Yirol East. lives were lost and other people left wounded ( injured). Currently no people left behind apart from military guarding the area."/>
    <s v="7f37b69c-a935-4c87-802d-7e8491e842b0"/>
    <n v="1"/>
    <s v="3.4"/>
    <x v="0"/>
    <x v="0"/>
    <x v="1"/>
  </r>
  <r>
    <s v="et_SS0408_0007"/>
    <x v="43"/>
    <d v="2021-05-28T00:00:00"/>
    <d v="2021-06-01T00:00:00"/>
    <x v="3"/>
    <x v="16"/>
    <s v="Mapuordit"/>
    <m/>
    <x v="3"/>
    <s v="SS0408"/>
    <s v="SS040806"/>
    <s v="ssid_SS0408_0016"/>
    <s v="Manpuordit"/>
    <s v="Mapuordit Centre"/>
    <n v="6.3560075029999998"/>
    <n v="30.139125830000001"/>
    <s v="Direct visit"/>
    <s v="Some IDPs/returnees"/>
    <x v="0"/>
    <b v="1"/>
    <m/>
    <m/>
    <m/>
    <n v="276"/>
    <n v="1382"/>
    <n v="72"/>
    <n v="99"/>
    <n v="83"/>
    <n v="165"/>
    <n v="112"/>
    <n v="45"/>
    <n v="95"/>
    <n v="106"/>
    <n v="112"/>
    <n v="283"/>
    <n v="145"/>
    <n v="65"/>
    <n v="576"/>
    <n v="806"/>
    <n v="372"/>
    <n v="110"/>
    <n v="1382"/>
    <x v="0"/>
    <x v="0"/>
    <m/>
    <s v="Habitual residence"/>
    <m/>
    <m/>
    <m/>
    <s v="On foot"/>
    <m/>
    <x v="1"/>
    <m/>
    <s v="armed_clashes violence_against_civilians destruction_looting_property"/>
    <b v="1"/>
    <b v="1"/>
    <b v="1"/>
    <s v="No"/>
    <m/>
    <m/>
    <m/>
    <m/>
    <m/>
    <m/>
    <m/>
    <m/>
    <m/>
    <m/>
    <m/>
    <s v="No"/>
    <s v="South Sudan"/>
    <x v="10"/>
    <m/>
    <x v="19"/>
    <m/>
    <s v="Aluak - Luak"/>
    <m/>
    <s v="Other Site"/>
    <s v="Geer, Mayom"/>
    <s v="SSD"/>
    <x v="10"/>
    <s v="SS0408"/>
    <s v="SS040802"/>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No"/>
    <m/>
    <m/>
    <s v="This displacement was due to revenge attack which  started since 2017 to date between the community of Aluakluak and Yirol East. lives were lost and other people left wounded ( injured). Currently no people left behind apart from military guarding the area."/>
    <s v="74d74f84-7f9a-42cc-aad4-75c50b4f3202"/>
    <n v="1"/>
    <s v="3.4"/>
    <x v="0"/>
    <x v="0"/>
    <x v="1"/>
  </r>
  <r>
    <s v="et_SS0408_0002"/>
    <x v="44"/>
    <d v="2021-01-30T00:00:00"/>
    <d v="2021-02-06T00:00:00"/>
    <x v="3"/>
    <x v="16"/>
    <s v="Mapuordit"/>
    <m/>
    <x v="3"/>
    <s v="SS0408"/>
    <s v="SS040806"/>
    <s v="ssid_SS0408_0034"/>
    <s v="Ngop"/>
    <s v="Ngop"/>
    <n v="6.5388900000000003"/>
    <n v="30.48789"/>
    <s v="Direct visit"/>
    <s v="Majority of IDPs/returnees"/>
    <x v="0"/>
    <m/>
    <m/>
    <m/>
    <m/>
    <n v="616"/>
    <n v="2836"/>
    <n v="93"/>
    <n v="152"/>
    <n v="300"/>
    <n v="418"/>
    <n v="190"/>
    <n v="127"/>
    <n v="126"/>
    <n v="190"/>
    <n v="342"/>
    <n v="519"/>
    <n v="227"/>
    <n v="152"/>
    <n v="1280"/>
    <n v="1556"/>
    <n v="561"/>
    <n v="279"/>
    <n v="2836"/>
    <x v="0"/>
    <x v="0"/>
    <m/>
    <s v="Habitual residence"/>
    <m/>
    <m/>
    <m/>
    <s v="On foot"/>
    <m/>
    <x v="1"/>
    <m/>
    <m/>
    <m/>
    <m/>
    <m/>
    <s v="No"/>
    <b v="1"/>
    <b v="1"/>
    <m/>
    <b v="1"/>
    <m/>
    <b v="1"/>
    <m/>
    <m/>
    <m/>
    <m/>
    <m/>
    <s v="No"/>
    <s v="South Sudan"/>
    <x v="10"/>
    <m/>
    <x v="19"/>
    <m/>
    <s v="Aluak - Luak"/>
    <m/>
    <s v="Other Site"/>
    <s v="Aluakluak Centre, Gaar"/>
    <s v="SSD"/>
    <x v="10"/>
    <s v="SS0408"/>
    <s v="SS040802"/>
    <s v="other"/>
    <s v="No"/>
    <m/>
    <m/>
    <m/>
    <m/>
    <m/>
    <m/>
    <m/>
    <m/>
    <m/>
    <m/>
    <m/>
    <m/>
    <m/>
    <m/>
    <m/>
    <m/>
    <s v="No"/>
    <m/>
    <m/>
    <m/>
    <m/>
    <s v=""/>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Saturday of 30/Jan/2020  there has been on going clashes as the people of Rumbek East ( the Dinka Agaar) attacked Aluakluak ( Atout clan) , left houses burnt down death and injured. Around 616 HH and 2836 Ind from both Aluakluak Centre and Gaar have been displaced to Yirol town."/>
    <s v="d8349256-260a-4ecf-8ba0-665895a6f073"/>
    <n v="1"/>
    <s v="2.0"/>
    <x v="0"/>
    <x v="0"/>
    <x v="1"/>
  </r>
  <r>
    <s v="et_SS0408_0004"/>
    <x v="41"/>
    <d v="2021-04-28T00:00:00"/>
    <d v="2021-05-04T00:00:00"/>
    <x v="3"/>
    <x v="16"/>
    <s v="Yirol Town"/>
    <m/>
    <x v="3"/>
    <s v="SS0408"/>
    <s v="SS040807"/>
    <s v="ssid_SS0408_0035"/>
    <s v="Alerwei"/>
    <s v="Aleweri"/>
    <n v="6.5392999999999999"/>
    <n v="30.503499999999999"/>
    <s v="Direct visit"/>
    <s v="Some IDPs/returnees"/>
    <x v="0"/>
    <m/>
    <m/>
    <b v="1"/>
    <b v="1"/>
    <n v="350"/>
    <n v="1897"/>
    <n v="34"/>
    <n v="57"/>
    <n v="158"/>
    <n v="343"/>
    <n v="144"/>
    <n v="78"/>
    <n v="49"/>
    <n v="67"/>
    <n v="185"/>
    <n v="492"/>
    <n v="181"/>
    <n v="109"/>
    <n v="814"/>
    <n v="1083"/>
    <n v="207"/>
    <n v="187"/>
    <n v="1897"/>
    <x v="0"/>
    <x v="0"/>
    <m/>
    <s v="Habitual residence"/>
    <m/>
    <m/>
    <m/>
    <s v="On foot"/>
    <m/>
    <x v="1"/>
    <m/>
    <s v="violence_against_civilians destruction_looting_property"/>
    <m/>
    <b v="1"/>
    <b v="1"/>
    <s v="No"/>
    <m/>
    <m/>
    <m/>
    <m/>
    <m/>
    <m/>
    <m/>
    <m/>
    <m/>
    <m/>
    <m/>
    <s v="No"/>
    <s v="South Sudan"/>
    <x v="10"/>
    <m/>
    <x v="19"/>
    <m/>
    <s v="Anuol"/>
    <m/>
    <s v="Other Site"/>
    <s v="Aterbai"/>
    <s v="SSD"/>
    <x v="10"/>
    <s v="SS0408"/>
    <s v="SS040803"/>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in Yirol town under Yirol West Aleweri village were displaced from Anuol Payam Aterbai Village due to revenge killing were properties and lives ere lost living majority displced."/>
    <s v="59775de5-3de0-4503-811c-7e4423663072"/>
    <n v="1"/>
    <s v="3.4"/>
    <x v="0"/>
    <x v="0"/>
    <x v="1"/>
  </r>
  <r>
    <s v="et_SS0408_0003"/>
    <x v="41"/>
    <d v="2021-04-28T00:00:00"/>
    <d v="2021-05-04T00:00:00"/>
    <x v="3"/>
    <x v="16"/>
    <s v="Yirol Town"/>
    <m/>
    <x v="3"/>
    <s v="SS0408"/>
    <s v="SS040807"/>
    <s v="ssid_SS0408_0034"/>
    <s v="Ngop"/>
    <s v="Ngop"/>
    <n v="6.5388900000000003"/>
    <n v="30.48789"/>
    <s v="Remote Assessment (e.g. phone interview, interview outside of the location)"/>
    <s v="Some IDPs/returnees"/>
    <x v="0"/>
    <m/>
    <m/>
    <b v="1"/>
    <b v="1"/>
    <n v="300"/>
    <n v="1713"/>
    <n v="25"/>
    <n v="71"/>
    <n v="151"/>
    <n v="217"/>
    <n v="138"/>
    <n v="66"/>
    <n v="34"/>
    <n v="81"/>
    <n v="178"/>
    <n v="472"/>
    <n v="174"/>
    <n v="106"/>
    <n v="668"/>
    <n v="1045"/>
    <n v="211"/>
    <n v="172"/>
    <n v="1713"/>
    <x v="0"/>
    <x v="0"/>
    <m/>
    <s v="Habitual residence"/>
    <m/>
    <m/>
    <m/>
    <s v="On foot"/>
    <m/>
    <x v="1"/>
    <m/>
    <s v="violence_against_civilians destruction_looting_property"/>
    <m/>
    <b v="1"/>
    <b v="1"/>
    <s v="No"/>
    <m/>
    <m/>
    <m/>
    <m/>
    <m/>
    <m/>
    <m/>
    <m/>
    <m/>
    <m/>
    <m/>
    <s v="No"/>
    <s v="South Sudan"/>
    <x v="10"/>
    <m/>
    <x v="19"/>
    <m/>
    <s v="Anuol"/>
    <m/>
    <s v="Mageng"/>
    <s v="Anuol"/>
    <s v="SSD"/>
    <x v="10"/>
    <s v="SS0408"/>
    <s v="SS040803"/>
    <s v="ssid_SS0408_0014"/>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2 - No"/>
    <m/>
    <m/>
    <s v="The displacementin this village was caused due to revenge attack among Aterbai and Ahan villages of Anuol Payam"/>
    <s v="f4fd4751-12b2-4d1e-bc13-9fe2bd3c701a"/>
    <n v="1"/>
    <s v="3.4"/>
    <x v="0"/>
    <x v="0"/>
    <x v="1"/>
  </r>
  <r>
    <s v="et_SS0408_0010"/>
    <x v="45"/>
    <d v="2021-05-28T00:00:00"/>
    <d v="2021-06-03T00:00:00"/>
    <x v="3"/>
    <x v="16"/>
    <s v="Yirol Town"/>
    <m/>
    <x v="3"/>
    <s v="SS0408"/>
    <s v="SS040807"/>
    <s v="ssid_SS0408_0034"/>
    <s v="Ngop"/>
    <s v="Ngop"/>
    <n v="6.5388900000000003"/>
    <n v="30.48789"/>
    <s v="Direct visit"/>
    <s v="Some IDPs/returnees"/>
    <x v="0"/>
    <b v="1"/>
    <m/>
    <m/>
    <m/>
    <n v="78"/>
    <n v="372"/>
    <n v="19"/>
    <n v="25"/>
    <n v="33"/>
    <n v="44"/>
    <n v="23"/>
    <n v="11"/>
    <n v="27"/>
    <n v="32"/>
    <n v="35"/>
    <n v="76"/>
    <n v="31"/>
    <n v="16"/>
    <n v="155"/>
    <n v="217"/>
    <n v="103"/>
    <n v="27"/>
    <n v="372"/>
    <x v="0"/>
    <x v="0"/>
    <m/>
    <s v="Habitual residence"/>
    <m/>
    <m/>
    <m/>
    <s v="On foot"/>
    <m/>
    <x v="1"/>
    <m/>
    <s v="armed_clashes violence_against_civilians destruction_looting_property"/>
    <b v="1"/>
    <b v="1"/>
    <b v="1"/>
    <s v="Yes"/>
    <b v="1"/>
    <b v="1"/>
    <b v="1"/>
    <b v="1"/>
    <b v="1"/>
    <m/>
    <m/>
    <b v="1"/>
    <m/>
    <m/>
    <m/>
    <s v="No"/>
    <s v="South Sudan"/>
    <x v="10"/>
    <m/>
    <x v="19"/>
    <m/>
    <s v="Aluak - Luak"/>
    <m/>
    <s v="Other Site"/>
    <s v="Aluak-luak, Geer, Mayom, Mabui"/>
    <s v="SSD"/>
    <x v="10"/>
    <s v="SS0408"/>
    <s v="SS040802"/>
    <s v="other"/>
    <s v="No"/>
    <m/>
    <m/>
    <m/>
    <m/>
    <m/>
    <m/>
    <m/>
    <m/>
    <m/>
    <m/>
    <m/>
    <m/>
    <m/>
    <m/>
    <m/>
    <m/>
    <s v="No"/>
    <m/>
    <m/>
    <m/>
    <m/>
    <m/>
    <s v="3 - Extreme need, with immediate threat to life"/>
    <s v="3 - Extreme need, with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This displacement was due to revenge attack which  started since 2017 to date between the community of Aluakluak and Yirol East. lives were lost and other people left wounded ( injured). Currently no people left behind apart from military guarding the area."/>
    <s v="1207f81a-d2a8-4791-b9b6-19c5eced3c8c"/>
    <n v="1"/>
    <s v="3.4"/>
    <x v="0"/>
    <x v="0"/>
    <x v="1"/>
  </r>
  <r>
    <s v="et_SS0408_0009"/>
    <x v="43"/>
    <d v="2021-05-28T00:00:00"/>
    <d v="2021-06-01T00:00:00"/>
    <x v="3"/>
    <x v="16"/>
    <s v="Yirol Town"/>
    <m/>
    <x v="3"/>
    <s v="SS0408"/>
    <s v="SS040807"/>
    <s v="ssid_SS0408_0010"/>
    <s v="Debudi"/>
    <s v=""/>
    <n v="6.5506000000000002"/>
    <n v="30.492000000000001"/>
    <s v="Direct visit"/>
    <s v="Some IDPs/returnees"/>
    <x v="0"/>
    <b v="1"/>
    <m/>
    <m/>
    <m/>
    <n v="97"/>
    <n v="585"/>
    <n v="31"/>
    <n v="34"/>
    <n v="42"/>
    <n v="70"/>
    <n v="41"/>
    <n v="17"/>
    <n v="47"/>
    <n v="50"/>
    <n v="61"/>
    <n v="120"/>
    <n v="47"/>
    <n v="25"/>
    <n v="235"/>
    <n v="350"/>
    <n v="162"/>
    <n v="42"/>
    <n v="585"/>
    <x v="0"/>
    <x v="0"/>
    <m/>
    <s v="Habitual residence"/>
    <m/>
    <m/>
    <m/>
    <s v="On foot"/>
    <m/>
    <x v="1"/>
    <m/>
    <s v="armed_clashes violence_against_civilians destruction_looting_property"/>
    <b v="1"/>
    <b v="1"/>
    <b v="1"/>
    <s v="Yes"/>
    <b v="1"/>
    <b v="1"/>
    <m/>
    <m/>
    <b v="1"/>
    <b v="1"/>
    <m/>
    <b v="1"/>
    <m/>
    <m/>
    <m/>
    <s v="No"/>
    <s v="South Sudan"/>
    <x v="10"/>
    <m/>
    <x v="19"/>
    <m/>
    <s v="Aluak - Luak"/>
    <m/>
    <s v="Other Site"/>
    <s v="Aluak-luak, Geer, Mayom, Mabui"/>
    <s v="SSD"/>
    <x v="10"/>
    <s v="SS0408"/>
    <s v="SS040802"/>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displacement was due to revenge attack which  started since 2017 to date between the community of Aluakluak and Yirol East. lives were lost and other people left wounded ( injured). Currently no people left behind apart from military guarding the area."/>
    <s v="1eb0dfa6-d0ba-4a09-89d0-1147fb1901f1"/>
    <n v="1"/>
    <s v="3.4"/>
    <x v="0"/>
    <x v="0"/>
    <x v="1"/>
  </r>
  <r>
    <s v="et_SS0408_0001"/>
    <x v="44"/>
    <d v="2021-02-03T00:00:00"/>
    <d v="2021-02-06T00:00:00"/>
    <x v="3"/>
    <x v="16"/>
    <s v="Yirol Town"/>
    <m/>
    <x v="3"/>
    <s v="SS0408"/>
    <s v="SS040807"/>
    <s v="ssid_SS0408_0006"/>
    <s v="Atorok"/>
    <s v=""/>
    <n v="6.5460669999999999"/>
    <n v="30.50973333"/>
    <s v="Direct visit"/>
    <s v="All IDPs/returnees"/>
    <x v="0"/>
    <m/>
    <m/>
    <m/>
    <m/>
    <n v="569"/>
    <n v="1800"/>
    <n v="24"/>
    <n v="72"/>
    <n v="248"/>
    <n v="302"/>
    <n v="133"/>
    <n v="30"/>
    <n v="43"/>
    <n v="85"/>
    <n v="314"/>
    <n v="368"/>
    <n v="127"/>
    <n v="54"/>
    <n v="809"/>
    <n v="991"/>
    <n v="224"/>
    <n v="84"/>
    <n v="1800"/>
    <x v="0"/>
    <x v="0"/>
    <m/>
    <s v="Habitual residence"/>
    <m/>
    <m/>
    <m/>
    <s v="On foot"/>
    <m/>
    <x v="1"/>
    <m/>
    <m/>
    <m/>
    <m/>
    <m/>
    <s v="Yes"/>
    <b v="1"/>
    <b v="1"/>
    <m/>
    <b v="1"/>
    <m/>
    <b v="1"/>
    <m/>
    <m/>
    <m/>
    <m/>
    <m/>
    <s v="No"/>
    <s v="South Sudan"/>
    <x v="10"/>
    <m/>
    <x v="19"/>
    <m/>
    <s v="Geng-Geng"/>
    <m/>
    <s v="Other Site"/>
    <s v="Nyiendiet"/>
    <s v="SSD"/>
    <x v="10"/>
    <s v="SS0408"/>
    <s v="SS040804"/>
    <s v="other"/>
    <s v="No"/>
    <m/>
    <m/>
    <m/>
    <m/>
    <m/>
    <m/>
    <m/>
    <m/>
    <m/>
    <m/>
    <m/>
    <m/>
    <m/>
    <m/>
    <m/>
    <m/>
    <s v="No"/>
    <m/>
    <m/>
    <m/>
    <m/>
    <s v=""/>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displacement was a result of cattle raiding in Nyiendient village  which was attacked by the cattle raiders from Dinka Aliat of Awerial Bunagok Payam. A number of houses were burnt down, tow people killed and three injured. The rest of the residents fled to Yirol town. Their main needs currently are, Food, health, water and NFIs."/>
    <s v="14f1f61c-dbaf-4c97-8a47-a223d45ff3b0"/>
    <n v="1"/>
    <s v="2.0"/>
    <x v="0"/>
    <x v="0"/>
    <x v="1"/>
  </r>
  <r>
    <s v="et_SS0501_0001"/>
    <x v="46"/>
    <d v="2021-08-23T00:00:00"/>
    <d v="2021-09-06T00:00:00"/>
    <x v="4"/>
    <x v="17"/>
    <s v="Aroyo"/>
    <m/>
    <x v="4"/>
    <s v="SS0501"/>
    <s v="SS050103"/>
    <s v="ssid_SS0501_0013"/>
    <s v="Aroyo"/>
    <s v=""/>
    <n v="8.6630000000000003"/>
    <n v="26.864000000000001"/>
    <s v="Direct visit"/>
    <s v="None"/>
    <x v="0"/>
    <b v="1"/>
    <b v="1"/>
    <b v="0"/>
    <b v="1"/>
    <n v="52"/>
    <n v="201"/>
    <n v="16"/>
    <n v="26"/>
    <n v="17"/>
    <n v="21"/>
    <n v="0"/>
    <n v="0"/>
    <n v="23"/>
    <n v="34"/>
    <n v="25"/>
    <n v="38"/>
    <n v="1"/>
    <n v="0"/>
    <n v="80"/>
    <n v="121"/>
    <n v="99"/>
    <n v="0"/>
    <n v="201"/>
    <x v="0"/>
    <x v="0"/>
    <m/>
    <s v="Habitual residence"/>
    <m/>
    <m/>
    <m/>
    <s v="On foot"/>
    <m/>
    <x v="1"/>
    <m/>
    <s v="armed_clashes"/>
    <b v="1"/>
    <b v="0"/>
    <b v="0"/>
    <s v="No"/>
    <b v="0"/>
    <b v="0"/>
    <b v="0"/>
    <b v="0"/>
    <b v="0"/>
    <b v="0"/>
    <b v="0"/>
    <b v="0"/>
    <b v="0"/>
    <m/>
    <b v="0"/>
    <s v="No"/>
    <s v="South Sudan"/>
    <x v="11"/>
    <m/>
    <x v="20"/>
    <m/>
    <s v="Tambura"/>
    <m/>
    <s v="Tambura Center"/>
    <s v="Tambura"/>
    <s v="SSD"/>
    <x v="11"/>
    <s v="SS1009"/>
    <s v="SS100905"/>
    <s v="ssid_SS1009_0014"/>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 recent displacement of the IDPs is triggered by local conflict that occurred in Tumbura towards the end of August -2021. this incident had resulted to raid 1500 heads of cattle from these pastoralist and their live become worse .note only this , their belongings were looted and destroyed , hence this forced them to flee out from that place seeking for safety places . they settled in open area or place."/>
    <s v="4385b74f-a1e1-45d4-81f8-906a3b31bb70"/>
    <n v="1"/>
    <s v="3.4"/>
    <x v="1"/>
    <x v="1"/>
    <x v="1"/>
  </r>
  <r>
    <s v="et_SS0501_0002"/>
    <x v="47"/>
    <d v="2021-08-04T00:00:00"/>
    <d v="2021-09-13T00:00:00"/>
    <x v="4"/>
    <x v="17"/>
    <s v="Awulic"/>
    <m/>
    <x v="4"/>
    <s v="SS0501"/>
    <s v="SS050105"/>
    <s v="ssid_SS0501_0027"/>
    <s v="Awulic 2"/>
    <s v=""/>
    <n v="8.6055689999999991"/>
    <n v="27.290561"/>
    <s v="Direct visit"/>
    <s v="None"/>
    <x v="0"/>
    <b v="0"/>
    <b v="0"/>
    <b v="0"/>
    <b v="1"/>
    <n v="1220"/>
    <n v="6100"/>
    <n v="384"/>
    <n v="576"/>
    <n v="619"/>
    <n v="402"/>
    <n v="160"/>
    <n v="89"/>
    <n v="468"/>
    <n v="772"/>
    <n v="989"/>
    <n v="787"/>
    <n v="558"/>
    <n v="296"/>
    <n v="2230"/>
    <n v="3870"/>
    <n v="2200"/>
    <n v="385"/>
    <n v="6100"/>
    <x v="0"/>
    <x v="0"/>
    <m/>
    <s v="Habitual residence"/>
    <m/>
    <m/>
    <m/>
    <s v="On foot"/>
    <m/>
    <x v="0"/>
    <m/>
    <m/>
    <m/>
    <m/>
    <m/>
    <s v="No"/>
    <b v="0"/>
    <b v="0"/>
    <b v="0"/>
    <b v="0"/>
    <b v="0"/>
    <b v="0"/>
    <b v="0"/>
    <b v="0"/>
    <b v="0"/>
    <m/>
    <b v="0"/>
    <s v="No"/>
    <s v="South Sudan"/>
    <x v="12"/>
    <m/>
    <x v="21"/>
    <m/>
    <s v="Awulic"/>
    <m/>
    <s v="Awulic 2"/>
    <s v="Awulic"/>
    <s v="SSD"/>
    <x v="12"/>
    <s v="SS0501"/>
    <s v="SS050105"/>
    <s v="ssid_SS0501_0027"/>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 displacement was trigged by flooding from river over flow hence ,some of the IDPs were relocated to road side and some are in the host community. their living condition is since they are living in simple make-up shelters (rakuba) which never protected them from rain and cool .the displacement was started since August therefore ,the crops were submerged into  water which left them without food since they are now relying on kinship support .gift from relatives and fishing. NFI is a major concern raised by the IDPs plus health issues since they move from the displacement of 11 km to access health srevice in Aweil Town."/>
    <s v="b1363179-b635-4e84-bb22-bd8c18324478"/>
    <n v="1"/>
    <s v="3.4"/>
    <x v="0"/>
    <x v="0"/>
    <x v="0"/>
  </r>
  <r>
    <s v="et_SS0502_0007"/>
    <x v="48"/>
    <d v="2021-08-17T00:00:00"/>
    <d v="2021-09-19T00:00:00"/>
    <x v="4"/>
    <x v="18"/>
    <s v="Madhol"/>
    <m/>
    <x v="4"/>
    <s v="SS0502"/>
    <s v="SS050202"/>
    <s v="ssid_SS0502_0011"/>
    <s v="Majok Yithiou"/>
    <s v=""/>
    <n v="9.5777196880000002"/>
    <n v="27.727800370000001"/>
    <s v="Direct visit"/>
    <s v="None"/>
    <x v="0"/>
    <b v="1"/>
    <b v="0"/>
    <b v="0"/>
    <b v="0"/>
    <n v="987"/>
    <n v="4775"/>
    <n v="186"/>
    <n v="579"/>
    <n v="498"/>
    <n v="444"/>
    <n v="337"/>
    <n v="143"/>
    <n v="207"/>
    <n v="576"/>
    <n v="558"/>
    <n v="545"/>
    <n v="468"/>
    <n v="234"/>
    <n v="2187"/>
    <n v="2588"/>
    <n v="1548"/>
    <n v="377"/>
    <n v="4775"/>
    <x v="0"/>
    <x v="0"/>
    <m/>
    <s v="Habitual residence"/>
    <m/>
    <m/>
    <m/>
    <s v="On foot"/>
    <m/>
    <x v="0"/>
    <m/>
    <m/>
    <m/>
    <m/>
    <m/>
    <s v="Yes"/>
    <b v="1"/>
    <b v="1"/>
    <b v="0"/>
    <b v="0"/>
    <b v="0"/>
    <b v="0"/>
    <b v="0"/>
    <b v="1"/>
    <b v="0"/>
    <m/>
    <b v="0"/>
    <s v="No"/>
    <s v="South Sudan"/>
    <x v="12"/>
    <m/>
    <x v="22"/>
    <m/>
    <s v="Madhol"/>
    <m/>
    <s v="Majok Yithiou"/>
    <s v="Madhol"/>
    <s v="SSD"/>
    <x v="12"/>
    <s v="SS0502"/>
    <s v="SS050202"/>
    <s v="ssid_SS0502_0011"/>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25/10/2021 DTM conducted event tracking assessment in Awiel east county about flooding  and found the total of 987 households  and 4775 individuals, the team found that people were living in open places and the urgency needs by the affected population are as follow food ,shelters and health"/>
    <s v="ec0d3085-effc-4a76-9e5b-f5af00a44a76"/>
    <n v="1"/>
    <s v="3.4"/>
    <x v="0"/>
    <x v="0"/>
    <x v="0"/>
  </r>
  <r>
    <s v="et_SS0502_0003"/>
    <x v="49"/>
    <d v="2021-02-15T00:00:00"/>
    <d v="2021-02-15T00:00:00"/>
    <x v="4"/>
    <x v="18"/>
    <s v="Malual Bai"/>
    <m/>
    <x v="4"/>
    <s v="SS0502"/>
    <s v="SS050203"/>
    <s v="ssid_SS0502_0008"/>
    <s v="Mathiang"/>
    <s v=""/>
    <n v="9.2942682810000008"/>
    <n v="27.798483529999999"/>
    <s v="Direct visit"/>
    <s v="None"/>
    <x v="0"/>
    <b v="1"/>
    <m/>
    <m/>
    <b v="1"/>
    <n v="138"/>
    <n v="697"/>
    <n v="15"/>
    <n v="28"/>
    <n v="56"/>
    <n v="35"/>
    <n v="23"/>
    <n v="18"/>
    <n v="22"/>
    <n v="55"/>
    <n v="211"/>
    <n v="141"/>
    <n v="54"/>
    <n v="39"/>
    <n v="175"/>
    <n v="522"/>
    <n v="120"/>
    <n v="57"/>
    <n v="697"/>
    <x v="0"/>
    <x v="0"/>
    <m/>
    <s v="Habitual residence"/>
    <m/>
    <m/>
    <m/>
    <s v="On foot"/>
    <m/>
    <x v="1"/>
    <m/>
    <s v="armed_clashes destruction_looting_property"/>
    <b v="1"/>
    <m/>
    <b v="1"/>
    <s v="Yes"/>
    <b v="1"/>
    <b v="1"/>
    <m/>
    <m/>
    <m/>
    <m/>
    <b v="1"/>
    <b v="1"/>
    <m/>
    <m/>
    <m/>
    <s v="No"/>
    <s v="South Sudan"/>
    <x v="12"/>
    <m/>
    <x v="22"/>
    <m/>
    <s v="Malual Bai"/>
    <m/>
    <s v="Other Site"/>
    <s v="Mayen-Giir, Wun-Nyor, Miirathiep"/>
    <s v="SSD"/>
    <x v="12"/>
    <s v="SS0502"/>
    <s v="SS050203"/>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in mathiangnientok village in malualbaai payam of Awiel East county -Northern Bahr el Ghazal were displace from mayen-giir ,wun-nyor, and miirathiep villages on date 15/feb/2021because of insecurity caused by attacked of Arab misserya from sudan to near by mabior padolmuot boma , this result into displacement,one person killed, two people injuries ,8 homes were burnt to ashes ,250 goats raided and properties were burnt too."/>
    <s v="b0815932-48ba-4c26-8878-b219ff16a798"/>
    <n v="1"/>
    <s v="3.4"/>
    <x v="0"/>
    <x v="0"/>
    <x v="0"/>
  </r>
  <r>
    <s v="et_SS0502_0001"/>
    <x v="49"/>
    <d v="2021-02-15T00:00:00"/>
    <d v="2021-02-15T00:00:00"/>
    <x v="4"/>
    <x v="18"/>
    <s v="Malual Bai"/>
    <m/>
    <x v="4"/>
    <s v="SS0502"/>
    <s v="SS050203"/>
    <s v="ssid_SS0502_0028"/>
    <s v="Lieth"/>
    <s v="Lieth"/>
    <n v="9.2463999999999995"/>
    <n v="27.782741999999999"/>
    <s v="Direct visit"/>
    <s v="All IDPs/returnees"/>
    <x v="0"/>
    <b v="1"/>
    <m/>
    <m/>
    <b v="1"/>
    <n v="469"/>
    <n v="2346"/>
    <n v="56"/>
    <n v="74"/>
    <n v="218"/>
    <n v="316"/>
    <n v="154"/>
    <n v="61"/>
    <n v="69"/>
    <n v="145"/>
    <n v="451"/>
    <n v="511"/>
    <n v="201"/>
    <n v="90"/>
    <n v="879"/>
    <n v="1467"/>
    <n v="344"/>
    <n v="151"/>
    <n v="2346"/>
    <x v="0"/>
    <x v="0"/>
    <m/>
    <s v="Habitual residence"/>
    <m/>
    <m/>
    <m/>
    <s v="On foot"/>
    <m/>
    <x v="1"/>
    <m/>
    <s v="armed_clashes destruction_looting_property"/>
    <b v="1"/>
    <m/>
    <b v="1"/>
    <s v="Yes"/>
    <b v="1"/>
    <b v="1"/>
    <m/>
    <m/>
    <m/>
    <m/>
    <b v="1"/>
    <b v="1"/>
    <m/>
    <m/>
    <m/>
    <s v="No"/>
    <s v="South Sudan"/>
    <x v="12"/>
    <m/>
    <x v="22"/>
    <m/>
    <s v="Malual Bai"/>
    <m/>
    <s v="Other Site"/>
    <s v="Mabior padolmuot,Makueiadior,Machar chol"/>
    <s v="SSD"/>
    <x v="12"/>
    <s v="SS0502"/>
    <s v="SS050203"/>
    <s v="other"/>
    <s v="No"/>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IDPS in lieth village in malualbaai payam of Awiel East county -Northern Bahr el ghazal state were pisplace from Mabior Padolmuot Boma on date 15/feb/2021 when Arab misseniya of Republic of Sudan attacked village .This attacked result into one person dead, Two people wounded ,*homes burnt to ashes and a total of 250 goats were raided, people displace all from their villages and properties burnt too"/>
    <s v="0c654c1e-3ddc-4ed7-8db7-f9e11d18b5be"/>
    <n v="1"/>
    <s v="3.4"/>
    <x v="0"/>
    <x v="0"/>
    <x v="0"/>
  </r>
  <r>
    <s v="et_SS0502_0002"/>
    <x v="49"/>
    <d v="2021-02-15T00:00:00"/>
    <d v="2021-02-15T00:00:00"/>
    <x v="4"/>
    <x v="18"/>
    <s v="Malual Bai"/>
    <m/>
    <x v="4"/>
    <s v="SS0502"/>
    <s v="SS050203"/>
    <s v="ssid_SS0502_0029"/>
    <s v="Arieu"/>
    <s v="Arieu"/>
    <n v="9.3079699999999992"/>
    <n v="27.835100000000001"/>
    <s v="Direct visit"/>
    <s v="Some IDPs/returnees"/>
    <x v="0"/>
    <b v="1"/>
    <m/>
    <m/>
    <b v="1"/>
    <n v="141"/>
    <n v="705"/>
    <n v="25"/>
    <n v="52"/>
    <n v="78"/>
    <n v="55"/>
    <n v="26"/>
    <n v="14"/>
    <n v="44"/>
    <n v="66"/>
    <n v="154"/>
    <n v="110"/>
    <n v="38"/>
    <n v="43"/>
    <n v="250"/>
    <n v="455"/>
    <n v="187"/>
    <n v="57"/>
    <n v="705"/>
    <x v="0"/>
    <x v="0"/>
    <m/>
    <s v="Habitual residence"/>
    <m/>
    <m/>
    <m/>
    <s v="On foot"/>
    <m/>
    <x v="1"/>
    <m/>
    <s v="armed_clashes destruction_looting_property"/>
    <b v="1"/>
    <m/>
    <b v="1"/>
    <s v="Yes"/>
    <b v="1"/>
    <m/>
    <m/>
    <m/>
    <m/>
    <m/>
    <b v="1"/>
    <b v="1"/>
    <m/>
    <m/>
    <m/>
    <s v="No"/>
    <s v="South Sudan"/>
    <x v="12"/>
    <m/>
    <x v="22"/>
    <m/>
    <s v="Malual Bai"/>
    <m/>
    <s v="Other Site"/>
    <s v="Malual-Akuong, Maroldeng-Acuak,Mathiang-lac, Mawel-gaar,Miirathiep, Machardengwel"/>
    <s v="SSD"/>
    <x v="12"/>
    <s v="SS0502"/>
    <s v="SS050203"/>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IDPS in  Arieu village in malualbaai payam of Awiel East county -Northern Bahr el Ghazal in Mabior Padolmuot Boma on date 15/feb/2021 by Arab missenja from Republic of Sudan who attacked them. This attacked resulted into dead of one person, two people   injuries, 8 homes were burnt to ashes, a total of 250 goats were raided, people were displace all from their villages and properties burnt"/>
    <s v="3853bd2d-bdc2-4d2d-a0dd-21c621e88416"/>
    <n v="1"/>
    <s v="3.4"/>
    <x v="0"/>
    <x v="0"/>
    <x v="0"/>
  </r>
  <r>
    <s v="et_SS0502_0006"/>
    <x v="48"/>
    <d v="2021-08-23T00:00:00"/>
    <d v="2021-09-20T00:00:00"/>
    <x v="4"/>
    <x v="18"/>
    <s v="Mangar Tong 1"/>
    <m/>
    <x v="4"/>
    <s v="SS0502"/>
    <s v="SS050204"/>
    <s v="ssid_SS0502_0032"/>
    <s v="Akuem"/>
    <s v=""/>
    <n v="8.9529999999999994"/>
    <n v="27.507000000000001"/>
    <s v="Direct visit"/>
    <s v="None"/>
    <x v="0"/>
    <b v="1"/>
    <m/>
    <m/>
    <m/>
    <n v="530"/>
    <n v="2650"/>
    <n v="136"/>
    <n v="207"/>
    <n v="354"/>
    <n v="285"/>
    <n v="175"/>
    <n v="68"/>
    <n v="167"/>
    <n v="252"/>
    <n v="349"/>
    <n v="295"/>
    <n v="295"/>
    <n v="67"/>
    <n v="1225"/>
    <n v="1425"/>
    <n v="762"/>
    <n v="135"/>
    <n v="2650"/>
    <x v="0"/>
    <x v="0"/>
    <m/>
    <s v="Habitual residence"/>
    <m/>
    <m/>
    <m/>
    <s v="On foot"/>
    <m/>
    <x v="0"/>
    <m/>
    <m/>
    <m/>
    <m/>
    <m/>
    <s v="Yes"/>
    <b v="1"/>
    <b v="1"/>
    <m/>
    <m/>
    <m/>
    <m/>
    <m/>
    <b v="1"/>
    <m/>
    <m/>
    <m/>
    <s v="No"/>
    <s v="South Sudan"/>
    <x v="12"/>
    <m/>
    <x v="22"/>
    <m/>
    <s v="Mangar Tong 1"/>
    <m/>
    <s v="Akuem"/>
    <s v=""/>
    <s v="SSD"/>
    <x v="12"/>
    <s v="SS0502"/>
    <s v="SS050204"/>
    <s v="ssid_SS0502_0032"/>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Floods in Akuem village have affected the general population mentally socially and physically according to our key informants. Most of the shelters have been destroyed and currently IDPs are living in makeshift shelters. Their needs are plastic sheets, blancket, mosquito net and sleeping mats."/>
    <s v="774617e0-03d8-40a0-9b8c-31e358e347bb"/>
    <n v="1"/>
    <s v="3.4"/>
    <x v="0"/>
    <x v="0"/>
    <x v="0"/>
  </r>
  <r>
    <s v="et_SS0502_0005"/>
    <x v="48"/>
    <d v="2021-09-22T00:00:00"/>
    <d v="2021-09-26T00:00:00"/>
    <x v="4"/>
    <x v="18"/>
    <s v="Yargot"/>
    <m/>
    <x v="4"/>
    <s v="SS0502"/>
    <s v="SS050207"/>
    <s v="ssid_SS0502_0033"/>
    <s v="Kueng Akenyjok"/>
    <s v="Kueng Akenyjok"/>
    <n v="8.8729519999999997"/>
    <n v="27.445958999999998"/>
    <s v="Direct visit"/>
    <s v="None"/>
    <x v="0"/>
    <b v="1"/>
    <m/>
    <m/>
    <m/>
    <n v="482"/>
    <n v="2410"/>
    <n v="154"/>
    <n v="186"/>
    <n v="246"/>
    <n v="234"/>
    <n v="189"/>
    <n v="96"/>
    <n v="178"/>
    <n v="258"/>
    <n v="284"/>
    <n v="253"/>
    <n v="224"/>
    <n v="108"/>
    <n v="1105"/>
    <n v="1305"/>
    <n v="776"/>
    <n v="204"/>
    <n v="2410"/>
    <x v="0"/>
    <x v="0"/>
    <m/>
    <s v="Habitual residence"/>
    <m/>
    <m/>
    <m/>
    <s v="On foot"/>
    <m/>
    <x v="0"/>
    <m/>
    <m/>
    <m/>
    <m/>
    <m/>
    <s v="Yes"/>
    <b v="1"/>
    <b v="1"/>
    <m/>
    <m/>
    <m/>
    <m/>
    <m/>
    <b v="1"/>
    <m/>
    <m/>
    <m/>
    <s v="No"/>
    <s v="South Sudan"/>
    <x v="12"/>
    <m/>
    <x v="22"/>
    <m/>
    <s v="Yargot"/>
    <m/>
    <s v="Kueng Akenyjok"/>
    <s v=""/>
    <s v="SSD"/>
    <x v="12"/>
    <s v="SS0502"/>
    <s v="SS050207"/>
    <s v="ssid_SS0502_0033"/>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idps were exposed to open air where is no shelters while among the affected population ,many are vulnerable groups such as lactating and pregnant mothers , elderly and children . the affected population are in need of assistant like food ,shelters and heath"/>
    <s v="de72ebd0-6f9c-4a27-a6e0-30e55b9f9737"/>
    <n v="1"/>
    <s v="3.4"/>
    <x v="0"/>
    <x v="0"/>
    <x v="0"/>
  </r>
  <r>
    <s v="et_SS0503_0007"/>
    <x v="50"/>
    <d v="2021-08-14T00:00:00"/>
    <d v="2021-09-10T00:00:00"/>
    <x v="4"/>
    <x v="19"/>
    <s v="Ariath"/>
    <m/>
    <x v="4"/>
    <s v="SS0503"/>
    <s v="SS050301"/>
    <s v="ssid_SS0503_0027"/>
    <s v="Ariath"/>
    <s v="Ariath"/>
    <n v="9.1885189999999994"/>
    <n v="27.099681"/>
    <s v="Remote Assessment (e.g. phone interview, interview outside of the location)"/>
    <s v="None"/>
    <x v="0"/>
    <b v="1"/>
    <m/>
    <m/>
    <m/>
    <n v="532"/>
    <n v="2660"/>
    <n v="106"/>
    <n v="201"/>
    <n v="378"/>
    <n v="295"/>
    <n v="146"/>
    <n v="74"/>
    <n v="135"/>
    <n v="255"/>
    <n v="457"/>
    <n v="352"/>
    <n v="209"/>
    <n v="52"/>
    <n v="1200"/>
    <n v="1460"/>
    <n v="697"/>
    <n v="126"/>
    <n v="2660"/>
    <x v="0"/>
    <x v="0"/>
    <m/>
    <s v="Habitual residence"/>
    <m/>
    <m/>
    <m/>
    <s v="On foot"/>
    <m/>
    <x v="0"/>
    <m/>
    <m/>
    <m/>
    <m/>
    <m/>
    <s v="Yes"/>
    <b v="1"/>
    <b v="1"/>
    <m/>
    <m/>
    <m/>
    <m/>
    <m/>
    <b v="1"/>
    <m/>
    <m/>
    <m/>
    <s v="No"/>
    <s v="South Sudan"/>
    <x v="12"/>
    <m/>
    <x v="23"/>
    <m/>
    <s v="Ariath"/>
    <m/>
    <s v="Other Site"/>
    <s v="Lueth Lula"/>
    <s v="SSD"/>
    <x v="12"/>
    <s v="SS0503"/>
    <s v="SS05030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 IPDS relocated them selves to host community and some are displaced roadside _x000d__x000a_they are lacking sheltering material to exact their structures such as plastic sheet and blankets plus mosquito net for protecting them from mosquito bites they have stayed in the displacement location for the last two month. Their displacement was triggered by flooding as result of over flowing_x000d__x000a_they were also lacking food since their crops were destroyed by water."/>
    <s v="964dfbcc-fd6c-4bfc-9e31-fbc097202329"/>
    <n v="1"/>
    <s v="3.4"/>
    <x v="0"/>
    <x v="0"/>
    <x v="0"/>
  </r>
  <r>
    <s v="et_SS0503_0006"/>
    <x v="50"/>
    <d v="2021-08-16T00:00:00"/>
    <d v="2021-09-12T00:00:00"/>
    <x v="4"/>
    <x v="19"/>
    <s v="Ariath"/>
    <m/>
    <x v="4"/>
    <s v="SS0503"/>
    <s v="SS050301"/>
    <s v="ssid_SS0503_0028"/>
    <s v="Kajak"/>
    <s v=""/>
    <n v="9.1596329999999995"/>
    <n v="27.137753"/>
    <s v="Remote Assessment (e.g. phone interview, interview outside of the location)"/>
    <s v="None"/>
    <x v="0"/>
    <b v="1"/>
    <m/>
    <m/>
    <m/>
    <n v="487"/>
    <n v="2435"/>
    <n v="68"/>
    <n v="233"/>
    <n v="320"/>
    <n v="228"/>
    <n v="184"/>
    <n v="72"/>
    <n v="83"/>
    <n v="249"/>
    <n v="334"/>
    <n v="343"/>
    <n v="228"/>
    <n v="93"/>
    <n v="1105"/>
    <n v="1330"/>
    <n v="633"/>
    <n v="165"/>
    <n v="2435"/>
    <x v="0"/>
    <x v="0"/>
    <m/>
    <s v="Habitual residence"/>
    <m/>
    <m/>
    <m/>
    <s v="On foot"/>
    <m/>
    <x v="0"/>
    <m/>
    <m/>
    <m/>
    <m/>
    <m/>
    <s v="Yes"/>
    <b v="1"/>
    <b v="1"/>
    <m/>
    <m/>
    <m/>
    <m/>
    <m/>
    <b v="1"/>
    <m/>
    <m/>
    <m/>
    <s v="No"/>
    <s v="South Sudan"/>
    <x v="12"/>
    <m/>
    <x v="23"/>
    <m/>
    <s v="Ariath"/>
    <m/>
    <s v="Other Site"/>
    <s v="Kajiik"/>
    <s v="SSD"/>
    <x v="12"/>
    <s v="SS0503"/>
    <s v="SS05030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IDPS are staying in the host community and some are at the road site living in the simple make up shelter /structures _x000a_They have been displaced since August as a result of flooding from the river over flowing .they are in dire need of assistances such aS NFI and shelter ,food among other lived hood sources have been interrupted by flood hence left them with limited coping strategies _x000a_has depending on the relative supports market purchased and fishing with in adequate finishing gears"/>
    <s v="d2564b37-a33e-479e-8d1e-42acbee2c7c9"/>
    <n v="1"/>
    <s v="3.4"/>
    <x v="0"/>
    <x v="0"/>
    <x v="0"/>
  </r>
  <r>
    <s v="et_SS0503_0001"/>
    <x v="51"/>
    <d v="2021-08-03T00:00:00"/>
    <d v="2021-08-20T00:00:00"/>
    <x v="4"/>
    <x v="19"/>
    <s v="Ariath"/>
    <m/>
    <x v="4"/>
    <s v="SS0503"/>
    <s v="SS050301"/>
    <s v="ssid_SS0503_0029"/>
    <s v="Manual East"/>
    <s v=""/>
    <n v="9.16"/>
    <n v="27.08"/>
    <s v="Remote Assessment (e.g. phone interview, interview outside of the location)"/>
    <s v="None"/>
    <x v="0"/>
    <b v="1"/>
    <m/>
    <m/>
    <m/>
    <n v="496"/>
    <n v="2480"/>
    <n v="98"/>
    <n v="288"/>
    <n v="246"/>
    <n v="224"/>
    <n v="207"/>
    <n v="77"/>
    <n v="116"/>
    <n v="307"/>
    <n v="332"/>
    <n v="264"/>
    <n v="235"/>
    <n v="86"/>
    <n v="1140"/>
    <n v="1340"/>
    <n v="809"/>
    <n v="163"/>
    <n v="2480"/>
    <x v="0"/>
    <x v="0"/>
    <m/>
    <s v="Habitual residence"/>
    <m/>
    <m/>
    <m/>
    <s v="On foot"/>
    <m/>
    <x v="0"/>
    <m/>
    <m/>
    <m/>
    <m/>
    <m/>
    <s v="Yes"/>
    <b v="1"/>
    <b v="1"/>
    <m/>
    <m/>
    <m/>
    <m/>
    <m/>
    <b v="1"/>
    <m/>
    <m/>
    <m/>
    <s v="No"/>
    <s v="South Sudan"/>
    <x v="12"/>
    <m/>
    <x v="23"/>
    <m/>
    <s v="Other Admin 3"/>
    <s v="Malual East"/>
    <s v="Other Site"/>
    <s v="Won Lite"/>
    <s v="SSD"/>
    <x v="12"/>
    <s v="SS0503"/>
    <s v="other"/>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flooding has really affected the area badly and  the affected population are in worst situation their  houses have fall down crop submerged in water and livestock were affected by diseases they are staying in make shift sheeter on the higher grounds while in bad  situation that actually need intervention of humanitarian . There has been no assistances to them so far. Due to destruction and over flowing of water, there is no movement of cars."/>
    <s v="ec9b40c6-32a1-4cbb-b392-0201095df75f"/>
    <n v="1"/>
    <s v="3.4"/>
    <x v="0"/>
    <x v="0"/>
    <x v="1"/>
  </r>
  <r>
    <s v="et_SS0503_0008"/>
    <x v="50"/>
    <d v="2021-08-05T00:00:00"/>
    <d v="2021-09-21T00:00:00"/>
    <x v="4"/>
    <x v="19"/>
    <s v="Ariath"/>
    <m/>
    <x v="4"/>
    <s v="SS0503"/>
    <s v="SS050301"/>
    <s v="ssid_SS0503_0030"/>
    <s v="Pandit"/>
    <s v=""/>
    <n v="9.1331469999999992"/>
    <n v="27.186456"/>
    <s v="Remote Assessment (e.g. phone interview, interview outside of the location)"/>
    <s v="None"/>
    <x v="0"/>
    <b v="1"/>
    <m/>
    <m/>
    <m/>
    <n v="112"/>
    <n v="784"/>
    <n v="42"/>
    <n v="51"/>
    <n v="95"/>
    <n v="79"/>
    <n v="64"/>
    <n v="23"/>
    <n v="59"/>
    <n v="63"/>
    <n v="109"/>
    <n v="87"/>
    <n v="76"/>
    <n v="36"/>
    <n v="354"/>
    <n v="430"/>
    <n v="215"/>
    <n v="59"/>
    <n v="784"/>
    <x v="0"/>
    <x v="0"/>
    <m/>
    <s v="Habitual residence"/>
    <m/>
    <m/>
    <m/>
    <s v="On foot"/>
    <m/>
    <x v="0"/>
    <m/>
    <m/>
    <m/>
    <m/>
    <m/>
    <s v="Yes"/>
    <b v="1"/>
    <b v="1"/>
    <m/>
    <m/>
    <m/>
    <m/>
    <m/>
    <b v="1"/>
    <m/>
    <m/>
    <m/>
    <s v="No"/>
    <s v="South Sudan"/>
    <x v="12"/>
    <m/>
    <x v="23"/>
    <m/>
    <s v="Ariath"/>
    <m/>
    <s v="Other Site"/>
    <s v="Pandit"/>
    <s v="SSD"/>
    <x v="12"/>
    <s v="SS0503"/>
    <s v="SS05030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area is located at the river side which yearly gets flooded when it over flow. the rain washed away all the houses living  the population displaced to makeshift shelters on higher grounds to the same village. The IDPs major need is food since all there crops were destroyed by rain."/>
    <s v="565d0993-bfff-4145-bae1-7300ccd50b1a"/>
    <n v="1"/>
    <s v="3.4"/>
    <x v="0"/>
    <x v="0"/>
    <x v="0"/>
  </r>
  <r>
    <s v="et_SS0503_0005"/>
    <x v="50"/>
    <d v="2021-08-11T00:00:00"/>
    <d v="2021-09-14T00:00:00"/>
    <x v="4"/>
    <x v="19"/>
    <s v="Malual Centre"/>
    <m/>
    <x v="4"/>
    <s v="SS0503"/>
    <s v="SS050302"/>
    <s v="ssid_SS0503_0031"/>
    <s v="Awainhom"/>
    <s v=""/>
    <n v="9.2119999999999997"/>
    <n v="27.981000000000002"/>
    <s v="Remote Assessment (e.g. phone interview, interview outside of the location)"/>
    <s v="None"/>
    <x v="0"/>
    <b v="1"/>
    <m/>
    <m/>
    <m/>
    <n v="289"/>
    <n v="1445"/>
    <n v="78"/>
    <n v="101"/>
    <n v="136"/>
    <n v="128"/>
    <n v="114"/>
    <n v="66"/>
    <n v="92"/>
    <n v="131"/>
    <n v="189"/>
    <n v="176"/>
    <n v="148"/>
    <n v="86"/>
    <n v="623"/>
    <n v="822"/>
    <n v="402"/>
    <n v="152"/>
    <n v="1445"/>
    <x v="0"/>
    <x v="0"/>
    <m/>
    <s v="Habitual residence"/>
    <m/>
    <m/>
    <m/>
    <s v="On foot"/>
    <m/>
    <x v="0"/>
    <m/>
    <m/>
    <m/>
    <m/>
    <m/>
    <s v="Yes"/>
    <b v="1"/>
    <m/>
    <m/>
    <m/>
    <m/>
    <m/>
    <m/>
    <b v="1"/>
    <m/>
    <m/>
    <m/>
    <s v="No"/>
    <s v="South Sudan"/>
    <x v="12"/>
    <m/>
    <x v="23"/>
    <m/>
    <s v="Malual Centre"/>
    <m/>
    <s v="Other Site"/>
    <s v="Awainhom"/>
    <s v="SSD"/>
    <x v="12"/>
    <s v="SS0503"/>
    <s v="SS050302"/>
    <s v="other"/>
    <s v="No"/>
    <m/>
    <m/>
    <m/>
    <m/>
    <m/>
    <m/>
    <m/>
    <m/>
    <m/>
    <m/>
    <m/>
    <m/>
    <m/>
    <m/>
    <m/>
    <m/>
    <s v="Unknown"/>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4/10 /2021 DTM conducted event tracking in Awiel county village of Awinhom found total of 289 HH and 1445 inds_x000d__x000a_the team got information that idps are living under the trees and urgency needs are shelters ,food ,water and heath"/>
    <s v="0e97fa16-6712-40eb-bc5f-ead236ced3ea"/>
    <n v="1"/>
    <s v="3.4"/>
    <x v="0"/>
    <x v="0"/>
    <x v="0"/>
  </r>
  <r>
    <s v="et_SS0503_0009"/>
    <x v="50"/>
    <d v="2021-08-07T00:00:00"/>
    <d v="2021-09-12T00:00:00"/>
    <x v="4"/>
    <x v="19"/>
    <s v="Malual Centre"/>
    <m/>
    <x v="4"/>
    <s v="SS0503"/>
    <s v="SS050302"/>
    <s v="ssid_SS0503_0032"/>
    <s v="Maper deng achuil"/>
    <s v=""/>
    <n v="9.2098899999999997"/>
    <n v="27.018031000000001"/>
    <s v="Remote Assessment (e.g. phone interview, interview outside of the location)"/>
    <s v="All IDPs/returnees"/>
    <x v="0"/>
    <b v="1"/>
    <m/>
    <m/>
    <m/>
    <n v="855"/>
    <n v="4275"/>
    <n v="189"/>
    <n v="396"/>
    <n v="538"/>
    <n v="496"/>
    <n v="286"/>
    <n v="131"/>
    <n v="278"/>
    <n v="348"/>
    <n v="589"/>
    <n v="527"/>
    <n v="339"/>
    <n v="158"/>
    <n v="2036"/>
    <n v="2239"/>
    <n v="1211"/>
    <n v="289"/>
    <n v="4275"/>
    <x v="0"/>
    <x v="0"/>
    <m/>
    <s v="Habitual residence"/>
    <m/>
    <m/>
    <m/>
    <s v="On foot"/>
    <m/>
    <x v="0"/>
    <m/>
    <m/>
    <m/>
    <m/>
    <m/>
    <s v="Yes"/>
    <b v="1"/>
    <b v="1"/>
    <m/>
    <m/>
    <m/>
    <m/>
    <m/>
    <b v="1"/>
    <m/>
    <m/>
    <m/>
    <s v="No"/>
    <s v="South Sudan"/>
    <x v="12"/>
    <m/>
    <x v="23"/>
    <m/>
    <s v="Malual Centre"/>
    <m/>
    <s v="Maper deng achuil"/>
    <s v="Maper deng achuil,Ray kuot"/>
    <s v="SSD"/>
    <x v="12"/>
    <s v="SS0503"/>
    <s v="SS050302"/>
    <s v="ssid_SS0503_0032"/>
    <s v="No"/>
    <m/>
    <m/>
    <m/>
    <m/>
    <m/>
    <m/>
    <m/>
    <m/>
    <m/>
    <m/>
    <m/>
    <m/>
    <m/>
    <m/>
    <m/>
    <m/>
    <s v="Unknown"/>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flooding has caused much damage on the affected house hold members ,their belonging such as sleeping material were destroyed and their forms  were also destroyed by water .they are sleeping in an open place on the higher ground  in make shift shelter which put them at risk with the children and elder .they are currently depending on kinship support from other relative and sale of fire wood plus fishing. urgent needs identified are Shelter , Food and NFI."/>
    <s v="0e4a5124-136d-4b73-b996-dd9f4ed8b21a"/>
    <n v="1"/>
    <s v="3.4"/>
    <x v="0"/>
    <x v="0"/>
    <x v="0"/>
  </r>
  <r>
    <s v="et_SS0503_0004"/>
    <x v="50"/>
    <d v="2021-08-06T00:00:00"/>
    <d v="2021-09-19T00:00:00"/>
    <x v="4"/>
    <x v="19"/>
    <s v="Malual Centre"/>
    <m/>
    <x v="4"/>
    <s v="SS0503"/>
    <s v="SS050302"/>
    <s v="ssid_SS0503_0033"/>
    <s v="Mayen Adhot"/>
    <s v=""/>
    <n v="9.1959999999999997"/>
    <n v="26.971"/>
    <s v="Remote Assessment (e.g. phone interview, interview outside of the location)"/>
    <s v="None"/>
    <x v="0"/>
    <b v="1"/>
    <m/>
    <m/>
    <m/>
    <n v="239"/>
    <n v="1195"/>
    <n v="78"/>
    <n v="87"/>
    <n v="134"/>
    <n v="123"/>
    <n v="109"/>
    <n v="47"/>
    <n v="88"/>
    <n v="94"/>
    <n v="147"/>
    <n v="126"/>
    <n v="107"/>
    <n v="55"/>
    <n v="578"/>
    <n v="617"/>
    <n v="347"/>
    <n v="102"/>
    <n v="1195"/>
    <x v="0"/>
    <x v="0"/>
    <m/>
    <s v="Habitual residence"/>
    <m/>
    <m/>
    <m/>
    <s v="On foot"/>
    <m/>
    <x v="0"/>
    <m/>
    <m/>
    <m/>
    <m/>
    <m/>
    <s v="Yes"/>
    <b v="1"/>
    <b v="1"/>
    <m/>
    <m/>
    <m/>
    <m/>
    <m/>
    <b v="1"/>
    <m/>
    <m/>
    <m/>
    <s v="No"/>
    <s v="South Sudan"/>
    <x v="12"/>
    <m/>
    <x v="23"/>
    <m/>
    <s v="Malual Centre"/>
    <m/>
    <s v="Other Site"/>
    <s v="Mayen Adhoot"/>
    <s v="SSD"/>
    <x v="12"/>
    <s v="SS0503"/>
    <s v="SS050302"/>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4/10/2021 DTM conducted event tracking in Awiel north county and found total of 239 HH and 1195 inds IDPs_x000d__x000a_the team found that idps are living under trees and the urgency needs are food, water, shelters and heath"/>
    <s v="b51106db-4064-40ff-b8e1-c2d3e1953ef5"/>
    <n v="1"/>
    <s v="3.4"/>
    <x v="0"/>
    <x v="0"/>
    <x v="0"/>
  </r>
  <r>
    <s v="et_SS0503_0011"/>
    <x v="50"/>
    <d v="2021-08-09T00:00:00"/>
    <d v="2021-09-12T00:00:00"/>
    <x v="4"/>
    <x v="19"/>
    <s v="Malual Centre"/>
    <m/>
    <x v="4"/>
    <s v="SS0503"/>
    <s v="SS050302"/>
    <s v="ssid_SS0503_0022"/>
    <s v="Maper Aguer"/>
    <s v=""/>
    <n v="9.1972103119999993"/>
    <n v="27.051799769999999"/>
    <s v="Remote Assessment (e.g. phone interview, interview outside of the location)"/>
    <s v="None"/>
    <x v="0"/>
    <b v="1"/>
    <b v="0"/>
    <b v="0"/>
    <b v="0"/>
    <n v="269"/>
    <n v="1345"/>
    <n v="73"/>
    <n v="87"/>
    <n v="134"/>
    <n v="128"/>
    <n v="104"/>
    <n v="56"/>
    <n v="96"/>
    <n v="117"/>
    <n v="178"/>
    <n v="157"/>
    <n v="136"/>
    <n v="79"/>
    <n v="582"/>
    <n v="763"/>
    <n v="373"/>
    <n v="135"/>
    <n v="1345"/>
    <x v="0"/>
    <x v="0"/>
    <m/>
    <s v="Habitual residence"/>
    <m/>
    <m/>
    <m/>
    <s v="On foot"/>
    <m/>
    <x v="0"/>
    <m/>
    <m/>
    <m/>
    <m/>
    <m/>
    <s v="Yes"/>
    <b v="1"/>
    <b v="1"/>
    <b v="0"/>
    <b v="0"/>
    <b v="0"/>
    <b v="0"/>
    <b v="0"/>
    <b v="1"/>
    <b v="0"/>
    <m/>
    <b v="0"/>
    <s v="No"/>
    <s v="South Sudan"/>
    <x v="12"/>
    <m/>
    <x v="23"/>
    <m/>
    <s v="Malual Centre"/>
    <m/>
    <s v="Maper Aguer"/>
    <s v="Malual Centre"/>
    <s v="SSD"/>
    <x v="12"/>
    <s v="SS0503"/>
    <s v="SS050302"/>
    <s v="ssid_SS0503_0022"/>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 river flooding was the triggered of their displacement hence some of the household relocated to the higher ground and other relocated to the hose community _x000a_were not enough spaces that can accommodate the whole family which they fear of the transmission of the other diseases if such highs family member stayed in one shelter their male shift shelter  are locking plastic sheet to cover and there were no mosquito net and blanket including sleeping maters their food security states is also worst since their crop were submerged water and live hood sources were over halted"/>
    <s v="0c784298-c9b4-4ca6-b899-107daf703af3"/>
    <n v="1"/>
    <s v="3.4"/>
    <x v="0"/>
    <x v="0"/>
    <x v="0"/>
  </r>
  <r>
    <s v="et_SS0503_0010"/>
    <x v="50"/>
    <d v="2021-08-13T00:00:00"/>
    <d v="2021-09-16T00:00:00"/>
    <x v="4"/>
    <x v="19"/>
    <s v="Malual North"/>
    <m/>
    <x v="4"/>
    <s v="SS0503"/>
    <s v="SS050304"/>
    <s v="ssid_SS0503_0034"/>
    <s v="Mariik"/>
    <s v=""/>
    <n v="9.1850000000000005"/>
    <n v="26.962"/>
    <s v="Remote Assessment (e.g. phone interview, interview outside of the location)"/>
    <s v="None"/>
    <x v="0"/>
    <b v="1"/>
    <m/>
    <m/>
    <m/>
    <n v="457"/>
    <n v="2285"/>
    <n v="117"/>
    <n v="153"/>
    <n v="245"/>
    <n v="208"/>
    <n v="204"/>
    <n v="116"/>
    <n v="146"/>
    <n v="184"/>
    <n v="287"/>
    <n v="244"/>
    <n v="243"/>
    <n v="138"/>
    <n v="1043"/>
    <n v="1242"/>
    <n v="600"/>
    <n v="254"/>
    <n v="2285"/>
    <x v="0"/>
    <x v="0"/>
    <m/>
    <s v="Habitual residence"/>
    <m/>
    <m/>
    <m/>
    <s v="On foot"/>
    <m/>
    <x v="0"/>
    <m/>
    <m/>
    <m/>
    <m/>
    <m/>
    <s v="Yes"/>
    <b v="1"/>
    <m/>
    <m/>
    <m/>
    <m/>
    <m/>
    <m/>
    <b v="1"/>
    <m/>
    <m/>
    <m/>
    <s v="No"/>
    <s v="South Sudan"/>
    <x v="12"/>
    <m/>
    <x v="23"/>
    <m/>
    <s v="Malual North"/>
    <m/>
    <s v="Mariik Village"/>
    <s v="Mariik,Adhotyic ,Kual"/>
    <s v="SSD"/>
    <x v="12"/>
    <s v="SS0503"/>
    <s v="SS050304"/>
    <s v="ssid_SS0401_0060"/>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4/10/2021 DTM conducted event tracking assessment about flooding  in Aweil north county in Mariik village and found total of 457 HH and 2285 Indvs the team found that the idps are living under trees and_x000d__x000a_urgent needs are food, water ,shelters and heath."/>
    <s v="65cc3ca2-3668-4898-b4f1-55ce43f4288f"/>
    <n v="1"/>
    <s v="3.4"/>
    <x v="0"/>
    <x v="0"/>
    <x v="0"/>
  </r>
  <r>
    <s v="et_SS0503_0012"/>
    <x v="48"/>
    <d v="2021-08-18T00:00:00"/>
    <d v="2021-09-02T00:00:00"/>
    <x v="4"/>
    <x v="19"/>
    <s v="Malual North"/>
    <m/>
    <x v="4"/>
    <s v="SS0503"/>
    <s v="SS050304"/>
    <s v="ssid_SS0503_0036"/>
    <s v="Akoong"/>
    <s v="Akoong"/>
    <n v="9.1839999999999993"/>
    <n v="26.952999999999999"/>
    <s v="Direct visit"/>
    <s v="None"/>
    <x v="0"/>
    <b v="1"/>
    <m/>
    <m/>
    <m/>
    <n v="354"/>
    <n v="1770"/>
    <n v="87"/>
    <n v="140"/>
    <n v="182"/>
    <n v="176"/>
    <n v="127"/>
    <n v="73"/>
    <n v="98"/>
    <n v="164"/>
    <n v="247"/>
    <n v="228"/>
    <n v="153"/>
    <n v="95"/>
    <n v="785"/>
    <n v="985"/>
    <n v="489"/>
    <n v="168"/>
    <n v="1770"/>
    <x v="0"/>
    <x v="0"/>
    <m/>
    <s v="Habitual residence"/>
    <m/>
    <m/>
    <m/>
    <s v="On foot"/>
    <m/>
    <x v="0"/>
    <m/>
    <m/>
    <m/>
    <m/>
    <m/>
    <s v="Yes"/>
    <b v="1"/>
    <b v="1"/>
    <m/>
    <m/>
    <m/>
    <m/>
    <m/>
    <b v="1"/>
    <m/>
    <m/>
    <m/>
    <s v="No"/>
    <s v="South Sudan"/>
    <x v="12"/>
    <m/>
    <x v="23"/>
    <m/>
    <s v="Malual North"/>
    <m/>
    <s v="Other Site"/>
    <s v="Akoong ,Nyinyoor ,Abareth ,KangAbar"/>
    <s v="SSD"/>
    <x v="12"/>
    <s v="SS0503"/>
    <s v="SS050304"/>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2 - No"/>
    <m/>
    <m/>
    <s v="on 24/10/2021 DTM conducted event tracking assessment about flooding in Awiel north county village of Malual north and found total of 354 HH and 1770 inds displaced to the location_x000d__x000a_the team got information that idps are living under the trees and the urgent needs are food ,shelter ,heath"/>
    <s v="e02c533a-9093-4522-b935-29d4f27ec073"/>
    <n v="1"/>
    <s v="3.4"/>
    <x v="0"/>
    <x v="0"/>
    <x v="0"/>
  </r>
  <r>
    <s v="et_SS0601_0001"/>
    <x v="52"/>
    <d v="2021-09-21T00:00:00"/>
    <d v="2021-09-23T00:00:00"/>
    <x v="5"/>
    <x v="20"/>
    <s v="Bangbang"/>
    <m/>
    <x v="5"/>
    <s v="SS0601"/>
    <s v="SS060103"/>
    <s v="ssid_SS0601_0004"/>
    <s v="Bang Bang"/>
    <s v=""/>
    <n v="9.3892579999999999"/>
    <n v="28.932061999999998"/>
    <s v="Direct visit"/>
    <s v="Some IDPs/returnees"/>
    <x v="0"/>
    <b v="1"/>
    <m/>
    <m/>
    <m/>
    <n v="235"/>
    <n v="1168"/>
    <n v="61"/>
    <n v="95"/>
    <n v="83"/>
    <n v="139"/>
    <n v="56"/>
    <n v="33"/>
    <n v="95"/>
    <n v="122"/>
    <n v="100"/>
    <n v="239"/>
    <n v="95"/>
    <n v="50"/>
    <n v="467"/>
    <n v="701"/>
    <n v="373"/>
    <n v="83"/>
    <n v="1168"/>
    <x v="0"/>
    <x v="0"/>
    <m/>
    <s v="Habitual residence"/>
    <m/>
    <m/>
    <m/>
    <s v="On foot"/>
    <m/>
    <x v="0"/>
    <m/>
    <m/>
    <m/>
    <m/>
    <m/>
    <s v="Yes"/>
    <m/>
    <b v="1"/>
    <b v="1"/>
    <m/>
    <m/>
    <m/>
    <m/>
    <b v="1"/>
    <m/>
    <m/>
    <m/>
    <s v="No"/>
    <s v="South Sudan"/>
    <x v="1"/>
    <m/>
    <x v="24"/>
    <m/>
    <s v="Bangbang"/>
    <m/>
    <s v="Other Site"/>
    <s v="Pathieu"/>
    <s v="SSD"/>
    <x v="1"/>
    <s v="SS0601"/>
    <s v="SS060103"/>
    <s v="other"/>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were displaced from within 5 different payam of Abiemnhom County, flooding has forced them to move out from their home areas and moved to Highlands as their houses are filled with water."/>
    <s v="1b1edfb4-807e-44d0-aadf-f6b874bc467e"/>
    <n v="1"/>
    <s v="3.4"/>
    <x v="0"/>
    <x v="0"/>
    <x v="0"/>
  </r>
  <r>
    <s v="et_SS0602_0002"/>
    <x v="34"/>
    <d v="2021-06-07T00:00:00"/>
    <d v="2021-06-12T00:00:00"/>
    <x v="5"/>
    <x v="21"/>
    <s v="Guit 05/Chot Yiel"/>
    <m/>
    <x v="5"/>
    <s v="SS0602"/>
    <s v="SS060203"/>
    <s v="ssid_SS0602_0021"/>
    <s v="Guit Village"/>
    <s v=""/>
    <n v="9.1638669999999998"/>
    <n v="29.910584"/>
    <s v="Remote Assessment (e.g. phone interview, interview outside of the location)"/>
    <s v="All IDPs/returnees"/>
    <x v="1"/>
    <b v="1"/>
    <b v="1"/>
    <b v="1"/>
    <m/>
    <n v="5"/>
    <n v="27"/>
    <n v="0"/>
    <n v="4"/>
    <n v="3"/>
    <n v="4"/>
    <n v="2"/>
    <n v="0"/>
    <n v="0"/>
    <n v="2"/>
    <n v="4"/>
    <n v="3"/>
    <n v="3"/>
    <n v="2"/>
    <n v="13"/>
    <n v="14"/>
    <n v="6"/>
    <n v="2"/>
    <n v="27"/>
    <x v="2"/>
    <x v="0"/>
    <m/>
    <s v="Over 3 years"/>
    <m/>
    <b v="1"/>
    <b v="1"/>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back from Sudan Khartoum to Unity State Guit County which is the their habitual resident and no humanitarian assistant given to them."/>
    <s v="52cf6912-cfb3-4d2e-b4d0-30ada807f5b2"/>
    <n v="1"/>
    <s v="3.4"/>
    <x v="1"/>
    <x v="1"/>
    <x v="1"/>
  </r>
  <r>
    <s v="et_SS0602_0001"/>
    <x v="53"/>
    <d v="2021-06-02T00:00:00"/>
    <d v="2021-06-05T00:00:00"/>
    <x v="5"/>
    <x v="21"/>
    <s v="Kuac"/>
    <m/>
    <x v="5"/>
    <s v="SS0602"/>
    <s v="SS060205"/>
    <s v="ssid_SS0602_0028"/>
    <s v="Kuach payam"/>
    <s v=""/>
    <n v="8.9007997509999992"/>
    <n v="30.0284996"/>
    <s v="Remote Assessment (e.g. phone interview, interview outside of the location)"/>
    <s v="All IDPs/returnees"/>
    <x v="1"/>
    <b v="1"/>
    <b v="1"/>
    <b v="1"/>
    <b v="1"/>
    <n v="4"/>
    <n v="20"/>
    <n v="2"/>
    <n v="0"/>
    <n v="4"/>
    <n v="3"/>
    <n v="0"/>
    <n v="1"/>
    <n v="0"/>
    <n v="1"/>
    <n v="2"/>
    <n v="3"/>
    <n v="4"/>
    <n v="0"/>
    <n v="10"/>
    <n v="10"/>
    <n v="3"/>
    <n v="1"/>
    <n v="20"/>
    <x v="2"/>
    <x v="0"/>
    <m/>
    <s v="Over 3 years"/>
    <m/>
    <b v="1"/>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returnees are return back from Sudan Khartoum to Unity State Guit County and they come by road final they reach their habitual resident."/>
    <s v="334ed6cf-2d8b-4e5c-890c-be20ec332490"/>
    <n v="1"/>
    <s v="3.4"/>
    <x v="1"/>
    <x v="1"/>
    <x v="1"/>
  </r>
  <r>
    <s v="et_SS0602_0014"/>
    <x v="54"/>
    <d v="2021-11-05T00:00:00"/>
    <d v="2021-11-05T00:00:00"/>
    <x v="5"/>
    <x v="21"/>
    <s v="Kuerguina"/>
    <m/>
    <x v="5"/>
    <s v="SS0602"/>
    <s v="SS060206"/>
    <s v="ssid_SS0602_0037"/>
    <s v="Kuerguina payam"/>
    <s v=""/>
    <n v="9.2600768000000002"/>
    <n v="29.887424899999999"/>
    <s v="Direct visit"/>
    <s v="None"/>
    <x v="0"/>
    <b v="0"/>
    <b v="0"/>
    <b v="0"/>
    <b v="1"/>
    <n v="728"/>
    <n v="4580"/>
    <n v="21"/>
    <n v="214"/>
    <n v="515"/>
    <n v="848"/>
    <n v="350"/>
    <n v="132"/>
    <n v="29"/>
    <n v="213"/>
    <n v="658"/>
    <n v="770"/>
    <n v="587"/>
    <n v="243"/>
    <n v="2080"/>
    <n v="2500"/>
    <n v="477"/>
    <n v="375"/>
    <n v="4580"/>
    <x v="1"/>
    <x v="0"/>
    <m/>
    <s v="Unknown"/>
    <m/>
    <m/>
    <m/>
    <s v="On foot"/>
    <m/>
    <x v="0"/>
    <m/>
    <m/>
    <m/>
    <m/>
    <m/>
    <s v="Yes"/>
    <b v="0"/>
    <b v="0"/>
    <b v="0"/>
    <b v="0"/>
    <b v="0"/>
    <b v="0"/>
    <b v="0"/>
    <b v="0"/>
    <b v="0"/>
    <m/>
    <b v="1"/>
    <s v="No"/>
    <s v="South Sudan"/>
    <x v="1"/>
    <m/>
    <x v="26"/>
    <m/>
    <s v="Nimni"/>
    <m/>
    <s v="Nimni"/>
    <s v="Nimni"/>
    <s v="SSD"/>
    <x v="1"/>
    <s v="SS0602"/>
    <s v="SS060207"/>
    <s v="ssid_SS0602_0047"/>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1 - No severe need"/>
    <s v="2 - No"/>
    <m/>
    <m/>
    <s v="These IDP are displace by flood in Guit County (Nimni, Kedat, Kuach Kuerguina and Nyathor Payam) to Kuerguina Payam  Bieh  new site."/>
    <s v="df6b8dff-87bf-4c04-a456-fd78f4174a30"/>
    <n v="1"/>
    <s v="3.4"/>
    <x v="0"/>
    <x v="0"/>
    <x v="1"/>
  </r>
  <r>
    <s v="et_SS0602_0007"/>
    <x v="55"/>
    <d v="2021-08-06T00:00:00"/>
    <d v="2021-08-06T00:00:00"/>
    <x v="5"/>
    <x v="21"/>
    <s v="Kuerguina"/>
    <m/>
    <x v="5"/>
    <s v="SS0602"/>
    <s v="SS060206"/>
    <s v="ssid_SS0602_0032"/>
    <s v="Kuer Lat Jor"/>
    <s v=""/>
    <n v="9.2915000459999995"/>
    <n v="29.93349164"/>
    <s v="Remote Assessment (e.g. phone interview, interview outside of the location)"/>
    <s v="None"/>
    <x v="0"/>
    <m/>
    <m/>
    <m/>
    <b v="1"/>
    <n v="40"/>
    <n v="223"/>
    <n v="6"/>
    <n v="12"/>
    <n v="20"/>
    <n v="41"/>
    <n v="23"/>
    <n v="11"/>
    <n v="7"/>
    <n v="9"/>
    <n v="39"/>
    <n v="26"/>
    <n v="15"/>
    <n v="14"/>
    <n v="113"/>
    <n v="110"/>
    <n v="34"/>
    <n v="25"/>
    <n v="223"/>
    <x v="0"/>
    <x v="0"/>
    <m/>
    <s v="Habitual residence"/>
    <m/>
    <m/>
    <m/>
    <s v="On foot"/>
    <m/>
    <x v="0"/>
    <m/>
    <m/>
    <m/>
    <m/>
    <m/>
    <s v="Yes"/>
    <m/>
    <m/>
    <m/>
    <m/>
    <m/>
    <m/>
    <m/>
    <m/>
    <m/>
    <m/>
    <b v="1"/>
    <s v="No"/>
    <s v="South Sudan"/>
    <x v="1"/>
    <m/>
    <x v="26"/>
    <m/>
    <s v="Bil"/>
    <m/>
    <s v="Kuanyrow"/>
    <s v=""/>
    <s v="SSD"/>
    <x v="1"/>
    <s v="SS0602"/>
    <s v="SS060201"/>
    <s v="ssid_SS0602_0030"/>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Guit County Unity State from Bil Payam to Kuerguina payam and No Humanitarian Assistant given to them."/>
    <s v="eb03d53f-4b9d-4ccf-9307-5b47f91be50b"/>
    <n v="1"/>
    <s v="3.4"/>
    <x v="0"/>
    <x v="0"/>
    <x v="1"/>
  </r>
  <r>
    <s v="et_SS0602_0015"/>
    <x v="56"/>
    <d v="2021-11-03T00:00:00"/>
    <d v="2021-11-03T00:00:00"/>
    <x v="5"/>
    <x v="21"/>
    <s v="Kuerguina"/>
    <m/>
    <x v="5"/>
    <s v="SS0602"/>
    <s v="SS060206"/>
    <s v="ssid_SS0602_0074"/>
    <s v="Thoan site."/>
    <s v=""/>
    <n v="9.2826609999999992"/>
    <n v="29.83755"/>
    <s v="Direct visit"/>
    <s v="None"/>
    <x v="0"/>
    <m/>
    <m/>
    <m/>
    <b v="1"/>
    <n v="606"/>
    <n v="3238"/>
    <n v="128"/>
    <n v="169"/>
    <n v="460"/>
    <n v="265"/>
    <n v="316"/>
    <n v="200"/>
    <n v="37"/>
    <n v="63"/>
    <n v="500"/>
    <n v="430"/>
    <n v="400"/>
    <n v="270"/>
    <n v="1538"/>
    <n v="1700"/>
    <n v="397"/>
    <n v="470"/>
    <n v="3238"/>
    <x v="1"/>
    <x v="0"/>
    <m/>
    <s v="Habitual residence"/>
    <m/>
    <m/>
    <m/>
    <s v="On foot"/>
    <m/>
    <x v="0"/>
    <m/>
    <m/>
    <m/>
    <m/>
    <m/>
    <s v="Yes"/>
    <m/>
    <m/>
    <m/>
    <m/>
    <m/>
    <m/>
    <m/>
    <b v="1"/>
    <m/>
    <m/>
    <m/>
    <s v="No"/>
    <s v="South Sudan"/>
    <x v="1"/>
    <m/>
    <x v="26"/>
    <m/>
    <s v="Wathnyona"/>
    <m/>
    <s v="Matjang"/>
    <s v="Wathnyona"/>
    <s v="SSD"/>
    <x v="1"/>
    <s v="SS0602"/>
    <s v="SS060210"/>
    <s v="ssid_SS0602_0045"/>
    <s v="No"/>
    <m/>
    <m/>
    <m/>
    <m/>
    <m/>
    <m/>
    <m/>
    <m/>
    <m/>
    <m/>
    <m/>
    <m/>
    <m/>
    <m/>
    <m/>
    <m/>
    <s v="Unknown"/>
    <m/>
    <m/>
    <m/>
    <m/>
    <m/>
    <s v="1 - No severe need"/>
    <s v="1 - No severe need"/>
    <s v="1 - No severe need"/>
    <s v="1 - No severe need"/>
    <s v="1 - No severe need"/>
    <s v="1 - No severe need"/>
    <s v="1 - No severe need"/>
    <s v="2 - No"/>
    <m/>
    <m/>
    <s v="These IDP are displace by flood in Wathnyona Payam (Matjang Village) to Kuerguina Payam-Thoan site and they face some difficult during their journey eg sickness."/>
    <s v="5ad9c39e-3620-48b9-9fac-44541458880e"/>
    <n v="1"/>
    <s v="3.4"/>
    <x v="0"/>
    <x v="0"/>
    <x v="1"/>
  </r>
  <r>
    <s v="et_SS0602_0010"/>
    <x v="55"/>
    <d v="2021-08-06T00:00:00"/>
    <d v="2021-08-06T00:00:00"/>
    <x v="5"/>
    <x v="21"/>
    <s v="Nimni"/>
    <m/>
    <x v="5"/>
    <s v="SS0602"/>
    <s v="SS060207"/>
    <s v="ssid_SS0602_0047"/>
    <s v="Nimni"/>
    <s v=""/>
    <n v="9.3028297420000001"/>
    <n v="30.019800190000002"/>
    <s v="Remote Assessment (e.g. phone interview, interview outside of the location)"/>
    <s v="None"/>
    <x v="0"/>
    <m/>
    <m/>
    <m/>
    <b v="1"/>
    <n v="7"/>
    <n v="51"/>
    <n v="1"/>
    <n v="3"/>
    <n v="5"/>
    <n v="9"/>
    <n v="6"/>
    <n v="3"/>
    <n v="2"/>
    <n v="2"/>
    <n v="6"/>
    <n v="7"/>
    <n v="3"/>
    <n v="4"/>
    <n v="27"/>
    <n v="24"/>
    <n v="8"/>
    <n v="7"/>
    <n v="51"/>
    <x v="0"/>
    <x v="0"/>
    <m/>
    <s v="Habitual residence"/>
    <m/>
    <m/>
    <m/>
    <s v="On foot"/>
    <m/>
    <x v="0"/>
    <m/>
    <m/>
    <m/>
    <m/>
    <m/>
    <s v="Yes"/>
    <m/>
    <m/>
    <m/>
    <m/>
    <m/>
    <m/>
    <m/>
    <m/>
    <m/>
    <m/>
    <b v="1"/>
    <s v="No"/>
    <s v="South Sudan"/>
    <x v="1"/>
    <m/>
    <x v="26"/>
    <m/>
    <s v="Kadet"/>
    <m/>
    <s v="Wanglieth"/>
    <s v=""/>
    <s v="SSD"/>
    <x v="1"/>
    <s v="SS0602"/>
    <s v="SS060204"/>
    <s v="ssid_SS0602_0061"/>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from Guit County Kadet Payam to Niemni payam and upon their arrival No Humanitarian Assistant Given to them."/>
    <s v="e3a1829b-1e5d-4533-856c-e3ae7586972d"/>
    <n v="1"/>
    <s v="3.4"/>
    <x v="0"/>
    <x v="0"/>
    <x v="1"/>
  </r>
  <r>
    <s v="et_SS0602_0004"/>
    <x v="57"/>
    <d v="2021-06-26T00:00:00"/>
    <d v="2021-06-27T00:00:00"/>
    <x v="5"/>
    <x v="21"/>
    <s v="Nyathor"/>
    <m/>
    <x v="5"/>
    <s v="SS0602"/>
    <s v="SS060208"/>
    <s v="ssid_SS0602_0049"/>
    <s v="Nyathor Payam"/>
    <s v=""/>
    <n v="9.3115100860000002"/>
    <n v="29.982999800000002"/>
    <s v="Remote Assessment (e.g. phone interview, interview outside of the location)"/>
    <s v="Some IDPs/returnees"/>
    <x v="1"/>
    <b v="1"/>
    <b v="1"/>
    <b v="1"/>
    <b v="0"/>
    <n v="6"/>
    <n v="26"/>
    <n v="0"/>
    <n v="1"/>
    <n v="5"/>
    <n v="4"/>
    <n v="2"/>
    <n v="0"/>
    <n v="0"/>
    <n v="2"/>
    <n v="4"/>
    <n v="5"/>
    <n v="3"/>
    <n v="0"/>
    <n v="12"/>
    <n v="14"/>
    <n v="3"/>
    <n v="0"/>
    <n v="26"/>
    <x v="2"/>
    <x v="0"/>
    <m/>
    <s v="Over 3 years"/>
    <b v="1"/>
    <b v="1"/>
    <b v="1"/>
    <s v="Public Transport"/>
    <m/>
    <x v="2"/>
    <m/>
    <m/>
    <m/>
    <m/>
    <m/>
    <s v="No"/>
    <b v="0"/>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1 - No severe need"/>
    <s v="1 - No severe need"/>
    <s v="2 - No"/>
    <m/>
    <m/>
    <s v="These returnees are returning back from Sudan Khartoum to South Sudan Unity State Bentiu Guit County which is their habitual resident and no humanitarian assistance."/>
    <s v="b00d30f9-3baf-42fa-9d5e-0616f3f421fc"/>
    <n v="1"/>
    <s v="3.4"/>
    <x v="1"/>
    <x v="1"/>
    <x v="1"/>
  </r>
  <r>
    <s v="et_SS0602_0003"/>
    <x v="58"/>
    <d v="2021-06-21T00:00:00"/>
    <d v="2021-06-22T00:00:00"/>
    <x v="5"/>
    <x v="21"/>
    <s v="Nyathor"/>
    <m/>
    <x v="5"/>
    <s v="SS0602"/>
    <s v="SS060208"/>
    <s v="ssid_SS0602_0049"/>
    <s v="Nyathor Payam"/>
    <s v=""/>
    <n v="9.3115100860000002"/>
    <n v="29.982999800000002"/>
    <s v="Remote Assessment (e.g. phone interview, interview outside of the location)"/>
    <s v="Some IDPs/returnees"/>
    <x v="1"/>
    <b v="1"/>
    <b v="1"/>
    <b v="1"/>
    <m/>
    <n v="5"/>
    <n v="21"/>
    <n v="0"/>
    <n v="1"/>
    <n v="4"/>
    <n v="6"/>
    <n v="0"/>
    <n v="0"/>
    <n v="0"/>
    <n v="2"/>
    <n v="3"/>
    <n v="4"/>
    <n v="1"/>
    <n v="0"/>
    <n v="11"/>
    <n v="10"/>
    <n v="3"/>
    <n v="0"/>
    <n v="21"/>
    <x v="2"/>
    <x v="0"/>
    <m/>
    <s v="Over 3 years"/>
    <m/>
    <m/>
    <b v="1"/>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1 - No severe need"/>
    <s v="1 - No severe need"/>
    <s v="2 - No"/>
    <m/>
    <m/>
    <s v="These returnees are returning back from Sudan-Khartoum to South Sudan Guit Count Nyathoar Payam which is their final habitual resident a found their arrival no humanitarian assistance give to them."/>
    <s v="cea997c7-c717-46db-ba8c-9ea93a0532e7"/>
    <n v="1"/>
    <s v="3.4"/>
    <x v="1"/>
    <x v="1"/>
    <x v="1"/>
  </r>
  <r>
    <s v="et_SS0602_0012"/>
    <x v="55"/>
    <d v="2021-08-06T00:00:00"/>
    <d v="2021-08-06T00:00:00"/>
    <x v="5"/>
    <x v="21"/>
    <s v="Wathnyona"/>
    <s v="updated"/>
    <x v="5"/>
    <s v="SS0602"/>
    <s v="SS060210"/>
    <s v="ssid_SS0602_0045"/>
    <s v="Matjang"/>
    <s v=""/>
    <n v="9.3435916999999993"/>
    <n v="29.867911500000002"/>
    <s v="Remote Assessment (e.g. phone interview, interview outside of the location)"/>
    <s v="None"/>
    <x v="0"/>
    <m/>
    <m/>
    <m/>
    <b v="1"/>
    <n v="9"/>
    <n v="54"/>
    <n v="2"/>
    <n v="2"/>
    <n v="5"/>
    <n v="7"/>
    <n v="6"/>
    <n v="4"/>
    <n v="1"/>
    <n v="4"/>
    <n v="8"/>
    <n v="6"/>
    <n v="6"/>
    <n v="3"/>
    <n v="26"/>
    <n v="28"/>
    <n v="9"/>
    <n v="7"/>
    <n v="54"/>
    <x v="0"/>
    <x v="0"/>
    <m/>
    <s v="Habitual residence"/>
    <m/>
    <m/>
    <m/>
    <s v="On foot"/>
    <m/>
    <x v="0"/>
    <m/>
    <m/>
    <m/>
    <m/>
    <m/>
    <s v="Yes"/>
    <m/>
    <m/>
    <m/>
    <m/>
    <m/>
    <m/>
    <m/>
    <m/>
    <m/>
    <m/>
    <b v="1"/>
    <s v="No"/>
    <s v="South Sudan"/>
    <x v="1"/>
    <m/>
    <x v="26"/>
    <m/>
    <s v="Wathnyona"/>
    <m/>
    <s v="Matjang"/>
    <s v="Wathnyona"/>
    <s v="SSD"/>
    <x v="1"/>
    <s v="SS0602"/>
    <s v="SS060210"/>
    <s v="ssid_SS0602_0045"/>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Guit County Wathnyona Payam to Matjang Village (high Land) under Wathnyona Payam and No Humanitarian Assistant given to them."/>
    <s v="565371c2-bb0e-4af0-b56b-765e9b383117"/>
    <n v="1"/>
    <s v="3.4"/>
    <x v="0"/>
    <x v="0"/>
    <x v="0"/>
  </r>
  <r>
    <s v="et_SS0602_0011"/>
    <x v="55"/>
    <d v="2021-08-06T00:00:00"/>
    <d v="2021-08-06T00:00:00"/>
    <x v="5"/>
    <x v="21"/>
    <s v="Wathnyona"/>
    <s v="updated"/>
    <x v="5"/>
    <s v="SS0602"/>
    <s v="SS060210"/>
    <s v="ssid_SS0602_0058"/>
    <s v="Joknyang"/>
    <s v="Thorgow"/>
    <n v="9.1977670000000007"/>
    <n v="30.005904999999998"/>
    <s v="Remote Assessment (e.g. phone interview, interview outside of the location)"/>
    <s v="None"/>
    <x v="0"/>
    <m/>
    <m/>
    <m/>
    <b v="1"/>
    <n v="10"/>
    <n v="67"/>
    <n v="2"/>
    <n v="4"/>
    <n v="6"/>
    <n v="11"/>
    <n v="8"/>
    <n v="4"/>
    <n v="1"/>
    <n v="5"/>
    <n v="9"/>
    <n v="10"/>
    <n v="5"/>
    <n v="2"/>
    <n v="35"/>
    <n v="32"/>
    <n v="12"/>
    <n v="6"/>
    <n v="67"/>
    <x v="0"/>
    <x v="0"/>
    <m/>
    <s v="Habitual residence"/>
    <m/>
    <m/>
    <m/>
    <s v="On foot"/>
    <m/>
    <x v="0"/>
    <m/>
    <m/>
    <m/>
    <m/>
    <m/>
    <s v="Yes"/>
    <m/>
    <m/>
    <m/>
    <m/>
    <m/>
    <m/>
    <m/>
    <m/>
    <m/>
    <m/>
    <b v="1"/>
    <s v="No"/>
    <s v="South Sudan"/>
    <x v="1"/>
    <m/>
    <x v="26"/>
    <m/>
    <s v="Wathnyona"/>
    <m/>
    <s v="Other Site"/>
    <s v="Thorgow"/>
    <s v="SSD"/>
    <x v="1"/>
    <s v="SS0602"/>
    <s v="SS060210"/>
    <s v="other"/>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from Guit County Wathuyona Payam to Thorgow Village (High Land) under Wathuyona payam and No humanitarian assistant given to them."/>
    <s v="014b1144-d46f-46a2-b1bc-9758aa026165"/>
    <n v="1"/>
    <s v="3.4"/>
    <x v="0"/>
    <x v="0"/>
    <x v="0"/>
  </r>
  <r>
    <s v="et_SS0603_0013"/>
    <x v="59"/>
    <d v="2021-09-16T00:00:00"/>
    <d v="2021-09-16T00:00:00"/>
    <x v="5"/>
    <x v="22"/>
    <s v="Boaw"/>
    <s v="updated"/>
    <x v="5"/>
    <s v="SS0603"/>
    <s v="SS060301"/>
    <s v="ssid_SS0603_0047"/>
    <s v="Mar"/>
    <s v=""/>
    <n v="8.8291797639999992"/>
    <n v="29.914800639999999"/>
    <s v="Remote Assessment (e.g. phone interview, interview outside of the location)"/>
    <s v="None"/>
    <x v="0"/>
    <b v="0"/>
    <b v="0"/>
    <b v="0"/>
    <b v="1"/>
    <n v="67"/>
    <n v="335"/>
    <n v="6"/>
    <n v="18"/>
    <n v="33"/>
    <n v="45"/>
    <n v="42"/>
    <n v="31"/>
    <n v="5"/>
    <n v="17"/>
    <n v="35"/>
    <n v="41"/>
    <n v="34"/>
    <n v="28"/>
    <n v="175"/>
    <n v="160"/>
    <n v="46"/>
    <n v="59"/>
    <n v="335"/>
    <x v="0"/>
    <x v="0"/>
    <m/>
    <s v="Habitual residence"/>
    <m/>
    <m/>
    <m/>
    <s v="On foot"/>
    <m/>
    <x v="0"/>
    <m/>
    <m/>
    <m/>
    <m/>
    <m/>
    <s v="Yes"/>
    <b v="0"/>
    <b v="0"/>
    <b v="0"/>
    <b v="0"/>
    <b v="0"/>
    <b v="0"/>
    <b v="0"/>
    <b v="0"/>
    <b v="0"/>
    <m/>
    <b v="1"/>
    <s v="No"/>
    <s v="South Sudan"/>
    <x v="1"/>
    <m/>
    <x v="27"/>
    <m/>
    <s v="Boaw"/>
    <m/>
    <s v="Lotkabang"/>
    <s v="Boaw"/>
    <s v="SSD"/>
    <x v="1"/>
    <s v="SS0603"/>
    <s v="SS060301"/>
    <s v="ssid_SS0603_0044"/>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Lakabang Boma) under Koch County to Mar Boma and their arrival no humanitarian given to them."/>
    <s v="88516199-bef2-40fb-9d1c-e6fc0af4aefe"/>
    <n v="1"/>
    <s v="3.4"/>
    <x v="0"/>
    <x v="0"/>
    <x v="0"/>
  </r>
  <r>
    <s v="et_SS0603_0011"/>
    <x v="59"/>
    <d v="2021-09-17T00:00:00"/>
    <d v="2021-09-17T00:00:00"/>
    <x v="5"/>
    <x v="22"/>
    <s v="Boaw"/>
    <s v="updated"/>
    <x v="5"/>
    <s v="SS0603"/>
    <s v="SS060301"/>
    <s v="ssid_SS0603_0043"/>
    <s v="Liech"/>
    <s v=""/>
    <n v="8.6412829999999996"/>
    <n v="29.958317000000001"/>
    <s v="Remote Assessment (e.g. phone interview, interview outside of the location)"/>
    <s v="None"/>
    <x v="0"/>
    <m/>
    <m/>
    <m/>
    <b v="1"/>
    <n v="21"/>
    <n v="126"/>
    <n v="2"/>
    <n v="7"/>
    <n v="16"/>
    <n v="21"/>
    <n v="11"/>
    <n v="4"/>
    <n v="1"/>
    <n v="5"/>
    <n v="25"/>
    <n v="20"/>
    <n v="9"/>
    <n v="5"/>
    <n v="61"/>
    <n v="65"/>
    <n v="15"/>
    <n v="9"/>
    <n v="126"/>
    <x v="0"/>
    <x v="0"/>
    <m/>
    <s v="Habitual residence"/>
    <m/>
    <m/>
    <m/>
    <s v="On foot"/>
    <m/>
    <x v="0"/>
    <m/>
    <m/>
    <m/>
    <m/>
    <m/>
    <s v="Yes"/>
    <m/>
    <m/>
    <m/>
    <m/>
    <m/>
    <m/>
    <m/>
    <m/>
    <m/>
    <m/>
    <b v="1"/>
    <s v="No"/>
    <s v="South Sudan"/>
    <x v="1"/>
    <m/>
    <x v="27"/>
    <m/>
    <s v="Boaw"/>
    <m/>
    <s v="Other Site"/>
    <s v="Laiyak"/>
    <s v="SSD"/>
    <x v="1"/>
    <s v="SS0603"/>
    <s v="SS060301"/>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Laiyak Village) under Koch county to Liech Boma and no humanitarian assistant given to them."/>
    <s v="a1d886cb-576a-4851-8386-2a01966dff96"/>
    <n v="1"/>
    <s v="3.4"/>
    <x v="0"/>
    <x v="0"/>
    <x v="0"/>
  </r>
  <r>
    <s v="et_SS0603_0012"/>
    <x v="59"/>
    <d v="2021-09-18T00:00:00"/>
    <d v="2021-09-18T00:00:00"/>
    <x v="5"/>
    <x v="22"/>
    <s v="Boaw"/>
    <m/>
    <x v="5"/>
    <s v="SS0603"/>
    <s v="SS060301"/>
    <s v="ssid_SS0603_0043"/>
    <s v="Liech"/>
    <s v=""/>
    <n v="8.6412829999999996"/>
    <n v="29.958317000000001"/>
    <s v="Remote Assessment (e.g. phone interview, interview outside of the location)"/>
    <s v="None"/>
    <x v="0"/>
    <m/>
    <m/>
    <m/>
    <b v="1"/>
    <n v="42"/>
    <n v="210"/>
    <n v="6"/>
    <n v="14"/>
    <n v="20"/>
    <n v="31"/>
    <n v="29"/>
    <n v="10"/>
    <n v="3"/>
    <n v="16"/>
    <n v="23"/>
    <n v="26"/>
    <n v="21"/>
    <n v="11"/>
    <n v="110"/>
    <n v="100"/>
    <n v="39"/>
    <n v="21"/>
    <n v="210"/>
    <x v="0"/>
    <x v="0"/>
    <m/>
    <s v="Habitual residence"/>
    <m/>
    <m/>
    <m/>
    <s v="On foot"/>
    <m/>
    <x v="0"/>
    <m/>
    <m/>
    <m/>
    <m/>
    <m/>
    <s v="Yes"/>
    <m/>
    <m/>
    <m/>
    <m/>
    <m/>
    <m/>
    <m/>
    <m/>
    <m/>
    <m/>
    <b v="1"/>
    <s v="No"/>
    <s v="South Sudan"/>
    <x v="1"/>
    <m/>
    <x v="27"/>
    <m/>
    <s v="Boaw"/>
    <m/>
    <s v="Liech"/>
    <s v="Boaw"/>
    <s v="SSD"/>
    <x v="1"/>
    <s v="SS0603"/>
    <s v="SS060301"/>
    <s v="ssid_SS0603_0043"/>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d by flood in Boaw Payam(Zuorop Village) under Koch County to Liech Boma and no Humanitarian assistantance given to them."/>
    <s v="dcd3a043-609e-42e0-bbc6-340493a714f2"/>
    <n v="1"/>
    <s v="3.4"/>
    <x v="0"/>
    <x v="0"/>
    <x v="0"/>
  </r>
  <r>
    <s v="et_SS0603_0014"/>
    <x v="59"/>
    <d v="2021-09-19T00:00:00"/>
    <d v="2021-09-19T00:00:00"/>
    <x v="5"/>
    <x v="22"/>
    <s v="Boaw"/>
    <m/>
    <x v="5"/>
    <s v="SS0603"/>
    <s v="SS060301"/>
    <s v="ssid_SS0603_0086"/>
    <s v="Gor"/>
    <s v=""/>
    <n v="8.6363201140000001"/>
    <n v="29.969400409999999"/>
    <s v="Remote Assessment (e.g. phone interview, interview outside of the location)"/>
    <s v="None"/>
    <x v="0"/>
    <b v="0"/>
    <b v="0"/>
    <b v="0"/>
    <b v="1"/>
    <n v="36"/>
    <n v="180"/>
    <n v="3"/>
    <n v="9"/>
    <n v="23"/>
    <n v="30"/>
    <n v="13"/>
    <n v="7"/>
    <n v="2"/>
    <n v="8"/>
    <n v="28"/>
    <n v="25"/>
    <n v="22"/>
    <n v="10"/>
    <n v="85"/>
    <n v="95"/>
    <n v="22"/>
    <n v="17"/>
    <n v="180"/>
    <x v="0"/>
    <x v="0"/>
    <m/>
    <s v="Habitual residence"/>
    <m/>
    <m/>
    <m/>
    <s v="On foot"/>
    <m/>
    <x v="0"/>
    <m/>
    <m/>
    <m/>
    <m/>
    <m/>
    <s v="Yes"/>
    <b v="0"/>
    <b v="0"/>
    <b v="0"/>
    <b v="0"/>
    <b v="0"/>
    <b v="0"/>
    <b v="0"/>
    <b v="0"/>
    <b v="0"/>
    <m/>
    <b v="1"/>
    <s v="No"/>
    <s v="South Sudan"/>
    <x v="1"/>
    <m/>
    <x v="27"/>
    <m/>
    <s v="Boaw"/>
    <m/>
    <s v="Other Site"/>
    <s v="Chudier"/>
    <s v="SSD"/>
    <x v="1"/>
    <s v="SS0603"/>
    <s v="SS060301"/>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Chudier Boma) under Koch County to Gor Boma and no humanitarian assistant give to them."/>
    <s v="6425baa4-289e-4681-8934-f6bec751e4ca"/>
    <n v="1"/>
    <s v="3.4"/>
    <x v="0"/>
    <x v="0"/>
    <x v="0"/>
  </r>
  <r>
    <s v="et_SS0603_0026"/>
    <x v="60"/>
    <d v="2021-10-15T00:00:00"/>
    <d v="2021-11-23T00:00:00"/>
    <x v="5"/>
    <x v="22"/>
    <s v="Gany"/>
    <m/>
    <x v="5"/>
    <s v="SS0603"/>
    <s v="SS060302"/>
    <s v="ssid_SS0603_0096"/>
    <s v="Gany"/>
    <s v=""/>
    <n v="8.4781398770000003"/>
    <n v="29.957500459999999"/>
    <s v="Direct visit"/>
    <s v="All IDPs/returnees"/>
    <x v="0"/>
    <b v="0"/>
    <b v="0"/>
    <b v="0"/>
    <b v="1"/>
    <n v="51"/>
    <n v="306"/>
    <n v="25"/>
    <n v="28"/>
    <n v="45"/>
    <n v="20"/>
    <n v="10"/>
    <n v="12"/>
    <n v="26"/>
    <n v="30"/>
    <n v="48"/>
    <n v="31"/>
    <n v="15"/>
    <n v="16"/>
    <n v="140"/>
    <n v="166"/>
    <n v="109"/>
    <n v="28"/>
    <n v="306"/>
    <x v="1"/>
    <x v="0"/>
    <m/>
    <s v="3 ‐ 6 months"/>
    <m/>
    <m/>
    <m/>
    <s v="On foot"/>
    <m/>
    <x v="0"/>
    <m/>
    <m/>
    <m/>
    <m/>
    <m/>
    <s v="Yes"/>
    <b v="1"/>
    <b v="1"/>
    <b v="0"/>
    <b v="0"/>
    <b v="0"/>
    <b v="0"/>
    <b v="0"/>
    <b v="0"/>
    <b v="0"/>
    <m/>
    <b v="0"/>
    <s v="No"/>
    <s v="South Sudan"/>
    <x v="1"/>
    <m/>
    <x v="27"/>
    <m/>
    <s v="Gany"/>
    <m/>
    <s v="Gany"/>
    <s v="Gany"/>
    <s v="SSD"/>
    <x v="1"/>
    <s v="SS0603"/>
    <s v="SS060302"/>
    <s v="ssid_SS0603_0096"/>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This  IDP are displace  by flood in different part of Koch or villages , this IDP are same people get registries in  Koch before the flood affect some areas of Koch , they are coming  from Gany  against because no alternative for the living out side   Koch, this place is only place that accommodate all unity IDP or retunes from different part of country ,where by if you are not settle here you shall go to the south  part of unity state that place is not affect by flood  which  is Bumping."/>
    <s v="4d17301b-3a96-4b48-83cf-781a7ae5feea"/>
    <n v="1"/>
    <s v="3.4"/>
    <x v="0"/>
    <x v="0"/>
    <x v="0"/>
  </r>
  <r>
    <s v="et_SS0603_0010"/>
    <x v="59"/>
    <d v="2021-09-18T00:00:00"/>
    <d v="2021-09-18T00:00:00"/>
    <x v="5"/>
    <x v="22"/>
    <s v="Jaak"/>
    <m/>
    <x v="5"/>
    <s v="SS0603"/>
    <s v="SS060303"/>
    <s v="ssid_SS0603_0100"/>
    <s v="Thornor"/>
    <s v=""/>
    <n v="8.5546936040000006"/>
    <n v="30.029566769999999"/>
    <s v="Remote Assessment (e.g. phone interview, interview outside of the location)"/>
    <s v="None"/>
    <x v="0"/>
    <m/>
    <m/>
    <m/>
    <b v="1"/>
    <n v="42"/>
    <n v="252"/>
    <n v="5"/>
    <n v="15"/>
    <n v="32"/>
    <n v="35"/>
    <n v="28"/>
    <n v="10"/>
    <n v="3"/>
    <n v="13"/>
    <n v="37"/>
    <n v="31"/>
    <n v="29"/>
    <n v="14"/>
    <n v="125"/>
    <n v="127"/>
    <n v="36"/>
    <n v="24"/>
    <n v="252"/>
    <x v="0"/>
    <x v="0"/>
    <m/>
    <s v="Habitual residence"/>
    <m/>
    <m/>
    <m/>
    <s v="On foot"/>
    <m/>
    <x v="0"/>
    <m/>
    <m/>
    <m/>
    <m/>
    <m/>
    <s v="Yes"/>
    <m/>
    <m/>
    <m/>
    <m/>
    <m/>
    <m/>
    <m/>
    <b v="1"/>
    <m/>
    <m/>
    <m/>
    <s v="No"/>
    <s v="South Sudan"/>
    <x v="1"/>
    <m/>
    <x v="27"/>
    <m/>
    <s v="Boaw"/>
    <m/>
    <s v="Teue"/>
    <s v="Boaw"/>
    <s v="SSD"/>
    <x v="1"/>
    <s v="SS0603"/>
    <s v="SS060301"/>
    <s v="ssid_SS0603_0071"/>
    <s v="No"/>
    <m/>
    <m/>
    <m/>
    <m/>
    <m/>
    <m/>
    <m/>
    <m/>
    <m/>
    <m/>
    <m/>
    <m/>
    <m/>
    <m/>
    <m/>
    <m/>
    <s v="Unknown"/>
    <m/>
    <m/>
    <m/>
    <m/>
    <m/>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No"/>
    <m/>
    <m/>
    <s v="These IDPs are displace by flood in Boaw Payam (Tuet and Luong Boma) under Koch County to Jaak Payam Thornor Boma and upon their arrival no humanitarian assistant given to them."/>
    <s v="fc5ef29e-410d-45d7-9e07-24778034a2b1"/>
    <n v="1"/>
    <s v="3.4"/>
    <x v="0"/>
    <x v="0"/>
    <x v="1"/>
  </r>
  <r>
    <s v="et_SS0603_0022"/>
    <x v="61"/>
    <d v="2021-10-05T00:00:00"/>
    <d v="2021-10-05T00:00:00"/>
    <x v="5"/>
    <x v="22"/>
    <s v="Jaak"/>
    <m/>
    <x v="5"/>
    <s v="SS0603"/>
    <s v="SS060303"/>
    <s v="ssid_SS0603_0026"/>
    <s v="Jaak 1"/>
    <s v=""/>
    <n v="8.6772222219999993"/>
    <n v="29.965277780000001"/>
    <s v="Remote Assessment (e.g. phone interview, interview outside of the location)"/>
    <s v="None"/>
    <x v="0"/>
    <m/>
    <m/>
    <m/>
    <b v="1"/>
    <n v="63"/>
    <n v="378"/>
    <n v="26"/>
    <n v="20"/>
    <n v="25"/>
    <n v="21"/>
    <n v="13"/>
    <n v="10"/>
    <n v="40"/>
    <n v="59"/>
    <n v="69"/>
    <n v="42"/>
    <n v="28"/>
    <n v="25"/>
    <n v="115"/>
    <n v="263"/>
    <n v="145"/>
    <n v="35"/>
    <n v="378"/>
    <x v="0"/>
    <x v="0"/>
    <m/>
    <s v="Habitual residence"/>
    <m/>
    <m/>
    <m/>
    <s v="On foot"/>
    <m/>
    <x v="0"/>
    <m/>
    <m/>
    <m/>
    <m/>
    <m/>
    <s v="Yes"/>
    <m/>
    <m/>
    <m/>
    <m/>
    <m/>
    <m/>
    <m/>
    <m/>
    <m/>
    <m/>
    <b v="1"/>
    <s v="No"/>
    <s v="South Sudan"/>
    <x v="1"/>
    <m/>
    <x v="27"/>
    <m/>
    <s v="Jaak"/>
    <m/>
    <s v="Jaak 2"/>
    <s v="Jaak"/>
    <s v="SSD"/>
    <x v="1"/>
    <s v="SS0603"/>
    <s v="SS060303"/>
    <s v="ssid_SS0603_0027"/>
    <s v="No"/>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 are displace by flood in Koch County under Jaak payam (Jaak Village) to Jaak 1 Lablab Village  and no humanitarian assistant give to them."/>
    <s v="bd08d215-a801-4988-9a50-3011909ff807"/>
    <n v="1"/>
    <s v="3.4"/>
    <x v="0"/>
    <x v="0"/>
    <x v="0"/>
  </r>
  <r>
    <s v="et_SS0603_0016"/>
    <x v="59"/>
    <d v="2021-09-18T00:00:00"/>
    <d v="2021-09-18T00:00:00"/>
    <x v="5"/>
    <x v="22"/>
    <s v="Jaak"/>
    <m/>
    <x v="5"/>
    <s v="SS0603"/>
    <s v="SS060303"/>
    <s v="ssid_SS0603_0026"/>
    <s v="Jaak 1"/>
    <s v=""/>
    <n v="8.6772222219999993"/>
    <n v="29.965277780000001"/>
    <s v="Remote Assessment (e.g. phone interview, interview outside of the location)"/>
    <s v="None"/>
    <x v="0"/>
    <m/>
    <m/>
    <m/>
    <b v="1"/>
    <n v="42"/>
    <n v="255"/>
    <n v="6"/>
    <n v="19"/>
    <n v="26"/>
    <n v="30"/>
    <n v="29"/>
    <n v="16"/>
    <n v="3"/>
    <n v="14"/>
    <n v="38"/>
    <n v="36"/>
    <n v="26"/>
    <n v="12"/>
    <n v="126"/>
    <n v="129"/>
    <n v="42"/>
    <n v="28"/>
    <n v="255"/>
    <x v="0"/>
    <x v="0"/>
    <m/>
    <s v="Habitual residence"/>
    <m/>
    <m/>
    <m/>
    <s v="On foot"/>
    <m/>
    <x v="0"/>
    <m/>
    <m/>
    <m/>
    <m/>
    <m/>
    <s v="Yes"/>
    <m/>
    <m/>
    <m/>
    <m/>
    <m/>
    <m/>
    <m/>
    <m/>
    <m/>
    <m/>
    <b v="1"/>
    <s v="No"/>
    <s v="South Sudan"/>
    <x v="1"/>
    <m/>
    <x v="27"/>
    <m/>
    <s v="Boaw"/>
    <m/>
    <s v="Other Site"/>
    <s v="Thalel"/>
    <s v="SSD"/>
    <x v="1"/>
    <s v="SS0603"/>
    <s v="SS060301"/>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displace by flood in Boaw payam (Thalel Village) under Koch County to Jaak Payam and no humanitarian assistant given to them."/>
    <s v="546577ff-bf36-4bbd-bca1-68ca72f3bd90"/>
    <n v="1"/>
    <s v="3.4"/>
    <x v="0"/>
    <x v="0"/>
    <x v="1"/>
  </r>
  <r>
    <s v="et_SS0603_0019"/>
    <x v="59"/>
    <d v="2021-09-17T00:00:00"/>
    <d v="2021-09-17T00:00:00"/>
    <x v="5"/>
    <x v="22"/>
    <s v="Jaak"/>
    <m/>
    <x v="5"/>
    <s v="SS0603"/>
    <s v="SS060303"/>
    <s v="ssid_SS0603_0027"/>
    <s v="Jaak 2"/>
    <s v=""/>
    <n v="8.7080555559999997"/>
    <n v="29.964166670000001"/>
    <s v="Remote Assessment (e.g. phone interview, interview outside of the location)"/>
    <s v="None"/>
    <x v="0"/>
    <b v="0"/>
    <b v="0"/>
    <b v="0"/>
    <b v="1"/>
    <n v="78"/>
    <n v="390"/>
    <n v="7"/>
    <n v="18"/>
    <n v="45"/>
    <n v="60"/>
    <n v="55"/>
    <n v="15"/>
    <n v="4"/>
    <n v="14"/>
    <n v="59"/>
    <n v="56"/>
    <n v="40"/>
    <n v="17"/>
    <n v="200"/>
    <n v="190"/>
    <n v="43"/>
    <n v="32"/>
    <n v="390"/>
    <x v="0"/>
    <x v="0"/>
    <m/>
    <s v="Habitual residence"/>
    <m/>
    <m/>
    <m/>
    <s v="On foot"/>
    <m/>
    <x v="0"/>
    <m/>
    <m/>
    <m/>
    <m/>
    <m/>
    <s v="Yes"/>
    <b v="0"/>
    <b v="0"/>
    <b v="0"/>
    <b v="0"/>
    <b v="0"/>
    <b v="0"/>
    <b v="0"/>
    <b v="0"/>
    <b v="0"/>
    <m/>
    <b v="1"/>
    <s v="No"/>
    <s v="South Sudan"/>
    <x v="1"/>
    <m/>
    <x v="27"/>
    <m/>
    <s v="Boaw"/>
    <m/>
    <s v="Boaw"/>
    <s v="Boaw"/>
    <s v="SSD"/>
    <x v="1"/>
    <s v="SS0603"/>
    <s v="SS060301"/>
    <s v="ssid_SS0603_0005"/>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under Koch County to Village call Mayiy under Jaak2 payam and no humanitarian assistant."/>
    <s v="8a3f64ed-9abe-440f-bf4b-af390774ae27"/>
    <n v="1"/>
    <s v="3.4"/>
    <x v="0"/>
    <x v="0"/>
    <x v="1"/>
  </r>
  <r>
    <s v="et_SS0603_0017"/>
    <x v="59"/>
    <d v="2021-09-18T00:00:00"/>
    <d v="2021-09-18T00:00:00"/>
    <x v="5"/>
    <x v="22"/>
    <s v="Jaak"/>
    <m/>
    <x v="5"/>
    <s v="SS0603"/>
    <s v="SS060303"/>
    <s v="ssid_SS0603_0076"/>
    <s v="Tongedol"/>
    <s v=""/>
    <n v="8.7838826999999995"/>
    <n v="29.936332100000001"/>
    <s v="Remote Assessment (e.g. phone interview, interview outside of the location)"/>
    <s v="None"/>
    <x v="0"/>
    <m/>
    <m/>
    <m/>
    <b v="1"/>
    <n v="34"/>
    <n v="204"/>
    <n v="4"/>
    <n v="14"/>
    <n v="23"/>
    <n v="25"/>
    <n v="23"/>
    <n v="11"/>
    <n v="5"/>
    <n v="13"/>
    <n v="29"/>
    <n v="24"/>
    <n v="21"/>
    <n v="12"/>
    <n v="100"/>
    <n v="104"/>
    <n v="36"/>
    <n v="23"/>
    <n v="204"/>
    <x v="0"/>
    <x v="0"/>
    <m/>
    <s v="Habitual residence"/>
    <m/>
    <m/>
    <m/>
    <s v="On foot"/>
    <m/>
    <x v="0"/>
    <m/>
    <m/>
    <m/>
    <m/>
    <m/>
    <s v="Yes"/>
    <m/>
    <b v="1"/>
    <m/>
    <m/>
    <m/>
    <m/>
    <m/>
    <m/>
    <m/>
    <m/>
    <m/>
    <s v="No"/>
    <s v="South Sudan"/>
    <x v="1"/>
    <m/>
    <x v="27"/>
    <m/>
    <s v="Boaw"/>
    <m/>
    <s v="Other Site"/>
    <s v="Chumal"/>
    <s v="SSD"/>
    <x v="1"/>
    <s v="SS0603"/>
    <s v="SS060301"/>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 Were displace from Boaw Village to aplace called Tongadol Village and they encounter alot of challenges on their way to Tongadol and they are in need of shelter NFI And sanitation."/>
    <s v="020885f9-0862-4d62-99dc-5e900e7c542a"/>
    <n v="1"/>
    <s v="3.4"/>
    <x v="0"/>
    <x v="0"/>
    <x v="1"/>
  </r>
  <r>
    <s v="et_SS0603_0023"/>
    <x v="61"/>
    <d v="2021-10-26T00:00:00"/>
    <d v="2021-10-26T00:00:00"/>
    <x v="5"/>
    <x v="22"/>
    <s v="Jaak"/>
    <m/>
    <x v="5"/>
    <s v="SS0603"/>
    <s v="SS060303"/>
    <s v="ssid_SS0603_0076"/>
    <s v="Tongedol"/>
    <s v=""/>
    <n v="8.7838826999999995"/>
    <n v="29.936332100000001"/>
    <s v="Remote Assessment (e.g. phone interview, interview outside of the location)"/>
    <s v="None"/>
    <x v="0"/>
    <m/>
    <m/>
    <m/>
    <b v="1"/>
    <n v="72"/>
    <n v="486"/>
    <n v="39"/>
    <n v="43"/>
    <n v="60"/>
    <n v="38"/>
    <n v="29"/>
    <n v="19"/>
    <n v="41"/>
    <n v="51"/>
    <n v="71"/>
    <n v="40"/>
    <n v="35"/>
    <n v="20"/>
    <n v="228"/>
    <n v="258"/>
    <n v="174"/>
    <n v="39"/>
    <n v="486"/>
    <x v="0"/>
    <x v="0"/>
    <m/>
    <s v="Habitual residence"/>
    <m/>
    <m/>
    <m/>
    <s v="On foot"/>
    <m/>
    <x v="0"/>
    <m/>
    <m/>
    <m/>
    <m/>
    <m/>
    <s v="Yes"/>
    <m/>
    <m/>
    <m/>
    <m/>
    <m/>
    <m/>
    <m/>
    <m/>
    <m/>
    <m/>
    <b v="1"/>
    <s v="No"/>
    <s v="South Sudan"/>
    <x v="1"/>
    <m/>
    <x v="27"/>
    <m/>
    <s v="Jaak"/>
    <m/>
    <s v="Petpet"/>
    <s v="Jaak"/>
    <s v="SSD"/>
    <x v="1"/>
    <s v="SS0603"/>
    <s v="SS060303"/>
    <s v="ssid_SS0603_0065"/>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IDP are displace by flood in Jaak Payam (Petpet Village) to Toangdol Village under Jaak Payam and no assessment conduct by other NGOs."/>
    <s v="9355ba96-93b8-476b-bdc9-8e22af8c4d5f"/>
    <n v="1"/>
    <s v="3.4"/>
    <x v="0"/>
    <x v="0"/>
    <x v="0"/>
  </r>
  <r>
    <s v="et_SS0603_0018"/>
    <x v="59"/>
    <d v="2021-09-17T00:00:00"/>
    <d v="2021-09-17T00:00:00"/>
    <x v="5"/>
    <x v="22"/>
    <s v="Jaak"/>
    <m/>
    <x v="5"/>
    <s v="SS0603"/>
    <s v="SS060303"/>
    <s v="ssid_SS0603_0105"/>
    <s v="Laplapni"/>
    <s v=""/>
    <n v="9"/>
    <n v="29"/>
    <s v="Remote Assessment (e.g. phone interview, interview outside of the location)"/>
    <s v="None"/>
    <x v="0"/>
    <m/>
    <m/>
    <m/>
    <b v="1"/>
    <n v="23"/>
    <n v="138"/>
    <n v="3"/>
    <n v="7"/>
    <n v="15"/>
    <n v="30"/>
    <n v="11"/>
    <n v="4"/>
    <n v="4"/>
    <n v="5"/>
    <n v="23"/>
    <n v="20"/>
    <n v="10"/>
    <n v="6"/>
    <n v="70"/>
    <n v="68"/>
    <n v="19"/>
    <n v="10"/>
    <n v="138"/>
    <x v="0"/>
    <x v="0"/>
    <m/>
    <s v="Habitual residence"/>
    <m/>
    <m/>
    <m/>
    <s v="On foot"/>
    <m/>
    <x v="0"/>
    <m/>
    <m/>
    <m/>
    <m/>
    <m/>
    <s v="Yes"/>
    <m/>
    <m/>
    <m/>
    <m/>
    <m/>
    <m/>
    <m/>
    <b v="1"/>
    <m/>
    <m/>
    <m/>
    <s v="No"/>
    <s v="South Sudan"/>
    <x v="1"/>
    <m/>
    <x v="27"/>
    <m/>
    <s v="Boaw"/>
    <m/>
    <s v="Other Site"/>
    <s v="keer"/>
    <s v="SSD"/>
    <x v="1"/>
    <s v="SS0603"/>
    <s v="SS060301"/>
    <s v="other"/>
    <s v="No"/>
    <m/>
    <m/>
    <m/>
    <m/>
    <m/>
    <m/>
    <m/>
    <m/>
    <m/>
    <m/>
    <m/>
    <m/>
    <m/>
    <m/>
    <m/>
    <m/>
    <s v="No"/>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 were displace from Keer to LabLabni and they were been encountering alot of challenges on their way to LabLabni and therefore they required shelter NFI andsanitation since their enviroment isn't good at all."/>
    <s v="d9c8af05-01ed-4ef5-990a-78b32351ad27"/>
    <n v="1"/>
    <s v="3.4"/>
    <x v="0"/>
    <x v="0"/>
    <x v="1"/>
  </r>
  <r>
    <s v="et_SS0603_0020"/>
    <x v="59"/>
    <d v="2021-09-16T00:00:00"/>
    <d v="2021-09-16T00:00:00"/>
    <x v="5"/>
    <x v="22"/>
    <s v="Jaak"/>
    <m/>
    <x v="5"/>
    <s v="SS0603"/>
    <s v="SS060303"/>
    <s v="ssid_SS0603_0106"/>
    <s v="Guer"/>
    <s v=""/>
    <n v="8.7210000000000001"/>
    <n v="30.009"/>
    <s v="Remote Assessment (e.g. phone interview, interview outside of the location)"/>
    <s v="None"/>
    <x v="0"/>
    <m/>
    <m/>
    <m/>
    <b v="1"/>
    <n v="89"/>
    <n v="445"/>
    <n v="5"/>
    <n v="17"/>
    <n v="55"/>
    <n v="68"/>
    <n v="47"/>
    <n v="33"/>
    <n v="4"/>
    <n v="16"/>
    <n v="59"/>
    <n v="61"/>
    <n v="43"/>
    <n v="37"/>
    <n v="225"/>
    <n v="220"/>
    <n v="42"/>
    <n v="70"/>
    <n v="445"/>
    <x v="0"/>
    <x v="0"/>
    <m/>
    <s v="Habitual residence"/>
    <m/>
    <m/>
    <m/>
    <s v="On foot"/>
    <m/>
    <x v="0"/>
    <m/>
    <m/>
    <m/>
    <m/>
    <m/>
    <s v="Yes"/>
    <m/>
    <m/>
    <m/>
    <m/>
    <m/>
    <m/>
    <m/>
    <b v="1"/>
    <m/>
    <m/>
    <m/>
    <s v="No"/>
    <s v="South Sudan"/>
    <x v="1"/>
    <m/>
    <x v="27"/>
    <m/>
    <s v="Jaak"/>
    <m/>
    <s v="Jaak 2"/>
    <s v="Jaak"/>
    <s v="SSD"/>
    <x v="1"/>
    <s v="SS0603"/>
    <s v="SS060303"/>
    <s v="ssid_SS0603_0027"/>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to Gluer Village under Jaak2 Payam in Koch County and no humanitarian assistant given to them."/>
    <s v="0a1bf566-751b-43f6-a869-bc0d457ce6a8"/>
    <n v="1"/>
    <s v="3.4"/>
    <x v="0"/>
    <x v="0"/>
    <x v="0"/>
  </r>
  <r>
    <s v="et_SS0603_0007"/>
    <x v="62"/>
    <d v="2021-07-12T00:00:00"/>
    <d v="2021-07-18T00:00:00"/>
    <x v="5"/>
    <x v="22"/>
    <s v="Koch"/>
    <m/>
    <x v="5"/>
    <s v="SS0603"/>
    <s v="SS060304"/>
    <s v="ssid_SS0603_0030"/>
    <s v="Koch"/>
    <s v=""/>
    <n v="8.5940080000000005"/>
    <n v="29.994394"/>
    <s v="Direct visit"/>
    <s v="Some IDPs/returnees"/>
    <x v="1"/>
    <b v="1"/>
    <b v="1"/>
    <b v="1"/>
    <m/>
    <n v="5"/>
    <n v="23"/>
    <n v="1"/>
    <n v="2"/>
    <n v="3"/>
    <n v="4"/>
    <n v="0"/>
    <n v="0"/>
    <n v="2"/>
    <n v="3"/>
    <n v="5"/>
    <n v="3"/>
    <n v="0"/>
    <n v="0"/>
    <n v="10"/>
    <n v="13"/>
    <n v="8"/>
    <n v="0"/>
    <n v="23"/>
    <x v="2"/>
    <x v="0"/>
    <m/>
    <s v="Over 3 years"/>
    <m/>
    <m/>
    <b v="1"/>
    <s v="Public Transport"/>
    <m/>
    <x v="2"/>
    <m/>
    <m/>
    <m/>
    <m/>
    <m/>
    <s v="Yes"/>
    <b v="1"/>
    <m/>
    <m/>
    <b v="1"/>
    <m/>
    <m/>
    <m/>
    <m/>
    <m/>
    <m/>
    <m/>
    <s v="No"/>
    <s v="Sudan"/>
    <x v="13"/>
    <m/>
    <x v="25"/>
    <m/>
    <s v="Other Admin 3"/>
    <s v="Khartuom"/>
    <m/>
    <s v="Khartuom"/>
    <s v="SDN"/>
    <x v="13"/>
    <s v="SD01007"/>
    <s v="other"/>
    <m/>
    <m/>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re is need for humanitarian assistance for the returnees from Sudan to South Sudan. Most of this returnees have lost their properties during the conflict and natural disaster."/>
    <s v="28e3499c-4c4c-4892-bc35-494319142d9c"/>
    <n v="1"/>
    <s v="3.4"/>
    <x v="1"/>
    <x v="1"/>
    <x v="1"/>
  </r>
  <r>
    <s v="et_SS0603_0008"/>
    <x v="63"/>
    <d v="2021-07-19T00:00:00"/>
    <d v="2021-07-25T00:00:00"/>
    <x v="5"/>
    <x v="22"/>
    <s v="Koch"/>
    <m/>
    <x v="5"/>
    <s v="SS0603"/>
    <s v="SS060304"/>
    <s v="ssid_SS0603_0030"/>
    <s v="Koch"/>
    <s v=""/>
    <n v="8.5940080000000005"/>
    <n v="29.994394"/>
    <s v="Direct visit"/>
    <s v="Some IDPs/returnees"/>
    <x v="1"/>
    <b v="1"/>
    <m/>
    <m/>
    <b v="1"/>
    <n v="7"/>
    <n v="35"/>
    <n v="2"/>
    <n v="1"/>
    <n v="5"/>
    <n v="6"/>
    <n v="4"/>
    <n v="0"/>
    <n v="1"/>
    <n v="0"/>
    <n v="7"/>
    <n v="5"/>
    <n v="2"/>
    <n v="2"/>
    <n v="18"/>
    <n v="17"/>
    <n v="4"/>
    <n v="2"/>
    <n v="35"/>
    <x v="2"/>
    <x v="0"/>
    <m/>
    <s v="Over 3 years"/>
    <m/>
    <m/>
    <b v="1"/>
    <s v="Public Transport"/>
    <m/>
    <x v="2"/>
    <m/>
    <m/>
    <m/>
    <m/>
    <m/>
    <s v="Yes"/>
    <b v="1"/>
    <m/>
    <m/>
    <b v="1"/>
    <m/>
    <b v="1"/>
    <m/>
    <m/>
    <m/>
    <m/>
    <m/>
    <s v="No"/>
    <s v="Sudan"/>
    <x v="13"/>
    <m/>
    <x v="25"/>
    <m/>
    <s v="Other Admin 3"/>
    <s v="Khartuom"/>
    <m/>
    <s v="Khartuom"/>
    <s v="SDN"/>
    <x v="13"/>
    <s v="SD01007"/>
    <s v="other"/>
    <m/>
    <m/>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re are returnees from Sudan Khartoum to South Sudan, Unity state , Leer which is their habitual residence, they are seeking for emergency support kits for the resettlements."/>
    <s v="b92fa300-1441-435c-b604-09720cea0a4f"/>
    <n v="1"/>
    <s v="3.4"/>
    <x v="1"/>
    <x v="1"/>
    <x v="1"/>
  </r>
  <r>
    <s v="et_SS0603_0009"/>
    <x v="64"/>
    <d v="2021-07-20T00:00:00"/>
    <d v="2021-07-20T00:00:00"/>
    <x v="5"/>
    <x v="22"/>
    <s v="Koch"/>
    <m/>
    <x v="5"/>
    <s v="SS0603"/>
    <s v="SS060304"/>
    <s v="ssid_SS0603_0101"/>
    <s v="Borgok"/>
    <s v=""/>
    <n v="8.5943690000000004"/>
    <n v="29.996213999999998"/>
    <s v="Direct visit"/>
    <s v="None"/>
    <x v="0"/>
    <b v="0"/>
    <b v="0"/>
    <b v="0"/>
    <b v="1"/>
    <n v="27"/>
    <n v="162"/>
    <n v="3"/>
    <n v="8"/>
    <n v="16"/>
    <n v="37"/>
    <n v="8"/>
    <n v="3"/>
    <n v="5"/>
    <n v="10"/>
    <n v="18"/>
    <n v="41"/>
    <n v="11"/>
    <n v="2"/>
    <n v="75"/>
    <n v="87"/>
    <n v="26"/>
    <n v="5"/>
    <n v="162"/>
    <x v="1"/>
    <x v="0"/>
    <m/>
    <s v="Habitual residence"/>
    <m/>
    <m/>
    <m/>
    <s v="On foot"/>
    <m/>
    <x v="0"/>
    <m/>
    <m/>
    <m/>
    <m/>
    <m/>
    <s v="Yes"/>
    <b v="0"/>
    <b v="0"/>
    <b v="0"/>
    <b v="0"/>
    <b v="0"/>
    <b v="0"/>
    <b v="0"/>
    <b v="0"/>
    <b v="0"/>
    <m/>
    <b v="1"/>
    <s v="No"/>
    <s v="South Sudan"/>
    <x v="1"/>
    <m/>
    <x v="27"/>
    <m/>
    <s v="Jaak"/>
    <m/>
    <s v="Thornor"/>
    <s v="Jaak"/>
    <s v="SSD"/>
    <x v="1"/>
    <s v="SS0603"/>
    <s v="SS060303"/>
    <s v="ssid_SS0603_0100"/>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in Jaak payam under Koch County to Bargok Boma and upon their arrival they where no humanitarian assistance given them."/>
    <s v="93fe4f6d-3b2d-4d71-a0f7-cf8e88a16e67"/>
    <n v="1"/>
    <s v="3.4"/>
    <x v="0"/>
    <x v="0"/>
    <x v="1"/>
  </r>
  <r>
    <s v="et_SS0603_0015"/>
    <x v="59"/>
    <d v="2021-09-18T00:00:00"/>
    <d v="2021-09-18T00:00:00"/>
    <x v="5"/>
    <x v="22"/>
    <s v="Kuachlual"/>
    <m/>
    <x v="5"/>
    <s v="SS0603"/>
    <s v="SS060305"/>
    <s v="ssid_SS0603_0088"/>
    <s v="Kuachlual"/>
    <s v=""/>
    <n v="8.6268701550000007"/>
    <n v="30.00939941"/>
    <s v="Remote Assessment (e.g. phone interview, interview outside of the location)"/>
    <s v="None"/>
    <x v="0"/>
    <b v="0"/>
    <b v="0"/>
    <b v="0"/>
    <b v="1"/>
    <n v="31"/>
    <n v="186"/>
    <n v="4"/>
    <n v="11"/>
    <n v="26"/>
    <n v="30"/>
    <n v="15"/>
    <n v="10"/>
    <n v="3"/>
    <n v="7"/>
    <n v="31"/>
    <n v="29"/>
    <n v="14"/>
    <n v="6"/>
    <n v="96"/>
    <n v="90"/>
    <n v="25"/>
    <n v="16"/>
    <n v="186"/>
    <x v="0"/>
    <x v="0"/>
    <m/>
    <s v="Habitual residence"/>
    <m/>
    <m/>
    <m/>
    <s v="On foot"/>
    <m/>
    <x v="0"/>
    <m/>
    <m/>
    <m/>
    <m/>
    <m/>
    <s v="Yes"/>
    <b v="0"/>
    <b v="0"/>
    <b v="0"/>
    <b v="0"/>
    <b v="0"/>
    <b v="0"/>
    <b v="0"/>
    <b v="1"/>
    <b v="0"/>
    <m/>
    <b v="0"/>
    <s v="No"/>
    <s v="South Sudan"/>
    <x v="1"/>
    <m/>
    <x v="27"/>
    <m/>
    <s v="Boaw"/>
    <m/>
    <s v="Parbony"/>
    <s v="Boaw"/>
    <s v="SSD"/>
    <x v="1"/>
    <s v="SS0603"/>
    <s v="SS060301"/>
    <s v="ssid_SS0603_0089"/>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ma payam (Puorbuony Boma) under Koch County Kuachlual payam and no humanitarian assistant given to them."/>
    <s v="c8e265a9-63c8-4342-9192-60854b94ee34"/>
    <n v="1"/>
    <s v="3.4"/>
    <x v="0"/>
    <x v="0"/>
    <x v="1"/>
  </r>
  <r>
    <s v="et_SS0603_0005"/>
    <x v="57"/>
    <d v="2021-06-26T00:00:00"/>
    <d v="2021-06-27T00:00:00"/>
    <x v="5"/>
    <x v="22"/>
    <s v="Kuachlual"/>
    <m/>
    <x v="5"/>
    <s v="SS0603"/>
    <s v="SS060305"/>
    <s v="ssid_SS0603_0088"/>
    <s v="Kuachlual"/>
    <s v=""/>
    <n v="8.6268701550000007"/>
    <n v="30.00939941"/>
    <s v="Remote Assessment (e.g. phone interview, interview outside of the location)"/>
    <s v="Some IDPs/returnees"/>
    <x v="1"/>
    <b v="1"/>
    <b v="1"/>
    <b v="1"/>
    <m/>
    <n v="7"/>
    <n v="39"/>
    <n v="1"/>
    <n v="4"/>
    <n v="5"/>
    <n v="6"/>
    <n v="3"/>
    <n v="0"/>
    <n v="0"/>
    <n v="3"/>
    <n v="7"/>
    <n v="4"/>
    <n v="5"/>
    <n v="1"/>
    <n v="19"/>
    <n v="20"/>
    <n v="8"/>
    <n v="1"/>
    <n v="39"/>
    <x v="2"/>
    <x v="0"/>
    <m/>
    <s v="Over 3 years"/>
    <b v="1"/>
    <b v="1"/>
    <b v="1"/>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1 - No severe need"/>
    <s v="2 - No"/>
    <m/>
    <m/>
    <s v="These returnees are returning back from Sudan Khartoum to South Sudan Unity State Koch county kualual payam which is their habitual resident and no humanitarian assistance given to them."/>
    <s v="3a260361-500d-4e7e-a537-b50a0867acc4"/>
    <n v="1"/>
    <s v="3.4"/>
    <x v="1"/>
    <x v="1"/>
    <x v="1"/>
  </r>
  <r>
    <s v="et_SS0603_0004"/>
    <x v="58"/>
    <d v="2021-06-21T00:00:00"/>
    <d v="2021-06-22T00:00:00"/>
    <x v="5"/>
    <x v="22"/>
    <s v="Kuachlual"/>
    <m/>
    <x v="5"/>
    <s v="SS0603"/>
    <s v="SS060305"/>
    <s v="ssid_SS0603_0088"/>
    <s v="Kuachlual"/>
    <s v=""/>
    <n v="8.6268701550000007"/>
    <n v="30.00939941"/>
    <s v="Remote Assessment (e.g. phone interview, interview outside of the location)"/>
    <s v="Some IDPs/returnees"/>
    <x v="1"/>
    <b v="1"/>
    <b v="1"/>
    <b v="1"/>
    <m/>
    <n v="6"/>
    <n v="38"/>
    <n v="2"/>
    <n v="2"/>
    <n v="5"/>
    <n v="6"/>
    <n v="3"/>
    <n v="0"/>
    <n v="0"/>
    <n v="3"/>
    <n v="7"/>
    <n v="5"/>
    <n v="2"/>
    <n v="3"/>
    <n v="18"/>
    <n v="20"/>
    <n v="7"/>
    <n v="3"/>
    <n v="38"/>
    <x v="2"/>
    <x v="0"/>
    <m/>
    <s v="Over 3 years"/>
    <m/>
    <m/>
    <b v="1"/>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3 - Extreme need, with immediate threat to life"/>
    <s v="2 - No"/>
    <m/>
    <m/>
    <s v="These returnees are returning back from Sudan Khartoum to South Sudan Koch County which is their habitual resident and no humanitarian give to them."/>
    <s v="5588d86f-d2ec-46d7-b9ab-62b2557aefe0"/>
    <n v="1"/>
    <s v="3.4"/>
    <x v="1"/>
    <x v="1"/>
    <x v="1"/>
  </r>
  <r>
    <s v="et_SS0603_0003"/>
    <x v="65"/>
    <d v="2021-06-14T00:00:00"/>
    <d v="2021-06-19T00:00:00"/>
    <x v="5"/>
    <x v="22"/>
    <s v="Kuachlual"/>
    <m/>
    <x v="5"/>
    <s v="SS0603"/>
    <s v="SS060305"/>
    <s v="ssid_SS0603_0088"/>
    <s v="Kuachlual"/>
    <s v=""/>
    <n v="8.6268701550000007"/>
    <n v="30.00939941"/>
    <s v="Remote Assessment (e.g. phone interview, interview outside of the location)"/>
    <s v="All IDPs/returnees"/>
    <x v="1"/>
    <b v="1"/>
    <b v="1"/>
    <b v="1"/>
    <m/>
    <n v="4"/>
    <n v="16"/>
    <n v="0"/>
    <n v="1"/>
    <n v="2"/>
    <n v="3"/>
    <n v="1"/>
    <n v="0"/>
    <n v="1"/>
    <n v="0"/>
    <n v="4"/>
    <n v="2"/>
    <n v="1"/>
    <n v="1"/>
    <n v="7"/>
    <n v="9"/>
    <n v="2"/>
    <n v="1"/>
    <n v="16"/>
    <x v="2"/>
    <x v="0"/>
    <m/>
    <s v="Over 3 years"/>
    <m/>
    <m/>
    <b v="1"/>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back from Khartoum Sudan to Unity State which is their habitual resident and no humanitarian assistant given to them."/>
    <s v="e6622637-8d98-492f-a512-dbef5f8ba002"/>
    <n v="1"/>
    <s v="3.4"/>
    <x v="1"/>
    <x v="1"/>
    <x v="1"/>
  </r>
  <r>
    <s v="et_SS0603_0001"/>
    <x v="53"/>
    <d v="2021-06-02T00:00:00"/>
    <d v="2021-06-05T00:00:00"/>
    <x v="5"/>
    <x v="22"/>
    <s v="Kuachlual"/>
    <m/>
    <x v="5"/>
    <s v="SS0603"/>
    <s v="SS060305"/>
    <s v="ssid_SS0603_0088"/>
    <s v="Kuachlual"/>
    <s v=""/>
    <n v="8.6268701550000007"/>
    <n v="30.00939941"/>
    <s v="Remote Assessment (e.g. phone interview, interview outside of the location)"/>
    <s v="All IDPs/returnees"/>
    <x v="1"/>
    <b v="1"/>
    <b v="1"/>
    <b v="1"/>
    <m/>
    <n v="10"/>
    <n v="50"/>
    <n v="3"/>
    <n v="6"/>
    <n v="7"/>
    <n v="8"/>
    <n v="2"/>
    <n v="1"/>
    <n v="2"/>
    <n v="4"/>
    <n v="8"/>
    <n v="0"/>
    <n v="3"/>
    <n v="6"/>
    <n v="27"/>
    <n v="23"/>
    <n v="15"/>
    <n v="7"/>
    <n v="50"/>
    <x v="2"/>
    <x v="0"/>
    <m/>
    <s v="Over 3 years"/>
    <m/>
    <b v="1"/>
    <m/>
    <s v="Public Transport"/>
    <m/>
    <x v="2"/>
    <m/>
    <m/>
    <m/>
    <m/>
    <m/>
    <s v="Yes"/>
    <b v="1"/>
    <b v="1"/>
    <m/>
    <m/>
    <m/>
    <m/>
    <m/>
    <b v="1"/>
    <m/>
    <m/>
    <m/>
    <s v="No"/>
    <s v="Sudan"/>
    <x v="13"/>
    <m/>
    <x v="28"/>
    <m/>
    <s v="Other Admin 3"/>
    <s v="Khartoum"/>
    <m/>
    <s v="Khartoum"/>
    <s v="SDN"/>
    <x v="13"/>
    <s v="SD01004"/>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Returnees are returning back from from Sudan Khartoum to Unity State Koch County they are final reach their habitual resident."/>
    <s v="3e5b7b58-73e9-4135-a0b9-c9a0f2a75e3a"/>
    <n v="1"/>
    <s v="3.4"/>
    <x v="1"/>
    <x v="1"/>
    <x v="1"/>
  </r>
  <r>
    <s v="et_SS0603_0002"/>
    <x v="34"/>
    <d v="2021-06-07T00:00:00"/>
    <d v="2021-06-12T00:00:00"/>
    <x v="5"/>
    <x v="22"/>
    <s v="Kuachlual"/>
    <m/>
    <x v="5"/>
    <s v="SS0603"/>
    <s v="SS060305"/>
    <s v="ssid_SS0603_0088"/>
    <s v="Kuachlual"/>
    <s v=""/>
    <n v="8.6268701550000007"/>
    <n v="30.00939941"/>
    <s v="Remote Assessment (e.g. phone interview, interview outside of the location)"/>
    <s v="All IDPs/returnees"/>
    <x v="1"/>
    <b v="1"/>
    <b v="1"/>
    <b v="1"/>
    <m/>
    <n v="6"/>
    <n v="32"/>
    <n v="0"/>
    <n v="3"/>
    <n v="7"/>
    <n v="4"/>
    <n v="1"/>
    <n v="0"/>
    <n v="1"/>
    <n v="2"/>
    <n v="6"/>
    <n v="5"/>
    <n v="3"/>
    <n v="0"/>
    <n v="15"/>
    <n v="17"/>
    <n v="6"/>
    <n v="0"/>
    <n v="32"/>
    <x v="2"/>
    <x v="0"/>
    <m/>
    <s v="Over 3 years"/>
    <m/>
    <b v="1"/>
    <m/>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back from Sudan Khartoum to Unity State Koch County which is their habitual resident and they come by road."/>
    <s v="cbd61554-dc2a-4687-9c2e-26045af27454"/>
    <n v="1"/>
    <s v="3.4"/>
    <x v="1"/>
    <x v="1"/>
    <x v="1"/>
  </r>
  <r>
    <s v="et_SS0603_0021"/>
    <x v="59"/>
    <d v="2021-09-19T00:00:00"/>
    <d v="2021-09-19T00:00:00"/>
    <x v="5"/>
    <x v="22"/>
    <s v="Kuachlual"/>
    <m/>
    <x v="5"/>
    <s v="SS0603"/>
    <s v="SS060305"/>
    <s v="ssid_SS0603_0088"/>
    <s v="Kuachlual"/>
    <s v=""/>
    <n v="8.6268701550000007"/>
    <n v="30.00939941"/>
    <s v="Remote Assessment (e.g. phone interview, interview outside of the location)"/>
    <s v="None"/>
    <x v="0"/>
    <b v="0"/>
    <b v="0"/>
    <b v="0"/>
    <b v="1"/>
    <n v="29"/>
    <n v="174"/>
    <n v="4"/>
    <n v="8"/>
    <n v="24"/>
    <n v="25"/>
    <n v="15"/>
    <n v="8"/>
    <n v="3"/>
    <n v="9"/>
    <n v="27"/>
    <n v="23"/>
    <n v="16"/>
    <n v="12"/>
    <n v="84"/>
    <n v="90"/>
    <n v="24"/>
    <n v="20"/>
    <n v="174"/>
    <x v="0"/>
    <x v="0"/>
    <m/>
    <s v="Habitual residence"/>
    <m/>
    <m/>
    <m/>
    <s v="On foot"/>
    <m/>
    <x v="0"/>
    <m/>
    <m/>
    <m/>
    <m/>
    <m/>
    <s v="Yes"/>
    <b v="0"/>
    <b v="0"/>
    <b v="0"/>
    <b v="0"/>
    <b v="0"/>
    <b v="0"/>
    <b v="0"/>
    <b v="0"/>
    <b v="0"/>
    <m/>
    <b v="1"/>
    <s v="No"/>
    <s v="South Sudan"/>
    <x v="1"/>
    <m/>
    <x v="27"/>
    <m/>
    <s v="Boaw"/>
    <m/>
    <s v="Other Site"/>
    <s v="Kuerchuer"/>
    <s v="SSD"/>
    <x v="1"/>
    <s v="SS0603"/>
    <s v="SS060301"/>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Boaw payam -Kuerchuer Village to Kuachlual payam under Koch County and no humanitarian assistant given to them."/>
    <s v="5241b025-29b6-4629-b35a-8c534a705079"/>
    <n v="1"/>
    <s v="3.4"/>
    <x v="0"/>
    <x v="0"/>
    <x v="1"/>
  </r>
  <r>
    <s v="et_SS0603_0006"/>
    <x v="66"/>
    <d v="2021-07-08T00:00:00"/>
    <d v="2021-07-10T00:00:00"/>
    <x v="5"/>
    <x v="22"/>
    <s v="Kuachlual"/>
    <m/>
    <x v="5"/>
    <s v="SS0603"/>
    <s v="SS060305"/>
    <s v="ssid_SS0603_0085"/>
    <s v="Gakol"/>
    <s v=""/>
    <n v="8.6027090000000008"/>
    <n v="29.981207999999999"/>
    <s v="Remote Assessment (e.g. phone interview, interview outside of the location)"/>
    <s v="Some IDPs/returnees"/>
    <x v="1"/>
    <b v="1"/>
    <b v="1"/>
    <b v="1"/>
    <m/>
    <n v="4"/>
    <n v="25"/>
    <n v="0"/>
    <n v="2"/>
    <n v="6"/>
    <n v="3"/>
    <n v="1"/>
    <n v="0"/>
    <n v="0"/>
    <n v="1"/>
    <n v="7"/>
    <n v="2"/>
    <n v="2"/>
    <n v="1"/>
    <n v="12"/>
    <n v="13"/>
    <n v="3"/>
    <n v="1"/>
    <n v="25"/>
    <x v="2"/>
    <x v="0"/>
    <m/>
    <s v="Over 3 years"/>
    <m/>
    <m/>
    <b v="1"/>
    <s v="Public Transport"/>
    <m/>
    <x v="2"/>
    <m/>
    <m/>
    <m/>
    <m/>
    <m/>
    <s v="No"/>
    <m/>
    <m/>
    <m/>
    <m/>
    <m/>
    <m/>
    <m/>
    <m/>
    <m/>
    <m/>
    <m/>
    <s v="No"/>
    <s v="Sudan"/>
    <x v="13"/>
    <m/>
    <x v="25"/>
    <m/>
    <s v="Other Admin 3"/>
    <s v="Khartoum"/>
    <m/>
    <s v="Khartoum"/>
    <s v="SDN"/>
    <x v="13"/>
    <s v="SD01007"/>
    <s v="other"/>
    <m/>
    <m/>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1 - No severe need"/>
    <s v="1 - No severe need"/>
    <s v="2 - No"/>
    <m/>
    <m/>
    <s v="these returnees are returning back from Sudan Khartoum to South Sudan Koch County kuachlual payam which is their final habitual resident."/>
    <s v="926ddb3b-9e0c-492b-b125-01ef607489ad"/>
    <n v="1"/>
    <s v="3.4"/>
    <x v="1"/>
    <x v="1"/>
    <x v="1"/>
  </r>
  <r>
    <s v="et_SS0603_0027"/>
    <x v="67"/>
    <d v="2021-10-06T00:00:00"/>
    <d v="2021-10-06T00:00:00"/>
    <x v="5"/>
    <x v="22"/>
    <s v="Mirmir"/>
    <m/>
    <x v="5"/>
    <s v="SS0603"/>
    <s v="SS060309"/>
    <s v="ssid_SS0603_0095"/>
    <s v="Mirmir"/>
    <s v=""/>
    <n v="8.4668030000000005"/>
    <n v="30.103466999999998"/>
    <s v="Direct visit"/>
    <s v="All IDPs/returnees"/>
    <x v="0"/>
    <b v="0"/>
    <b v="0"/>
    <b v="0"/>
    <b v="1"/>
    <n v="244"/>
    <n v="1464"/>
    <n v="68"/>
    <n v="104"/>
    <n v="243"/>
    <n v="122"/>
    <n v="70"/>
    <n v="57"/>
    <n v="71"/>
    <n v="102"/>
    <n v="321"/>
    <n v="172"/>
    <n v="72"/>
    <n v="62"/>
    <n v="664"/>
    <n v="800"/>
    <n v="345"/>
    <n v="119"/>
    <n v="1464"/>
    <x v="1"/>
    <x v="0"/>
    <m/>
    <s v="7 ‐ 12 months"/>
    <m/>
    <m/>
    <m/>
    <s v="On foot"/>
    <m/>
    <x v="0"/>
    <m/>
    <m/>
    <m/>
    <m/>
    <m/>
    <s v="Yes"/>
    <b v="0"/>
    <b v="1"/>
    <b v="0"/>
    <b v="0"/>
    <b v="1"/>
    <b v="0"/>
    <b v="0"/>
    <b v="0"/>
    <b v="0"/>
    <m/>
    <b v="0"/>
    <s v="No"/>
    <s v="South Sudan"/>
    <x v="1"/>
    <m/>
    <x v="27"/>
    <m/>
    <s v="Mirmir"/>
    <m/>
    <s v="Thorbang"/>
    <s v="Mirmir"/>
    <s v="SSD"/>
    <x v="1"/>
    <s v="SS0603"/>
    <s v="SS060309"/>
    <s v="ssid_SS0603_0091"/>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1 - No severe need"/>
    <s v="3 - Extreme need, with immediate threat to life"/>
    <s v="3 - Extreme need, with immediate threat to life"/>
    <s v="1 - No severe need"/>
    <s v="2 - No"/>
    <m/>
    <m/>
    <s v="This IDP are displace by flood in  different villages of  Koch county or  payam  they came and settle at mimir  payam which high land  they are really need help from Humanitarian ,they lose their belonging  , first NFI and cooking pot blanket M net , according     to the Enumerator who went for assessment in Koch  county   , the IDP are planning to go to Bentiu and UNMISS Camp but no way to go"/>
    <s v="e23c84b1-050c-4681-819a-b802357e4019"/>
    <n v="1"/>
    <s v="3.4"/>
    <x v="0"/>
    <x v="0"/>
    <x v="0"/>
  </r>
  <r>
    <s v="et_SS0603_0024"/>
    <x v="61"/>
    <d v="2021-10-04T00:00:00"/>
    <d v="2021-10-04T00:00:00"/>
    <x v="5"/>
    <x v="22"/>
    <s v="Mirmir"/>
    <m/>
    <x v="5"/>
    <s v="SS0603"/>
    <s v="SS060309"/>
    <s v="ssid_SS0603_0095"/>
    <s v="Mirmir"/>
    <s v=""/>
    <n v="8.4668030000000005"/>
    <n v="30.103466999999998"/>
    <s v="Remote Assessment (e.g. phone interview, interview outside of the location)"/>
    <s v="None"/>
    <x v="0"/>
    <b v="0"/>
    <b v="0"/>
    <b v="0"/>
    <b v="1"/>
    <n v="53"/>
    <n v="318"/>
    <n v="26"/>
    <n v="21"/>
    <n v="25"/>
    <n v="18"/>
    <n v="15"/>
    <n v="7"/>
    <n v="38"/>
    <n v="45"/>
    <n v="59"/>
    <n v="34"/>
    <n v="18"/>
    <n v="12"/>
    <n v="112"/>
    <n v="206"/>
    <n v="130"/>
    <n v="19"/>
    <n v="318"/>
    <x v="0"/>
    <x v="0"/>
    <m/>
    <s v="Habitual residence"/>
    <m/>
    <m/>
    <m/>
    <s v="On foot"/>
    <m/>
    <x v="0"/>
    <m/>
    <m/>
    <m/>
    <m/>
    <m/>
    <s v="Yes"/>
    <b v="0"/>
    <b v="0"/>
    <b v="0"/>
    <b v="0"/>
    <b v="0"/>
    <b v="0"/>
    <b v="0"/>
    <b v="0"/>
    <b v="0"/>
    <m/>
    <b v="1"/>
    <s v="No"/>
    <s v="South Sudan"/>
    <x v="1"/>
    <m/>
    <x v="27"/>
    <m/>
    <s v="Mirmir"/>
    <m/>
    <s v="Other Site"/>
    <s v="Hayhad Village"/>
    <s v="SSD"/>
    <x v="1"/>
    <s v="SS0603"/>
    <s v="SS060309"/>
    <s v="other"/>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se IDP are displace by flood in Mirmir Payam (Hayhad Village to Same  Mirmir Payam (Padier Village) and no humanitarian assessment conducted by other NGOs."/>
    <s v="4b59af86-0b6e-49d3-a913-d4b964ea5dae"/>
    <n v="1"/>
    <s v="3.4"/>
    <x v="0"/>
    <x v="0"/>
    <x v="0"/>
  </r>
  <r>
    <s v="et_SS0603_0025"/>
    <x v="61"/>
    <d v="2021-10-28T00:00:00"/>
    <d v="2021-10-28T00:00:00"/>
    <x v="5"/>
    <x v="22"/>
    <s v="Ngony"/>
    <m/>
    <x v="5"/>
    <s v="SS0603"/>
    <s v="SS060306"/>
    <s v="ssid_SS0603_0067"/>
    <s v="Phatit"/>
    <s v=""/>
    <n v="8.4498253160000001"/>
    <n v="30.023125310000001"/>
    <s v="Remote Assessment (e.g. phone interview, interview outside of the location)"/>
    <s v="None"/>
    <x v="0"/>
    <b v="0"/>
    <b v="0"/>
    <b v="0"/>
    <b v="1"/>
    <n v="143"/>
    <n v="858"/>
    <n v="74"/>
    <n v="63"/>
    <n v="146"/>
    <n v="42"/>
    <n v="36"/>
    <n v="30"/>
    <n v="86"/>
    <n v="73"/>
    <n v="183"/>
    <n v="56"/>
    <n v="37"/>
    <n v="32"/>
    <n v="391"/>
    <n v="467"/>
    <n v="296"/>
    <n v="62"/>
    <n v="858"/>
    <x v="0"/>
    <x v="0"/>
    <m/>
    <s v="Habitual residence"/>
    <m/>
    <m/>
    <m/>
    <s v="On foot"/>
    <m/>
    <x v="0"/>
    <m/>
    <m/>
    <m/>
    <m/>
    <m/>
    <s v="Yes"/>
    <b v="0"/>
    <b v="0"/>
    <b v="0"/>
    <b v="0"/>
    <b v="0"/>
    <b v="0"/>
    <b v="0"/>
    <b v="0"/>
    <b v="0"/>
    <m/>
    <b v="1"/>
    <s v="No"/>
    <s v="South Sudan"/>
    <x v="1"/>
    <m/>
    <x v="27"/>
    <m/>
    <s v="Ngony"/>
    <m/>
    <s v="Koat"/>
    <s v="Ngony"/>
    <s v="SSD"/>
    <x v="1"/>
    <s v="SS0603"/>
    <s v="SS060306"/>
    <s v="ssid_SS0603_0029"/>
    <s v="No"/>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IDP are displace by flood in Koat Village under Ngony payam to Patit Village and no humanitarian Assessment conduct in the area."/>
    <s v="0ce3b4f7-b1c0-451d-8abe-37e3e1608e88"/>
    <n v="1"/>
    <s v="3.4"/>
    <x v="0"/>
    <x v="0"/>
    <x v="0"/>
  </r>
  <r>
    <s v="et_SS0604_0004"/>
    <x v="34"/>
    <d v="2021-06-07T00:00:00"/>
    <d v="2021-06-12T00:00:00"/>
    <x v="5"/>
    <x v="23"/>
    <s v="Adok"/>
    <m/>
    <x v="5"/>
    <s v="SS0604"/>
    <s v="SS060401"/>
    <s v="ssid_SS0604_0006"/>
    <s v="Adok"/>
    <s v=""/>
    <n v="8.1928830000000001"/>
    <n v="30.307849999999998"/>
    <s v="Remote Assessment (e.g. phone interview, interview outside of the location)"/>
    <s v="All IDPs/returnees"/>
    <x v="1"/>
    <b v="1"/>
    <b v="1"/>
    <b v="1"/>
    <b v="0"/>
    <n v="7"/>
    <n v="44"/>
    <n v="0"/>
    <n v="3"/>
    <n v="6"/>
    <n v="8"/>
    <n v="2"/>
    <n v="2"/>
    <n v="2"/>
    <n v="0"/>
    <n v="9"/>
    <n v="5"/>
    <n v="4"/>
    <n v="3"/>
    <n v="21"/>
    <n v="23"/>
    <n v="5"/>
    <n v="5"/>
    <n v="44"/>
    <x v="2"/>
    <x v="0"/>
    <m/>
    <s v="Over 3 years"/>
    <b v="0"/>
    <b v="1"/>
    <b v="1"/>
    <s v="Public Transport"/>
    <m/>
    <x v="2"/>
    <m/>
    <m/>
    <m/>
    <m/>
    <m/>
    <s v="Yes"/>
    <b v="1"/>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back from Sudan-Khartoum to Unity State Leer County which is their final habitual resident and no humanitarian assistant given to them."/>
    <s v="f1bb92a3-fe7d-43a5-a7cb-10c246a003c0"/>
    <n v="1"/>
    <s v="3.4"/>
    <x v="1"/>
    <x v="1"/>
    <x v="1"/>
  </r>
  <r>
    <s v="et_SS0604_0005"/>
    <x v="68"/>
    <d v="2021-06-08T00:00:00"/>
    <d v="2021-06-14T00:00:00"/>
    <x v="5"/>
    <x v="23"/>
    <s v="Adok"/>
    <m/>
    <x v="5"/>
    <s v="SS0604"/>
    <s v="SS060401"/>
    <s v="ssid_SS0604_0068"/>
    <s v="Achuay"/>
    <s v=""/>
    <n v="8.1887500000000006"/>
    <n v="30.301860000000001"/>
    <s v="Remote Assessment (e.g. phone interview, interview outside of the location)"/>
    <s v="All IDPs/returnees"/>
    <x v="0"/>
    <b v="1"/>
    <b v="1"/>
    <b v="1"/>
    <b v="0"/>
    <n v="45"/>
    <n v="270"/>
    <n v="5"/>
    <n v="18"/>
    <n v="33"/>
    <n v="39"/>
    <n v="40"/>
    <n v="7"/>
    <n v="9"/>
    <n v="12"/>
    <n v="40"/>
    <n v="37"/>
    <n v="28"/>
    <n v="2"/>
    <n v="142"/>
    <n v="128"/>
    <n v="44"/>
    <n v="9"/>
    <n v="270"/>
    <x v="0"/>
    <x v="0"/>
    <m/>
    <s v="Less than 3 months"/>
    <m/>
    <m/>
    <m/>
    <s v="On foot"/>
    <m/>
    <x v="0"/>
    <m/>
    <m/>
    <m/>
    <m/>
    <m/>
    <s v="Yes"/>
    <b v="1"/>
    <b v="0"/>
    <b v="0"/>
    <b v="0"/>
    <b v="0"/>
    <b v="0"/>
    <b v="0"/>
    <b v="0"/>
    <b v="0"/>
    <m/>
    <b v="0"/>
    <s v="No"/>
    <s v="South Sudan"/>
    <x v="1"/>
    <m/>
    <x v="29"/>
    <m/>
    <s v="Adok"/>
    <m/>
    <s v="Adok"/>
    <s v="Adok"/>
    <s v="SSD"/>
    <x v="1"/>
    <s v="SS0604"/>
    <s v="SS060401"/>
    <s v="ssid_SS0604_000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Adok payam to Achuay village under Adok payam in the Leer County the cause was due to the heavy rain in Adok port that make the small bridge collapse."/>
    <s v="ca3a91c2-cff3-45ef-8702-a97ee8a29263"/>
    <n v="1"/>
    <s v="3.4"/>
    <x v="0"/>
    <x v="0"/>
    <x v="0"/>
  </r>
  <r>
    <s v="et_SS0604_0006"/>
    <x v="69"/>
    <d v="2021-06-16T00:00:00"/>
    <d v="2021-06-18T00:00:00"/>
    <x v="5"/>
    <x v="23"/>
    <s v="Adok"/>
    <m/>
    <x v="5"/>
    <s v="SS0604"/>
    <s v="SS060401"/>
    <s v="ssid_SS0604_0068"/>
    <s v="Achuay"/>
    <s v=""/>
    <n v="8.1887500000000006"/>
    <n v="30.301860000000001"/>
    <s v="Remote Assessment (e.g. phone interview, interview outside of the location)"/>
    <s v="All IDPs/returnees"/>
    <x v="0"/>
    <b v="1"/>
    <b v="1"/>
    <m/>
    <m/>
    <n v="45"/>
    <n v="120"/>
    <n v="2"/>
    <n v="5"/>
    <n v="14"/>
    <n v="19"/>
    <n v="17"/>
    <n v="5"/>
    <n v="3"/>
    <n v="2"/>
    <n v="15"/>
    <n v="17"/>
    <n v="13"/>
    <n v="8"/>
    <n v="62"/>
    <n v="58"/>
    <n v="12"/>
    <n v="13"/>
    <n v="120"/>
    <x v="0"/>
    <x v="0"/>
    <m/>
    <s v="Less than 3 months"/>
    <m/>
    <m/>
    <m/>
    <s v="On foot"/>
    <m/>
    <x v="0"/>
    <m/>
    <m/>
    <m/>
    <m/>
    <m/>
    <s v="No"/>
    <m/>
    <m/>
    <m/>
    <m/>
    <m/>
    <m/>
    <m/>
    <m/>
    <m/>
    <m/>
    <m/>
    <s v="No"/>
    <s v="South Sudan"/>
    <x v="1"/>
    <m/>
    <x v="29"/>
    <m/>
    <s v="Adok"/>
    <m/>
    <s v="Achuay"/>
    <s v="Adok"/>
    <s v="SSD"/>
    <x v="1"/>
    <s v="SS0604"/>
    <s v="SS060401"/>
    <s v="ssid_SS0604_0068"/>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Displace from Achuay Village under Adok payam in Leer County to high land under Adok payam by flood and no humanitarian assistance given to them."/>
    <s v="9b9c463c-b4a4-4d5f-8ab0-b2421e1c56cd"/>
    <n v="1"/>
    <s v="3.4"/>
    <x v="0"/>
    <x v="0"/>
    <x v="0"/>
  </r>
  <r>
    <s v="et_SS0604_0012"/>
    <x v="70"/>
    <d v="2021-07-01T00:00:00"/>
    <d v="2021-07-03T00:00:00"/>
    <x v="5"/>
    <x v="23"/>
    <s v="Adok"/>
    <m/>
    <x v="5"/>
    <s v="SS0604"/>
    <s v="SS060401"/>
    <s v="ssid_SS0604_0087"/>
    <s v="Dindin"/>
    <s v=""/>
    <n v="8.2908670000000004"/>
    <n v="30.23385"/>
    <s v="Remote Assessment (e.g. phone interview, interview outside of the location)"/>
    <s v="All IDPs/returnees"/>
    <x v="0"/>
    <m/>
    <m/>
    <m/>
    <b v="1"/>
    <n v="5"/>
    <n v="25"/>
    <n v="0"/>
    <n v="2"/>
    <n v="3"/>
    <n v="5"/>
    <n v="0"/>
    <n v="2"/>
    <n v="2"/>
    <n v="0"/>
    <n v="6"/>
    <n v="3"/>
    <n v="2"/>
    <n v="0"/>
    <n v="12"/>
    <n v="13"/>
    <n v="4"/>
    <n v="2"/>
    <n v="25"/>
    <x v="0"/>
    <x v="0"/>
    <m/>
    <s v="Less than 3 months"/>
    <m/>
    <m/>
    <m/>
    <s v="On foot"/>
    <m/>
    <x v="0"/>
    <m/>
    <m/>
    <m/>
    <m/>
    <m/>
    <s v="Yes"/>
    <m/>
    <b v="1"/>
    <m/>
    <m/>
    <m/>
    <m/>
    <m/>
    <m/>
    <m/>
    <m/>
    <m/>
    <s v="No"/>
    <s v="South Sudan"/>
    <x v="1"/>
    <m/>
    <x v="29"/>
    <m/>
    <s v="Adok"/>
    <m/>
    <s v="Dindin"/>
    <s v="Adok"/>
    <s v="SSD"/>
    <x v="1"/>
    <s v="SS0604"/>
    <s v="SS060401"/>
    <s v="ssid_SS0604_0087"/>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displaced due to floods that have greatly affected their homes and destroyed all their properties. They were forced to move from Dindin Nyat village to a Dindin highland for their safety. Hence there need for emergency kits for support."/>
    <s v="17318f28-892f-4598-abab-41c243aaebc1"/>
    <n v="1"/>
    <s v="3.4"/>
    <x v="0"/>
    <x v="0"/>
    <x v="0"/>
  </r>
  <r>
    <s v="et_SS0604_0018"/>
    <x v="71"/>
    <d v="2021-07-15T00:00:00"/>
    <d v="2021-07-20T00:00:00"/>
    <x v="5"/>
    <x v="23"/>
    <s v="Adok"/>
    <m/>
    <x v="5"/>
    <s v="SS0604"/>
    <s v="SS060401"/>
    <s v="ssid_SS0604_0087"/>
    <s v="Dindin"/>
    <s v=""/>
    <n v="8.2908670000000004"/>
    <n v="30.23385"/>
    <s v="Remote Assessment (e.g. phone interview, interview outside of the location)"/>
    <s v="All IDPs/returnees"/>
    <x v="0"/>
    <b v="0"/>
    <b v="0"/>
    <b v="0"/>
    <b v="1"/>
    <n v="9"/>
    <n v="36"/>
    <n v="2"/>
    <n v="3"/>
    <n v="3"/>
    <n v="3"/>
    <n v="4"/>
    <n v="2"/>
    <n v="1"/>
    <n v="3"/>
    <n v="6"/>
    <n v="4"/>
    <n v="3"/>
    <n v="2"/>
    <n v="17"/>
    <n v="19"/>
    <n v="9"/>
    <n v="4"/>
    <n v="36"/>
    <x v="0"/>
    <x v="0"/>
    <m/>
    <s v="Less than 3 months"/>
    <m/>
    <m/>
    <m/>
    <s v="On foot"/>
    <m/>
    <x v="0"/>
    <m/>
    <m/>
    <m/>
    <m/>
    <m/>
    <s v="Yes"/>
    <b v="1"/>
    <b v="0"/>
    <b v="0"/>
    <b v="0"/>
    <b v="0"/>
    <b v="0"/>
    <b v="0"/>
    <b v="0"/>
    <b v="0"/>
    <m/>
    <b v="0"/>
    <s v="No"/>
    <s v="South Sudan"/>
    <x v="1"/>
    <m/>
    <x v="29"/>
    <m/>
    <s v="Adok"/>
    <m/>
    <s v="Dindin 2"/>
    <s v="Adok"/>
    <s v="SSD"/>
    <x v="1"/>
    <s v="SS0604"/>
    <s v="SS060401"/>
    <s v="ssid_SS0604_0092"/>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here displaced from Dindin  payam to Panthor village due to floods that have affected their homes and destroyed all their properties."/>
    <s v="2118592b-65e1-4fdf-b832-88a8f6802fc7"/>
    <n v="1"/>
    <s v="3.4"/>
    <x v="0"/>
    <x v="0"/>
    <x v="0"/>
  </r>
  <r>
    <s v="et_SS0604_0028"/>
    <x v="72"/>
    <d v="2021-08-07T00:00:00"/>
    <d v="2021-08-08T00:00:00"/>
    <x v="5"/>
    <x v="23"/>
    <s v="Bow"/>
    <m/>
    <x v="5"/>
    <s v="SS0604"/>
    <s v="SS060403"/>
    <s v="ssid_SS0604_0043"/>
    <s v="Bow"/>
    <s v=""/>
    <n v="8.3330199999999994"/>
    <n v="30.19773"/>
    <s v="Remote Assessment (e.g. phone interview, interview outside of the location)"/>
    <s v="None"/>
    <x v="0"/>
    <b v="0"/>
    <b v="0"/>
    <b v="0"/>
    <b v="1"/>
    <n v="10"/>
    <n v="60"/>
    <n v="1"/>
    <n v="3"/>
    <n v="5"/>
    <n v="7"/>
    <n v="8"/>
    <n v="4"/>
    <n v="2"/>
    <n v="2"/>
    <n v="13"/>
    <n v="8"/>
    <n v="4"/>
    <n v="3"/>
    <n v="28"/>
    <n v="32"/>
    <n v="8"/>
    <n v="7"/>
    <n v="60"/>
    <x v="0"/>
    <x v="0"/>
    <m/>
    <s v="Less than 3 months"/>
    <m/>
    <m/>
    <m/>
    <s v="On foot"/>
    <m/>
    <x v="0"/>
    <m/>
    <m/>
    <m/>
    <m/>
    <m/>
    <s v="No"/>
    <b v="0"/>
    <b v="0"/>
    <b v="0"/>
    <b v="0"/>
    <b v="0"/>
    <b v="0"/>
    <b v="0"/>
    <b v="0"/>
    <b v="0"/>
    <m/>
    <b v="0"/>
    <s v="No"/>
    <s v="South Sudan"/>
    <x v="1"/>
    <m/>
    <x v="29"/>
    <m/>
    <s v="Bow"/>
    <m/>
    <s v="Other Site"/>
    <s v="Bar"/>
    <s v="SSD"/>
    <x v="1"/>
    <s v="SS0604"/>
    <s v="SS060403"/>
    <s v="other"/>
    <s v="No"/>
    <m/>
    <m/>
    <m/>
    <m/>
    <m/>
    <m/>
    <m/>
    <m/>
    <m/>
    <m/>
    <m/>
    <m/>
    <m/>
    <m/>
    <m/>
    <m/>
    <s v="Unknown"/>
    <m/>
    <m/>
    <m/>
    <m/>
    <m/>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se are IDPs who are affected with flood in Leer County in Bow village and currently they relocated to Bar, they have so far spent one month"/>
    <s v="c9c585a8-2ad4-453f-92b4-6283c9b12d7e"/>
    <n v="1"/>
    <s v="3.4"/>
    <x v="0"/>
    <x v="0"/>
    <x v="0"/>
  </r>
  <r>
    <s v="et_SS0604_0029"/>
    <x v="72"/>
    <d v="2021-08-07T00:00:00"/>
    <d v="2021-08-08T00:00:00"/>
    <x v="5"/>
    <x v="23"/>
    <s v="Bow"/>
    <m/>
    <x v="5"/>
    <s v="SS0604"/>
    <s v="SS060403"/>
    <s v="ssid_SS0604_0043"/>
    <s v="Bow"/>
    <s v=""/>
    <n v="8.3330199999999994"/>
    <n v="30.19773"/>
    <s v="Remote Assessment (e.g. phone interview, interview outside of the location)"/>
    <s v="None"/>
    <x v="0"/>
    <b v="0"/>
    <b v="0"/>
    <b v="0"/>
    <b v="1"/>
    <n v="50"/>
    <n v="300"/>
    <n v="4"/>
    <n v="15"/>
    <n v="30"/>
    <n v="60"/>
    <n v="41"/>
    <n v="10"/>
    <n v="5"/>
    <n v="10"/>
    <n v="50"/>
    <n v="39"/>
    <n v="23"/>
    <n v="13"/>
    <n v="160"/>
    <n v="140"/>
    <n v="34"/>
    <n v="23"/>
    <n v="300"/>
    <x v="0"/>
    <x v="0"/>
    <m/>
    <s v="Less than 3 months"/>
    <m/>
    <m/>
    <m/>
    <s v="On foot"/>
    <m/>
    <x v="0"/>
    <m/>
    <m/>
    <m/>
    <m/>
    <m/>
    <s v="Yes"/>
    <b v="1"/>
    <b v="1"/>
    <b v="0"/>
    <b v="0"/>
    <b v="0"/>
    <b v="0"/>
    <b v="0"/>
    <b v="0"/>
    <b v="0"/>
    <m/>
    <b v="0"/>
    <s v="No"/>
    <s v="South Sudan"/>
    <x v="1"/>
    <m/>
    <x v="29"/>
    <m/>
    <s v="Leer/Nyadiar"/>
    <m/>
    <s v="Other Site"/>
    <s v="Juet 2"/>
    <s v="SSD"/>
    <x v="1"/>
    <s v="SS0604"/>
    <s v="SS060406"/>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se are IDPs who are affected with flood in Leer County in Juet 2 village and currently they relocated to Bow, they have so far spent one month"/>
    <s v="a0cff684-c679-48d2-a7f8-8a8f9b10fa72"/>
    <n v="1"/>
    <s v="3.4"/>
    <x v="0"/>
    <x v="0"/>
    <x v="1"/>
  </r>
  <r>
    <s v="et_SS0604_0030"/>
    <x v="72"/>
    <d v="2021-08-07T00:00:00"/>
    <d v="2021-08-08T00:00:00"/>
    <x v="5"/>
    <x v="23"/>
    <s v="Bow"/>
    <m/>
    <x v="5"/>
    <s v="SS0604"/>
    <s v="SS060403"/>
    <s v="ssid_SS0604_0043"/>
    <s v="Bow"/>
    <s v=""/>
    <n v="8.3330199999999994"/>
    <n v="30.19773"/>
    <s v="Remote Assessment (e.g. phone interview, interview outside of the location)"/>
    <s v="None"/>
    <x v="0"/>
    <b v="0"/>
    <b v="0"/>
    <b v="0"/>
    <b v="1"/>
    <n v="70"/>
    <n v="420"/>
    <n v="4"/>
    <n v="16"/>
    <n v="51"/>
    <n v="63"/>
    <n v="49"/>
    <n v="28"/>
    <n v="3"/>
    <n v="15"/>
    <n v="65"/>
    <n v="58"/>
    <n v="46"/>
    <n v="22"/>
    <n v="211"/>
    <n v="209"/>
    <n v="38"/>
    <n v="50"/>
    <n v="420"/>
    <x v="0"/>
    <x v="0"/>
    <m/>
    <s v="Less than 3 months"/>
    <m/>
    <m/>
    <m/>
    <s v="On foot"/>
    <m/>
    <x v="0"/>
    <m/>
    <m/>
    <m/>
    <m/>
    <m/>
    <s v="Yes"/>
    <b v="1"/>
    <b v="1"/>
    <b v="0"/>
    <b v="0"/>
    <b v="0"/>
    <b v="0"/>
    <b v="0"/>
    <b v="0"/>
    <b v="0"/>
    <m/>
    <b v="0"/>
    <s v="No"/>
    <s v="South Sudan"/>
    <x v="1"/>
    <m/>
    <x v="29"/>
    <m/>
    <s v="Bow"/>
    <m/>
    <s v="Juet 1"/>
    <s v="Bow"/>
    <s v="SSD"/>
    <x v="1"/>
    <s v="SS0604"/>
    <s v="SS060403"/>
    <s v="ssid_SS0604_0049"/>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3 - Extreme need, with immediate threat to life"/>
    <s v="1 - No severe need"/>
    <s v="2 - No"/>
    <m/>
    <m/>
    <s v="These are IDPs who are affected with flood in Leer County in Juet 1 village and currently they relocated to Bow, they have so far spent one month"/>
    <s v="a525ff73-d66c-4fca-afc3-8b3b8443c91c"/>
    <n v="1"/>
    <s v="3.4"/>
    <x v="0"/>
    <x v="0"/>
    <x v="0"/>
  </r>
  <r>
    <s v="et_SS0604_0020"/>
    <x v="63"/>
    <d v="2021-07-19T00:00:00"/>
    <d v="2021-07-25T00:00:00"/>
    <x v="5"/>
    <x v="23"/>
    <s v="Leer/Nyadiar"/>
    <m/>
    <x v="5"/>
    <s v="SS0604"/>
    <s v="SS060406"/>
    <s v="ssid_SS0604_0077"/>
    <s v="Leer Town"/>
    <s v=""/>
    <n v="8.2959999999999994"/>
    <n v="30.125"/>
    <s v="Direct visit"/>
    <s v="Some IDPs/returnees"/>
    <x v="1"/>
    <b v="1"/>
    <b v="0"/>
    <b v="0"/>
    <b v="1"/>
    <n v="10"/>
    <n v="55"/>
    <n v="2"/>
    <n v="3"/>
    <n v="7"/>
    <n v="10"/>
    <n v="5"/>
    <n v="3"/>
    <n v="1"/>
    <n v="4"/>
    <n v="10"/>
    <n v="8"/>
    <n v="0"/>
    <n v="2"/>
    <n v="30"/>
    <n v="25"/>
    <n v="10"/>
    <n v="5"/>
    <n v="55"/>
    <x v="2"/>
    <x v="0"/>
    <m/>
    <s v="Over 3 years"/>
    <b v="0"/>
    <b v="0"/>
    <b v="1"/>
    <s v="Public Transport"/>
    <m/>
    <x v="2"/>
    <m/>
    <m/>
    <m/>
    <m/>
    <m/>
    <s v="Yes"/>
    <b v="1"/>
    <b v="0"/>
    <b v="0"/>
    <b v="1"/>
    <b v="0"/>
    <b v="1"/>
    <b v="0"/>
    <b v="0"/>
    <b v="0"/>
    <m/>
    <b v="0"/>
    <s v="No"/>
    <s v="Sudan"/>
    <x v="13"/>
    <m/>
    <x v="25"/>
    <m/>
    <s v="Other Admin 3"/>
    <s v="Khartuom"/>
    <m/>
    <s v="Khartuom"/>
    <s v="SDN"/>
    <x v="13"/>
    <s v="SD01007"/>
    <s v="other"/>
    <m/>
    <m/>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re are returnees from Khartoum who have decided to return back to their habitual resident in Leer, Unity State, South Sudan with an aim of rebuilding their homes. However, they luck the basic needs for their settlements."/>
    <s v="6388b6c9-1dd1-446c-9860-7710982a87fc"/>
    <n v="1"/>
    <s v="3.4"/>
    <x v="1"/>
    <x v="1"/>
    <x v="1"/>
  </r>
  <r>
    <s v="et_SS0604_0015"/>
    <x v="62"/>
    <d v="2021-07-12T00:00:00"/>
    <d v="2021-07-18T00:00:00"/>
    <x v="5"/>
    <x v="23"/>
    <s v="Leer/Nyadiar"/>
    <m/>
    <x v="5"/>
    <s v="SS0604"/>
    <s v="SS060406"/>
    <s v="ssid_SS0604_0077"/>
    <s v="Leer Town"/>
    <s v=""/>
    <n v="8.2959999999999994"/>
    <n v="30.125"/>
    <s v="Direct visit"/>
    <s v="Some IDPs/returnees"/>
    <x v="1"/>
    <b v="1"/>
    <b v="1"/>
    <b v="1"/>
    <m/>
    <n v="6"/>
    <n v="30"/>
    <n v="0"/>
    <n v="3"/>
    <n v="4"/>
    <n v="5"/>
    <n v="0"/>
    <n v="2"/>
    <n v="0"/>
    <n v="2"/>
    <n v="7"/>
    <n v="4"/>
    <n v="2"/>
    <n v="1"/>
    <n v="14"/>
    <n v="16"/>
    <n v="5"/>
    <n v="3"/>
    <n v="30"/>
    <x v="2"/>
    <x v="0"/>
    <m/>
    <s v="Over 3 years"/>
    <m/>
    <m/>
    <b v="1"/>
    <s v="Public Transport"/>
    <m/>
    <x v="2"/>
    <m/>
    <m/>
    <m/>
    <m/>
    <m/>
    <s v="Yes"/>
    <b v="1"/>
    <m/>
    <m/>
    <b v="1"/>
    <m/>
    <m/>
    <m/>
    <m/>
    <m/>
    <m/>
    <m/>
    <s v="No"/>
    <s v="Sudan"/>
    <x v="13"/>
    <m/>
    <x v="30"/>
    <m/>
    <s v="Other Admin 3"/>
    <s v="Um Durman"/>
    <m/>
    <s v="Um Durman"/>
    <s v="SDN"/>
    <x v="13"/>
    <s v="SD01006"/>
    <s v="other"/>
    <m/>
    <m/>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returnees from Sudan to South Sudan unity state Leer are seeking for humanitarian assistance ."/>
    <s v="dd617f02-07e3-424a-8787-16b84e82e006"/>
    <n v="1"/>
    <s v="3.4"/>
    <x v="1"/>
    <x v="1"/>
    <x v="1"/>
  </r>
  <r>
    <s v="et_SS0604_0011"/>
    <x v="57"/>
    <d v="2021-06-26T00:00:00"/>
    <d v="2021-06-27T00:00:00"/>
    <x v="5"/>
    <x v="23"/>
    <s v="Leer/Nyadiar"/>
    <m/>
    <x v="5"/>
    <s v="SS0604"/>
    <s v="SS060406"/>
    <s v="ssid_SS0604_0077"/>
    <s v="Leer Town"/>
    <s v=""/>
    <n v="8.2959999999999994"/>
    <n v="30.125"/>
    <s v="Remote Assessment (e.g. phone interview, interview outside of the location)"/>
    <s v="Some IDPs/returnees"/>
    <x v="1"/>
    <b v="1"/>
    <b v="1"/>
    <b v="1"/>
    <b v="0"/>
    <n v="14"/>
    <n v="59"/>
    <n v="0"/>
    <n v="5"/>
    <n v="7"/>
    <n v="10"/>
    <n v="8"/>
    <n v="0"/>
    <n v="0"/>
    <n v="4"/>
    <n v="10"/>
    <n v="6"/>
    <n v="5"/>
    <n v="4"/>
    <n v="30"/>
    <n v="29"/>
    <n v="9"/>
    <n v="4"/>
    <n v="59"/>
    <x v="2"/>
    <x v="0"/>
    <m/>
    <s v="Over 3 years"/>
    <b v="0"/>
    <b v="1"/>
    <b v="1"/>
    <s v="Public Transport"/>
    <m/>
    <x v="2"/>
    <m/>
    <m/>
    <m/>
    <m/>
    <m/>
    <s v="No"/>
    <b v="0"/>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2 - Severe need leading to negative impact on living standards, physical and mental wellbeing, and loss of dignity, but no immediate threat to life"/>
    <s v="1 - No severe need"/>
    <s v="2 - No"/>
    <m/>
    <m/>
    <s v="these returnees are returning back from Sudan Khartoum to South Sudan Leer County which is their final habitual and no humanitarian assistance."/>
    <s v="a3473d3d-f2ba-429e-97ff-313af05346a9"/>
    <n v="1"/>
    <s v="3.4"/>
    <x v="1"/>
    <x v="1"/>
    <x v="1"/>
  </r>
  <r>
    <s v="et_SS0604_0008"/>
    <x v="65"/>
    <d v="2021-06-14T00:00:00"/>
    <d v="2021-06-19T00:00:00"/>
    <x v="5"/>
    <x v="23"/>
    <s v="Leer/Nyadiar"/>
    <m/>
    <x v="5"/>
    <s v="SS0604"/>
    <s v="SS060406"/>
    <s v="ssid_SS0604_0077"/>
    <s v="Leer Town"/>
    <s v=""/>
    <n v="8.2959999999999994"/>
    <n v="30.125"/>
    <s v="Remote Assessment (e.g. phone interview, interview outside of the location)"/>
    <s v="All IDPs/returnees"/>
    <x v="1"/>
    <b v="1"/>
    <b v="1"/>
    <b v="1"/>
    <b v="0"/>
    <n v="3"/>
    <n v="9"/>
    <n v="0"/>
    <n v="1"/>
    <n v="0"/>
    <n v="3"/>
    <n v="1"/>
    <n v="0"/>
    <n v="0"/>
    <n v="1"/>
    <n v="1"/>
    <n v="2"/>
    <n v="0"/>
    <n v="0"/>
    <n v="5"/>
    <n v="4"/>
    <n v="2"/>
    <n v="0"/>
    <n v="9"/>
    <x v="2"/>
    <x v="0"/>
    <m/>
    <s v="Over 3 years"/>
    <b v="0"/>
    <b v="0"/>
    <b v="1"/>
    <s v="Public Transport"/>
    <m/>
    <x v="2"/>
    <m/>
    <m/>
    <m/>
    <m/>
    <m/>
    <s v="Yes"/>
    <b v="1"/>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1 - No severe need"/>
    <s v="1 - No severe need"/>
    <s v="2 - No"/>
    <m/>
    <m/>
    <s v="these returnees are returning back from Sudan Khartoum to Unity State Leer Town which is their habitual resident and no humanitarian assistant give to them."/>
    <s v="27ca5d3e-a4be-4b90-80f8-a61ff08218f2"/>
    <n v="1"/>
    <s v="3.4"/>
    <x v="1"/>
    <x v="1"/>
    <x v="1"/>
  </r>
  <r>
    <s v="et_SS0604_0022"/>
    <x v="63"/>
    <d v="2021-07-24T00:00:00"/>
    <d v="2021-07-25T00:00:00"/>
    <x v="5"/>
    <x v="23"/>
    <s v="Leer/Nyadiar"/>
    <m/>
    <x v="5"/>
    <s v="SS0604"/>
    <s v="SS060406"/>
    <s v="ssid_SS0604_0101"/>
    <s v="Dingdit"/>
    <s v="Dingdit"/>
    <n v="8.3019999999999996"/>
    <n v="30.138999999999999"/>
    <s v="Remote Assessment (e.g. phone interview, interview outside of the location)"/>
    <s v="None"/>
    <x v="0"/>
    <m/>
    <m/>
    <m/>
    <b v="1"/>
    <n v="40"/>
    <n v="240"/>
    <n v="7"/>
    <n v="18"/>
    <n v="29"/>
    <n v="35"/>
    <n v="25"/>
    <n v="15"/>
    <n v="4"/>
    <n v="13"/>
    <n v="32"/>
    <n v="30"/>
    <n v="21"/>
    <n v="11"/>
    <n v="129"/>
    <n v="111"/>
    <n v="42"/>
    <n v="26"/>
    <n v="240"/>
    <x v="0"/>
    <x v="0"/>
    <m/>
    <s v="Habitual residence"/>
    <m/>
    <m/>
    <m/>
    <s v="On foot"/>
    <m/>
    <x v="0"/>
    <m/>
    <m/>
    <m/>
    <m/>
    <m/>
    <s v="No"/>
    <m/>
    <m/>
    <m/>
    <m/>
    <m/>
    <m/>
    <m/>
    <m/>
    <m/>
    <m/>
    <m/>
    <s v="No"/>
    <s v="South Sudan"/>
    <x v="1"/>
    <m/>
    <x v="29"/>
    <m/>
    <s v="Leer/Nyadiar"/>
    <m/>
    <s v="Other Site"/>
    <s v="Kuothdan"/>
    <s v="SSD"/>
    <x v="1"/>
    <s v="SS0604"/>
    <s v="SS060406"/>
    <s v="other"/>
    <s v="No"/>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se are IDPs who are affected with flood in Leer County of Kuothdan village and currently they relocated to Dindit, they have so far spent one month"/>
    <s v="d8aff276-4f1c-47be-b841-aed92c8a8045"/>
    <n v="1"/>
    <s v="3.4"/>
    <x v="0"/>
    <x v="0"/>
    <x v="0"/>
  </r>
  <r>
    <s v="et_SS0604_0025"/>
    <x v="73"/>
    <d v="2021-07-24T00:00:00"/>
    <d v="2021-07-26T00:00:00"/>
    <x v="5"/>
    <x v="23"/>
    <s v="Leer/Nyadiar"/>
    <m/>
    <x v="5"/>
    <s v="SS0604"/>
    <s v="SS060406"/>
    <s v="ssid_SS0604_0102"/>
    <s v="Gandor"/>
    <s v="Gandor"/>
    <n v="8.3109999999999999"/>
    <n v="30.129000000000001"/>
    <s v="Remote Assessment (e.g. phone interview, interview outside of the location)"/>
    <s v="None"/>
    <x v="0"/>
    <m/>
    <m/>
    <m/>
    <b v="1"/>
    <n v="70"/>
    <n v="420"/>
    <n v="5"/>
    <n v="15"/>
    <n v="36"/>
    <n v="72"/>
    <n v="65"/>
    <n v="27"/>
    <n v="6"/>
    <n v="14"/>
    <n v="63"/>
    <n v="50"/>
    <n v="37"/>
    <n v="30"/>
    <n v="220"/>
    <n v="200"/>
    <n v="40"/>
    <n v="57"/>
    <n v="420"/>
    <x v="0"/>
    <x v="0"/>
    <m/>
    <s v="Less than 3 months"/>
    <m/>
    <m/>
    <m/>
    <s v="On foot"/>
    <m/>
    <x v="0"/>
    <m/>
    <m/>
    <m/>
    <m/>
    <m/>
    <s v="Yes"/>
    <b v="1"/>
    <b v="1"/>
    <m/>
    <m/>
    <m/>
    <m/>
    <m/>
    <m/>
    <m/>
    <m/>
    <m/>
    <s v="No"/>
    <s v="South Sudan"/>
    <x v="1"/>
    <m/>
    <x v="29"/>
    <m/>
    <s v="Leer/Nyadiar"/>
    <m/>
    <s v="Other Site"/>
    <s v="Gap"/>
    <s v="SSD"/>
    <x v="1"/>
    <s v="SS0604"/>
    <s v="SS060406"/>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se are IDPs who are affected with flood in Leer County in Gandor village and currently they relocated to Gap, they have so far spent one month"/>
    <s v="261077ca-88fc-411b-85b1-5af79fe208ec"/>
    <n v="1"/>
    <s v="3.4"/>
    <x v="0"/>
    <x v="0"/>
    <x v="0"/>
  </r>
  <r>
    <s v="et_SS0604_0026"/>
    <x v="73"/>
    <d v="2021-07-25T00:00:00"/>
    <d v="2021-07-26T00:00:00"/>
    <x v="5"/>
    <x v="23"/>
    <s v="Leer/Nyadiar"/>
    <m/>
    <x v="5"/>
    <s v="SS0604"/>
    <s v="SS060406"/>
    <s v="ssid_SS0604_0102"/>
    <s v="Gandor"/>
    <s v="Gandor"/>
    <n v="8.3109999999999999"/>
    <n v="30.129000000000001"/>
    <s v="Remote Assessment (e.g. phone interview, interview outside of the location)"/>
    <s v="None"/>
    <x v="0"/>
    <m/>
    <m/>
    <m/>
    <b v="1"/>
    <n v="18"/>
    <n v="108"/>
    <n v="1"/>
    <n v="4"/>
    <n v="10"/>
    <n v="18"/>
    <n v="12"/>
    <n v="5"/>
    <n v="2"/>
    <n v="5"/>
    <n v="20"/>
    <n v="17"/>
    <n v="11"/>
    <n v="3"/>
    <n v="50"/>
    <n v="58"/>
    <n v="12"/>
    <n v="8"/>
    <n v="108"/>
    <x v="0"/>
    <x v="0"/>
    <m/>
    <s v="Less than 3 months"/>
    <m/>
    <m/>
    <m/>
    <s v="On foot"/>
    <m/>
    <x v="0"/>
    <m/>
    <m/>
    <m/>
    <m/>
    <m/>
    <s v="Yes"/>
    <b v="1"/>
    <b v="1"/>
    <m/>
    <m/>
    <m/>
    <m/>
    <m/>
    <m/>
    <m/>
    <m/>
    <m/>
    <s v="No"/>
    <s v="South Sudan"/>
    <x v="1"/>
    <m/>
    <x v="29"/>
    <m/>
    <s v="Leer/Nyadiar"/>
    <m/>
    <s v="Other Site"/>
    <s v="Kuernyal"/>
    <s v="SSD"/>
    <x v="1"/>
    <s v="SS0604"/>
    <s v="SS060406"/>
    <s v="other"/>
    <s v="No"/>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se are IDPs who are affected with flood in Leer County in Kuernyal village and currently they relocated to Gandor, they have so far spent one month"/>
    <s v="2c5287f2-6187-4cef-bb49-e321c78d6859"/>
    <n v="1"/>
    <s v="3.4"/>
    <x v="0"/>
    <x v="0"/>
    <x v="0"/>
  </r>
  <r>
    <s v="et_SS0604_0024"/>
    <x v="63"/>
    <d v="2021-07-24T00:00:00"/>
    <d v="2021-07-25T00:00:00"/>
    <x v="5"/>
    <x v="23"/>
    <s v="Leer/Nyadiar"/>
    <m/>
    <x v="5"/>
    <s v="SS0604"/>
    <s v="SS060406"/>
    <s v="ssid_SS0604_0104"/>
    <s v="Pereng"/>
    <s v="Pereny"/>
    <n v="8.218"/>
    <n v="30.109000000000002"/>
    <s v="Remote Assessment (e.g. phone interview, interview outside of the location)"/>
    <s v="None"/>
    <x v="0"/>
    <m/>
    <m/>
    <m/>
    <b v="1"/>
    <n v="20"/>
    <n v="120"/>
    <n v="2"/>
    <n v="6"/>
    <n v="14"/>
    <n v="19"/>
    <n v="17"/>
    <n v="7"/>
    <n v="3"/>
    <n v="5"/>
    <n v="20"/>
    <n v="15"/>
    <n v="8"/>
    <n v="4"/>
    <n v="65"/>
    <n v="55"/>
    <n v="16"/>
    <n v="11"/>
    <n v="120"/>
    <x v="0"/>
    <x v="0"/>
    <m/>
    <s v="Less than 3 months"/>
    <m/>
    <m/>
    <m/>
    <s v="On foot"/>
    <m/>
    <x v="0"/>
    <m/>
    <m/>
    <m/>
    <m/>
    <m/>
    <s v="Yes"/>
    <b v="1"/>
    <b v="1"/>
    <m/>
    <m/>
    <m/>
    <m/>
    <m/>
    <m/>
    <m/>
    <m/>
    <m/>
    <s v="No"/>
    <s v="South Sudan"/>
    <x v="1"/>
    <m/>
    <x v="29"/>
    <m/>
    <s v="Leer/Nyadiar"/>
    <m/>
    <s v="Other Site"/>
    <s v="Kuanytuot"/>
    <s v="SSD"/>
    <x v="1"/>
    <s v="SS0604"/>
    <s v="SS060406"/>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These are IDPs who are affected with flood in Leer County in Kuanytuot village and currently they relocated to Pereny, they have so far spent one month"/>
    <s v="e598bed9-7b5c-4c06-a066-a090ad05d5ad"/>
    <n v="1"/>
    <s v="3.4"/>
    <x v="0"/>
    <x v="0"/>
    <x v="0"/>
  </r>
  <r>
    <s v="et_SS0604_0014"/>
    <x v="66"/>
    <d v="2021-07-08T00:00:00"/>
    <d v="2021-07-10T00:00:00"/>
    <x v="5"/>
    <x v="23"/>
    <s v="Padeah"/>
    <m/>
    <x v="5"/>
    <s v="SS0604"/>
    <s v="SS060407"/>
    <s v="ssid_SS0604_0030"/>
    <s v="Padeah"/>
    <s v=""/>
    <n v="8.3977199999999996"/>
    <n v="30.195160000000001"/>
    <s v="Remote Assessment (e.g. phone interview, interview outside of the location)"/>
    <s v="Some IDPs/returnees"/>
    <x v="1"/>
    <b v="1"/>
    <b v="1"/>
    <b v="1"/>
    <m/>
    <n v="3"/>
    <n v="21"/>
    <n v="0"/>
    <n v="2"/>
    <n v="4"/>
    <n v="4"/>
    <n v="1"/>
    <n v="0"/>
    <n v="0"/>
    <n v="1"/>
    <n v="5"/>
    <n v="2"/>
    <n v="2"/>
    <n v="0"/>
    <n v="11"/>
    <n v="10"/>
    <n v="3"/>
    <n v="0"/>
    <n v="21"/>
    <x v="2"/>
    <x v="0"/>
    <m/>
    <s v="Over 3 years"/>
    <m/>
    <m/>
    <b v="1"/>
    <s v="Public Transport"/>
    <m/>
    <x v="2"/>
    <m/>
    <m/>
    <m/>
    <m/>
    <m/>
    <s v="Yes"/>
    <m/>
    <m/>
    <m/>
    <m/>
    <m/>
    <m/>
    <m/>
    <m/>
    <m/>
    <m/>
    <b v="1"/>
    <s v="No"/>
    <s v="Sudan"/>
    <x v="13"/>
    <m/>
    <x v="25"/>
    <m/>
    <s v="Other Admin 3"/>
    <s v="Khartoum"/>
    <m/>
    <s v="Khartoum"/>
    <s v="SDN"/>
    <x v="13"/>
    <s v="SD01007"/>
    <s v="other"/>
    <m/>
    <m/>
    <m/>
    <m/>
    <m/>
    <m/>
    <m/>
    <m/>
    <m/>
    <m/>
    <m/>
    <m/>
    <m/>
    <m/>
    <m/>
    <m/>
    <m/>
    <m/>
    <s v="Unknown"/>
    <m/>
    <m/>
    <m/>
    <m/>
    <m/>
    <s v="3 - Extreme need, with immediate threat to life"/>
    <s v="1 - No severe need"/>
    <s v="1 - No severe need"/>
    <s v="1 - No severe need"/>
    <s v="2 - Severe need leading to negative impact on living standards, physical and mental wellbeing, and loss of dignity, but no immediate threat to life"/>
    <s v="1 - No severe need"/>
    <s v="3 - Extreme need, with immediate threat to life"/>
    <s v="2 - No"/>
    <m/>
    <m/>
    <s v="these returnees are returning back from Khartoum Sudan to South Sudan Leer county padeah payam which is their habitual resident and no humanitarian assistant given them."/>
    <s v="aa361891-3657-4f2f-80ab-98ad49cf5c9b"/>
    <n v="1"/>
    <s v="3.4"/>
    <x v="1"/>
    <x v="1"/>
    <x v="1"/>
  </r>
  <r>
    <s v="et_SS0604_0017"/>
    <x v="74"/>
    <d v="2021-07-16T00:00:00"/>
    <d v="2021-07-19T00:00:00"/>
    <x v="5"/>
    <x v="23"/>
    <s v="Padeah"/>
    <m/>
    <x v="5"/>
    <s v="SS0604"/>
    <s v="SS060407"/>
    <s v="ssid_SS0604_0033"/>
    <s v="Tiam"/>
    <s v=""/>
    <n v="8.3477999999999994"/>
    <n v="30.202529999999999"/>
    <s v="Remote Assessment (e.g. phone interview, interview outside of the location)"/>
    <s v="All IDPs/returnees"/>
    <x v="0"/>
    <b v="0"/>
    <b v="0"/>
    <b v="0"/>
    <b v="1"/>
    <n v="8"/>
    <n v="32"/>
    <n v="0"/>
    <n v="2"/>
    <n v="3"/>
    <n v="2"/>
    <n v="5"/>
    <n v="3"/>
    <n v="2"/>
    <n v="3"/>
    <n v="1"/>
    <n v="6"/>
    <n v="3"/>
    <n v="2"/>
    <n v="15"/>
    <n v="17"/>
    <n v="7"/>
    <n v="5"/>
    <n v="32"/>
    <x v="0"/>
    <x v="0"/>
    <m/>
    <s v="Less than 3 months"/>
    <m/>
    <m/>
    <m/>
    <s v="On foot"/>
    <m/>
    <x v="0"/>
    <m/>
    <m/>
    <m/>
    <m/>
    <m/>
    <s v="Yes"/>
    <b v="1"/>
    <b v="1"/>
    <b v="0"/>
    <b v="0"/>
    <b v="0"/>
    <b v="0"/>
    <b v="0"/>
    <b v="0"/>
    <b v="0"/>
    <m/>
    <b v="0"/>
    <s v="No"/>
    <s v="South Sudan"/>
    <x v="1"/>
    <m/>
    <x v="29"/>
    <m/>
    <s v="Padeah"/>
    <m/>
    <s v="Tiam"/>
    <s v="Padeah"/>
    <s v="SSD"/>
    <x v="1"/>
    <s v="SS0604"/>
    <s v="SS060407"/>
    <s v="ssid_SS0604_0033"/>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re are IDP s from Padeah, Tiam to Pedeah tharuop which is in a high land for settlement, these communities were affected by floods that have destroyed all their properties."/>
    <s v="70d09325-9e5f-4ef6-bcb9-4a0d40f8ec1c"/>
    <n v="1"/>
    <s v="3.4"/>
    <x v="0"/>
    <x v="0"/>
    <x v="0"/>
  </r>
  <r>
    <s v="et_SS0604_0002"/>
    <x v="53"/>
    <d v="2021-06-02T00:00:00"/>
    <d v="2021-06-05T00:00:00"/>
    <x v="5"/>
    <x v="23"/>
    <s v="Payak"/>
    <m/>
    <x v="5"/>
    <s v="SS0604"/>
    <s v="SS060408"/>
    <s v="ssid_SS0604_0083"/>
    <s v="Nyony"/>
    <s v=""/>
    <n v="8.3175879160000008"/>
    <n v="30.099538129999999"/>
    <s v="Remote Assessment (e.g. phone interview, interview outside of the location)"/>
    <s v="Some IDPs/returnees"/>
    <x v="1"/>
    <b v="1"/>
    <b v="1"/>
    <b v="1"/>
    <m/>
    <n v="7"/>
    <n v="20"/>
    <n v="2"/>
    <n v="0"/>
    <n v="3"/>
    <n v="2"/>
    <n v="0"/>
    <n v="1"/>
    <n v="0"/>
    <n v="2"/>
    <n v="3"/>
    <n v="1"/>
    <n v="6"/>
    <n v="0"/>
    <n v="8"/>
    <n v="12"/>
    <n v="4"/>
    <n v="1"/>
    <n v="20"/>
    <x v="2"/>
    <x v="0"/>
    <m/>
    <s v="Over 3 years"/>
    <b v="1"/>
    <b v="1"/>
    <m/>
    <s v="Public Transport"/>
    <m/>
    <x v="2"/>
    <m/>
    <m/>
    <m/>
    <m/>
    <m/>
    <s v="Yes"/>
    <b v="1"/>
    <m/>
    <m/>
    <b v="1"/>
    <m/>
    <m/>
    <m/>
    <b v="1"/>
    <m/>
    <m/>
    <m/>
    <s v="No"/>
    <s v="Sudan"/>
    <x v="13"/>
    <m/>
    <x v="25"/>
    <m/>
    <s v="Other Admin 3"/>
    <s v="Khartoum"/>
    <m/>
    <s v="Khartoum"/>
    <s v="SDN"/>
    <x v="13"/>
    <s v="SD01007"/>
    <s v="other"/>
    <m/>
    <m/>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people returning back from Sudan (Khartoum) to Unity State Leer County by road they final reach their habitual resident."/>
    <s v="9f87239f-7ff0-4f7d-9312-b2eab1214d21"/>
    <n v="1"/>
    <s v="3.4"/>
    <x v="1"/>
    <x v="1"/>
    <x v="1"/>
  </r>
  <r>
    <s v="et_SS0604_0023"/>
    <x v="63"/>
    <d v="2021-07-24T00:00:00"/>
    <d v="2021-07-25T00:00:00"/>
    <x v="5"/>
    <x v="23"/>
    <s v="Payak"/>
    <m/>
    <x v="5"/>
    <s v="SS0604"/>
    <s v="SS060408"/>
    <s v="ssid_SS0604_0103"/>
    <s v="Kuothdan"/>
    <s v=""/>
    <n v="8.3140000000000001"/>
    <n v="30.141999999999999"/>
    <s v="Remote Assessment (e.g. phone interview, interview outside of the location)"/>
    <s v="None"/>
    <x v="0"/>
    <m/>
    <m/>
    <m/>
    <b v="1"/>
    <n v="30"/>
    <n v="180"/>
    <n v="3"/>
    <n v="8"/>
    <n v="16"/>
    <n v="23"/>
    <n v="26"/>
    <n v="9"/>
    <n v="4"/>
    <n v="7"/>
    <n v="30"/>
    <n v="24"/>
    <n v="20"/>
    <n v="10"/>
    <n v="85"/>
    <n v="95"/>
    <n v="22"/>
    <n v="19"/>
    <n v="180"/>
    <x v="0"/>
    <x v="0"/>
    <m/>
    <s v="Less than 3 months"/>
    <m/>
    <m/>
    <m/>
    <s v="On foot"/>
    <m/>
    <x v="0"/>
    <m/>
    <m/>
    <m/>
    <m/>
    <m/>
    <s v="Yes"/>
    <b v="1"/>
    <b v="1"/>
    <m/>
    <m/>
    <m/>
    <m/>
    <m/>
    <m/>
    <m/>
    <m/>
    <m/>
    <s v="No"/>
    <s v="South Sudan"/>
    <x v="1"/>
    <m/>
    <x v="29"/>
    <m/>
    <s v="Payak"/>
    <m/>
    <s v="Other Site"/>
    <s v="Payak"/>
    <s v="SSD"/>
    <x v="1"/>
    <s v="SS0604"/>
    <s v="SS060408"/>
    <s v="other"/>
    <s v="No"/>
    <m/>
    <m/>
    <m/>
    <m/>
    <m/>
    <m/>
    <m/>
    <m/>
    <m/>
    <m/>
    <m/>
    <m/>
    <m/>
    <m/>
    <m/>
    <m/>
    <s v="Unknown"/>
    <m/>
    <m/>
    <m/>
    <m/>
    <m/>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3 - Extreme need, with immediate threat to life"/>
    <s v="1 - No severe need"/>
    <s v="2 - No"/>
    <m/>
    <m/>
    <s v="These are IDPs who are affected with flood in Leer County in Kuothdan village and currently they relocated to Dindit, they have so far spent one month"/>
    <s v="8672d44b-5145-49f6-82b0-69248fb90187"/>
    <n v="1"/>
    <s v="3.4"/>
    <x v="0"/>
    <x v="0"/>
    <x v="0"/>
  </r>
  <r>
    <s v="et_SS0604_0027"/>
    <x v="75"/>
    <d v="2021-08-02T00:00:00"/>
    <d v="2021-08-03T00:00:00"/>
    <x v="5"/>
    <x v="23"/>
    <s v="Thonyor"/>
    <m/>
    <x v="5"/>
    <s v="SS0604"/>
    <s v="SS060410"/>
    <s v="ssid_SS0604_0019"/>
    <s v="Tharyier"/>
    <s v=""/>
    <n v="8.2943499999999997"/>
    <n v="30.153816670000001"/>
    <s v="Remote Assessment (e.g. phone interview, interview outside of the location)"/>
    <s v="None"/>
    <x v="0"/>
    <b v="0"/>
    <b v="0"/>
    <b v="0"/>
    <b v="1"/>
    <n v="58"/>
    <n v="290"/>
    <n v="3"/>
    <n v="15"/>
    <n v="37"/>
    <n v="39"/>
    <n v="30"/>
    <n v="1"/>
    <n v="10"/>
    <n v="27"/>
    <n v="45"/>
    <n v="36"/>
    <n v="39"/>
    <n v="8"/>
    <n v="125"/>
    <n v="165"/>
    <n v="55"/>
    <n v="9"/>
    <n v="290"/>
    <x v="0"/>
    <x v="0"/>
    <m/>
    <s v="Habitual residence"/>
    <m/>
    <m/>
    <m/>
    <s v="On foot"/>
    <m/>
    <x v="0"/>
    <m/>
    <m/>
    <m/>
    <m/>
    <m/>
    <s v="Yes"/>
    <b v="0"/>
    <b v="0"/>
    <b v="0"/>
    <b v="0"/>
    <b v="0"/>
    <b v="0"/>
    <b v="0"/>
    <b v="0"/>
    <b v="0"/>
    <m/>
    <b v="1"/>
    <s v="No"/>
    <s v="South Sudan"/>
    <x v="1"/>
    <m/>
    <x v="29"/>
    <m/>
    <s v="Thonyor"/>
    <m/>
    <s v="Tharyier"/>
    <s v="Thonyor"/>
    <s v="SSD"/>
    <x v="1"/>
    <s v="SS0604"/>
    <s v="SS060410"/>
    <s v="ssid_SS0604_0019"/>
    <s v="No"/>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2 - No"/>
    <m/>
    <m/>
    <s v="these IDPs are displace from Unity State(Bentiu)  Leer County under payam Thonyor to Tharyier Village and no humanitarian assistance."/>
    <s v="47d4b198-f273-43a3-9c36-b58ee813efd4"/>
    <n v="1"/>
    <s v="3.4"/>
    <x v="0"/>
    <x v="0"/>
    <x v="0"/>
  </r>
  <r>
    <s v="et_SS0604_0032"/>
    <x v="50"/>
    <d v="2021-10-05T00:00:00"/>
    <d v="2021-10-20T00:00:00"/>
    <x v="5"/>
    <x v="23"/>
    <s v="Thonyor"/>
    <m/>
    <x v="5"/>
    <s v="SS0604"/>
    <s v="SS060410"/>
    <s v="ssid_SS0604_0021"/>
    <s v="Thornyor"/>
    <s v=""/>
    <n v="8.2978500000000004"/>
    <n v="30.147449999999999"/>
    <s v="Remote Assessment (e.g. phone interview, interview outside of the location)"/>
    <s v="All IDPs/returnees"/>
    <x v="0"/>
    <b v="1"/>
    <b v="0"/>
    <b v="0"/>
    <b v="1"/>
    <n v="187"/>
    <n v="726"/>
    <n v="39"/>
    <n v="89"/>
    <n v="119"/>
    <n v="44"/>
    <n v="25"/>
    <n v="9"/>
    <n v="61"/>
    <n v="64"/>
    <n v="110"/>
    <n v="82"/>
    <n v="58"/>
    <n v="26"/>
    <n v="325"/>
    <n v="401"/>
    <n v="253"/>
    <n v="35"/>
    <n v="726"/>
    <x v="0"/>
    <x v="0"/>
    <m/>
    <s v="Unknown"/>
    <m/>
    <m/>
    <m/>
    <s v="On foot"/>
    <m/>
    <x v="0"/>
    <m/>
    <m/>
    <m/>
    <m/>
    <m/>
    <s v="Yes"/>
    <b v="0"/>
    <b v="1"/>
    <b v="0"/>
    <b v="0"/>
    <b v="1"/>
    <b v="0"/>
    <b v="0"/>
    <b v="0"/>
    <b v="0"/>
    <m/>
    <b v="0"/>
    <s v="No"/>
    <s v="South Sudan"/>
    <x v="1"/>
    <m/>
    <x v="29"/>
    <m/>
    <s v="Thonyor"/>
    <m/>
    <s v="Thornyor"/>
    <s v="Thonyor"/>
    <s v="SSD"/>
    <x v="1"/>
    <s v="SS0604"/>
    <s v="SS060410"/>
    <s v="ssid_SS0604_0021"/>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This IDP are displace by flood in Thornyor  to Buot , Tuach luali Leer county  Host community Living in Thornyor saying that the flood shall not reach them before,  after relying,   two Village  already flood they knew that all  village around Thornyor payam is going to be flood  according  the elderly peoples who are living in those villages are the one predicted  the future of the villages , they have no option to do anything like protection of water from entering  to the payam, the say the nature of all villages are surrounded by water."/>
    <s v="c5e27686-e910-4af0-9928-c3abd2ec8df6"/>
    <n v="1"/>
    <s v="3.4"/>
    <x v="0"/>
    <x v="0"/>
    <x v="0"/>
  </r>
  <r>
    <s v="et_SS0604_0019"/>
    <x v="76"/>
    <d v="2021-07-18T00:00:00"/>
    <d v="2021-07-22T00:00:00"/>
    <x v="5"/>
    <x v="23"/>
    <s v="Thonyor"/>
    <m/>
    <x v="5"/>
    <s v="SS0604"/>
    <s v="SS060410"/>
    <s v="ssid_SS0604_0027"/>
    <s v="Zorbuoy"/>
    <s v=""/>
    <n v="8.2898289999999992"/>
    <n v="30.151437999999999"/>
    <s v="Remote Assessment (e.g. phone interview, interview outside of the location)"/>
    <s v="All IDPs/returnees"/>
    <x v="0"/>
    <b v="0"/>
    <b v="0"/>
    <b v="0"/>
    <b v="1"/>
    <n v="6"/>
    <n v="24"/>
    <n v="1"/>
    <n v="1"/>
    <n v="3"/>
    <n v="3"/>
    <n v="0"/>
    <n v="2"/>
    <n v="0"/>
    <n v="2"/>
    <n v="5"/>
    <n v="4"/>
    <n v="2"/>
    <n v="1"/>
    <n v="10"/>
    <n v="14"/>
    <n v="4"/>
    <n v="3"/>
    <n v="24"/>
    <x v="0"/>
    <x v="0"/>
    <m/>
    <s v="Less than 3 months"/>
    <m/>
    <m/>
    <m/>
    <s v="On foot"/>
    <m/>
    <x v="0"/>
    <m/>
    <m/>
    <m/>
    <m/>
    <m/>
    <s v="Yes"/>
    <b v="0"/>
    <b v="0"/>
    <b v="0"/>
    <b v="0"/>
    <b v="0"/>
    <b v="0"/>
    <b v="0"/>
    <b v="0"/>
    <b v="0"/>
    <m/>
    <b v="1"/>
    <s v="No"/>
    <s v="South Sudan"/>
    <x v="1"/>
    <m/>
    <x v="29"/>
    <m/>
    <s v="Thonyor"/>
    <m/>
    <s v="Zorbuoy"/>
    <s v="Thonyor"/>
    <s v="SSD"/>
    <x v="1"/>
    <s v="SS0604"/>
    <s v="SS060410"/>
    <s v="ssid_SS0604_0027"/>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ere displaced from Thonyor Zorbuoy Village to a high land still within the same payam due to floods that have destroyed all their properties."/>
    <s v="07e853fa-f973-4657-b5fe-408699c64ac0"/>
    <n v="1"/>
    <s v="3.4"/>
    <x v="0"/>
    <x v="0"/>
    <x v="0"/>
  </r>
  <r>
    <s v="et_SS0604_0031"/>
    <x v="77"/>
    <d v="2021-09-14T00:00:00"/>
    <d v="2021-09-14T00:00:00"/>
    <x v="5"/>
    <x v="23"/>
    <s v="Thonyor"/>
    <m/>
    <x v="5"/>
    <s v="SS0604"/>
    <s v="SS060410"/>
    <s v="ssid_SS0604_0074"/>
    <s v="Thochrial Block 1"/>
    <s v=""/>
    <n v="8.2974701070000005"/>
    <n v="30.121357"/>
    <s v="Remote Assessment (e.g. phone interview, interview outside of the location)"/>
    <s v="None"/>
    <x v="0"/>
    <b v="0"/>
    <b v="0"/>
    <b v="0"/>
    <b v="1"/>
    <n v="241"/>
    <n v="1830"/>
    <n v="121"/>
    <n v="225"/>
    <n v="209"/>
    <n v="85"/>
    <n v="63"/>
    <n v="18"/>
    <n v="129"/>
    <n v="255"/>
    <n v="201"/>
    <n v="395"/>
    <n v="97"/>
    <n v="32"/>
    <n v="721"/>
    <n v="1109"/>
    <n v="730"/>
    <n v="50"/>
    <n v="1830"/>
    <x v="0"/>
    <x v="0"/>
    <m/>
    <s v="Unknown"/>
    <m/>
    <m/>
    <m/>
    <s v="On foot"/>
    <m/>
    <x v="0"/>
    <m/>
    <m/>
    <m/>
    <m/>
    <m/>
    <s v="Yes"/>
    <b v="0"/>
    <b v="1"/>
    <b v="0"/>
    <b v="0"/>
    <b v="0"/>
    <b v="1"/>
    <b v="0"/>
    <b v="0"/>
    <b v="0"/>
    <m/>
    <b v="0"/>
    <s v="No"/>
    <s v="South Sudan"/>
    <x v="1"/>
    <m/>
    <x v="29"/>
    <m/>
    <s v="Thonyor"/>
    <m/>
    <s v="Thochrial Block 1"/>
    <s v="Thonyor"/>
    <s v="SSD"/>
    <x v="1"/>
    <s v="SS0604"/>
    <s v="SS060410"/>
    <s v="ssid_SS0604_0074"/>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IDP are been Displace by  flood from Tuach rial  and Other places near the Thornyor payam , people are facing a lot challenges  on their  way  to Tuachrial  water are became very deep enough , to cross the small stream is challenges to Vulnerable , special Elderly and also children , physical Venerability   ,so when it came to the flood affected people , those living at River Bank."/>
    <s v="a7e0ac90-21cc-4d38-8394-2410a4badaf0"/>
    <n v="1"/>
    <s v="3.4"/>
    <x v="0"/>
    <x v="0"/>
    <x v="0"/>
  </r>
  <r>
    <s v="et_SS0604_0003"/>
    <x v="53"/>
    <d v="2021-06-02T00:00:00"/>
    <d v="2021-06-03T00:00:00"/>
    <x v="5"/>
    <x v="23"/>
    <s v="Yang"/>
    <m/>
    <x v="5"/>
    <s v="SS0604"/>
    <s v="SS060411"/>
    <s v="ssid_SS0604_0067"/>
    <s v="Kok"/>
    <s v=""/>
    <n v="8.2014899999999997"/>
    <n v="30.227709999999998"/>
    <s v="Remote Assessment (e.g. phone interview, interview outside of the location)"/>
    <s v="All IDPs/returnees"/>
    <x v="0"/>
    <b v="1"/>
    <b v="1"/>
    <m/>
    <m/>
    <n v="38"/>
    <n v="243"/>
    <n v="5"/>
    <n v="36"/>
    <n v="21"/>
    <n v="18"/>
    <n v="19"/>
    <n v="4"/>
    <n v="7"/>
    <n v="40"/>
    <n v="30"/>
    <n v="37"/>
    <n v="24"/>
    <n v="2"/>
    <n v="103"/>
    <n v="140"/>
    <n v="88"/>
    <n v="6"/>
    <n v="243"/>
    <x v="0"/>
    <x v="0"/>
    <m/>
    <s v="Habitual residence"/>
    <m/>
    <m/>
    <m/>
    <s v="On foot"/>
    <m/>
    <x v="0"/>
    <m/>
    <m/>
    <m/>
    <m/>
    <m/>
    <s v="No"/>
    <m/>
    <m/>
    <m/>
    <m/>
    <m/>
    <m/>
    <m/>
    <m/>
    <m/>
    <m/>
    <m/>
    <s v="No"/>
    <s v="South Sudan"/>
    <x v="1"/>
    <m/>
    <x v="29"/>
    <m/>
    <s v="Yang"/>
    <m/>
    <s v="Kok"/>
    <s v="Yang"/>
    <s v="SSD"/>
    <x v="1"/>
    <s v="SS0604"/>
    <s v="SS060411"/>
    <s v="ssid_SS0604_0067"/>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displace by flood in kok village under Yang payam to high land under Yang payam and no humanitarian assistance given to them."/>
    <s v="a016a576-22cb-4264-bc50-426aa45d4247"/>
    <n v="1"/>
    <s v="3.4"/>
    <x v="0"/>
    <x v="0"/>
    <x v="0"/>
  </r>
  <r>
    <s v="et_SS0604_0009"/>
    <x v="78"/>
    <d v="2021-06-24T00:00:00"/>
    <d v="2021-06-25T00:00:00"/>
    <x v="5"/>
    <x v="23"/>
    <s v="Yang"/>
    <m/>
    <x v="5"/>
    <s v="SS0604"/>
    <s v="SS060411"/>
    <s v="ssid_SS0604_0028"/>
    <s v="Zoryuel"/>
    <s v=""/>
    <n v="8.1972000250000008"/>
    <n v="30.250294839999999"/>
    <s v="Remote Assessment (e.g. phone interview, interview outside of the location)"/>
    <s v="All IDPs/returnees"/>
    <x v="0"/>
    <b v="1"/>
    <b v="1"/>
    <m/>
    <m/>
    <n v="28"/>
    <n v="173"/>
    <n v="2"/>
    <n v="5"/>
    <n v="22"/>
    <n v="16"/>
    <n v="30"/>
    <n v="18"/>
    <n v="5"/>
    <n v="7"/>
    <n v="18"/>
    <n v="20"/>
    <n v="17"/>
    <n v="13"/>
    <n v="93"/>
    <n v="80"/>
    <n v="19"/>
    <n v="31"/>
    <n v="173"/>
    <x v="0"/>
    <x v="0"/>
    <m/>
    <s v="Less than 3 months"/>
    <m/>
    <m/>
    <m/>
    <s v="On foot"/>
    <m/>
    <x v="0"/>
    <m/>
    <m/>
    <m/>
    <m/>
    <m/>
    <s v="No"/>
    <m/>
    <m/>
    <m/>
    <m/>
    <m/>
    <m/>
    <m/>
    <m/>
    <m/>
    <m/>
    <m/>
    <s v="No"/>
    <s v="South Sudan"/>
    <x v="1"/>
    <m/>
    <x v="29"/>
    <m/>
    <s v="Yang"/>
    <m/>
    <s v="Zoryuel"/>
    <s v="Yang"/>
    <s v="SSD"/>
    <x v="1"/>
    <s v="SS0604"/>
    <s v="SS060411"/>
    <s v="ssid_SS0604_0028"/>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3 - Extreme need, with immediate threat to life"/>
    <s v="2 - No"/>
    <m/>
    <m/>
    <s v="These IDPs are displace from Zorluel village under Yang payam in leer County to high land under (Yang payam) by flood and no humanitarian assistance given to them."/>
    <s v="c448cb53-deeb-4983-a8b7-cd26d234f022"/>
    <n v="1"/>
    <s v="3.4"/>
    <x v="0"/>
    <x v="0"/>
    <x v="0"/>
  </r>
  <r>
    <s v="et_SS0604_0016"/>
    <x v="62"/>
    <d v="2021-07-15T00:00:00"/>
    <d v="2021-07-18T00:00:00"/>
    <x v="5"/>
    <x v="23"/>
    <s v="Yang"/>
    <m/>
    <x v="5"/>
    <s v="SS0604"/>
    <s v="SS060411"/>
    <s v="ssid_SS0604_0028"/>
    <s v="Zoryuel"/>
    <s v=""/>
    <n v="8.1972000250000008"/>
    <n v="30.250294839999999"/>
    <s v="Remote Assessment (e.g. phone interview, interview outside of the location)"/>
    <s v="Some IDPs/returnees"/>
    <x v="0"/>
    <b v="1"/>
    <b v="0"/>
    <b v="0"/>
    <b v="1"/>
    <n v="7"/>
    <n v="28"/>
    <n v="1"/>
    <n v="4"/>
    <n v="3"/>
    <n v="5"/>
    <n v="2"/>
    <n v="0"/>
    <n v="0"/>
    <n v="3"/>
    <n v="6"/>
    <n v="2"/>
    <n v="2"/>
    <n v="0"/>
    <n v="15"/>
    <n v="13"/>
    <n v="8"/>
    <n v="0"/>
    <n v="28"/>
    <x v="0"/>
    <x v="0"/>
    <m/>
    <s v="Less than 3 months"/>
    <m/>
    <m/>
    <m/>
    <s v="On foot"/>
    <m/>
    <x v="0"/>
    <m/>
    <m/>
    <m/>
    <m/>
    <m/>
    <s v="Yes"/>
    <b v="1"/>
    <b v="1"/>
    <b v="0"/>
    <b v="0"/>
    <b v="0"/>
    <b v="0"/>
    <b v="0"/>
    <b v="0"/>
    <b v="0"/>
    <m/>
    <b v="0"/>
    <s v="No"/>
    <s v="South Sudan"/>
    <x v="1"/>
    <m/>
    <x v="29"/>
    <m/>
    <s v="Yang"/>
    <m/>
    <s v="Zoryuel"/>
    <s v="Yang"/>
    <s v="SSD"/>
    <x v="1"/>
    <s v="SS0604"/>
    <s v="SS060411"/>
    <s v="ssid_SS0604_0028"/>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re are IDPs displaced from Leer,Yang payam to Pillieng payam due floods that have destroyed their homes and properties, they are in requesting for humanitarian support  ."/>
    <s v="4a4aa3ba-4a4a-4527-a311-d7f5f27634a8"/>
    <n v="1"/>
    <s v="3.4"/>
    <x v="0"/>
    <x v="0"/>
    <x v="0"/>
  </r>
  <r>
    <s v="et_SS0604_0007"/>
    <x v="69"/>
    <d v="2021-06-16T00:00:00"/>
    <d v="2021-06-18T00:00:00"/>
    <x v="5"/>
    <x v="23"/>
    <s v="Yang"/>
    <m/>
    <x v="5"/>
    <s v="SS0604"/>
    <s v="SS060411"/>
    <s v="ssid_SS0604_0025"/>
    <s v="Yang"/>
    <s v=""/>
    <n v="8.2051999999999996"/>
    <n v="30.230550000000001"/>
    <s v="Remote Assessment (e.g. phone interview, interview outside of the location)"/>
    <s v="All IDPs/returnees"/>
    <x v="0"/>
    <b v="1"/>
    <b v="1"/>
    <b v="1"/>
    <m/>
    <n v="23"/>
    <n v="127"/>
    <n v="2"/>
    <n v="12"/>
    <n v="19"/>
    <n v="18"/>
    <n v="7"/>
    <n v="2"/>
    <n v="4"/>
    <n v="14"/>
    <n v="17"/>
    <n v="15"/>
    <n v="10"/>
    <n v="7"/>
    <n v="60"/>
    <n v="67"/>
    <n v="32"/>
    <n v="9"/>
    <n v="127"/>
    <x v="0"/>
    <x v="0"/>
    <m/>
    <s v="Less than 3 months"/>
    <m/>
    <m/>
    <m/>
    <s v="On foot"/>
    <m/>
    <x v="0"/>
    <m/>
    <m/>
    <m/>
    <m/>
    <m/>
    <s v="No"/>
    <m/>
    <m/>
    <m/>
    <m/>
    <m/>
    <m/>
    <m/>
    <m/>
    <m/>
    <m/>
    <m/>
    <s v="No"/>
    <s v="South Sudan"/>
    <x v="1"/>
    <m/>
    <x v="29"/>
    <m/>
    <s v="Yang"/>
    <m/>
    <s v="Other Site"/>
    <s v="Rom"/>
    <s v="SSD"/>
    <x v="1"/>
    <s v="SS0604"/>
    <s v="SS060411"/>
    <s v="other"/>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displace from Yang payam in Leer County to high land under (Yang payam) by flood and no humanitarian assistance given to them."/>
    <s v="6b5b12be-46c5-440e-adbd-cd27f3eb0456"/>
    <n v="1"/>
    <s v="3.4"/>
    <x v="0"/>
    <x v="0"/>
    <x v="0"/>
  </r>
  <r>
    <s v="et_SS0604_0010"/>
    <x v="58"/>
    <d v="2021-06-21T00:00:00"/>
    <d v="2021-06-23T00:00:00"/>
    <x v="5"/>
    <x v="23"/>
    <s v="Yang"/>
    <m/>
    <x v="5"/>
    <s v="SS0604"/>
    <s v="SS060411"/>
    <s v="ssid_SS0604_0025"/>
    <s v="Yang"/>
    <s v=""/>
    <n v="8.2051999999999996"/>
    <n v="30.230550000000001"/>
    <s v="Remote Assessment (e.g. phone interview, interview outside of the location)"/>
    <s v="Some IDPs/returnees"/>
    <x v="1"/>
    <b v="1"/>
    <b v="1"/>
    <b v="1"/>
    <m/>
    <n v="8"/>
    <n v="40"/>
    <n v="0"/>
    <n v="3"/>
    <n v="5"/>
    <n v="6"/>
    <n v="3"/>
    <n v="1"/>
    <n v="1"/>
    <n v="4"/>
    <n v="7"/>
    <n v="5"/>
    <n v="3"/>
    <n v="2"/>
    <n v="18"/>
    <n v="22"/>
    <n v="8"/>
    <n v="3"/>
    <n v="40"/>
    <x v="2"/>
    <x v="0"/>
    <m/>
    <s v="Over 3 years"/>
    <m/>
    <b v="1"/>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returnees are returning back from Sudan Khartoum to South Sudan Leer County Yang Payam which is their habitual resident and no humanitarian assistance give to them."/>
    <s v="aa6ff4f3-11fd-44f1-9959-e569bc6d34ab"/>
    <n v="1"/>
    <s v="3.4"/>
    <x v="1"/>
    <x v="1"/>
    <x v="1"/>
  </r>
  <r>
    <s v="et_SS0605_0003"/>
    <x v="79"/>
    <d v="2021-07-29T00:00:00"/>
    <d v="2021-09-01T00:00:00"/>
    <x v="5"/>
    <x v="24"/>
    <s v="Babuong"/>
    <m/>
    <x v="5"/>
    <s v="SS0605"/>
    <s v="SS060501"/>
    <s v="ssid_SS0605_0085"/>
    <s v="Madol"/>
    <s v=""/>
    <n v="7.9029999999999996"/>
    <n v="29.895"/>
    <s v="Direct visit"/>
    <s v="All IDPs/returnees"/>
    <x v="0"/>
    <m/>
    <m/>
    <m/>
    <b v="1"/>
    <n v="325"/>
    <n v="2273"/>
    <n v="19"/>
    <n v="56"/>
    <n v="325"/>
    <n v="400"/>
    <n v="225"/>
    <n v="75"/>
    <n v="17"/>
    <n v="40"/>
    <n v="473"/>
    <n v="300"/>
    <n v="260"/>
    <n v="83"/>
    <n v="1100"/>
    <n v="1173"/>
    <n v="132"/>
    <n v="158"/>
    <n v="2273"/>
    <x v="0"/>
    <x v="0"/>
    <m/>
    <s v="Habitual residence"/>
    <m/>
    <m/>
    <m/>
    <s v="On foot"/>
    <m/>
    <x v="0"/>
    <m/>
    <m/>
    <m/>
    <m/>
    <m/>
    <s v="Yes"/>
    <b v="1"/>
    <b v="1"/>
    <m/>
    <m/>
    <m/>
    <m/>
    <m/>
    <m/>
    <m/>
    <m/>
    <m/>
    <s v="No"/>
    <s v="South Sudan"/>
    <x v="1"/>
    <m/>
    <x v="31"/>
    <m/>
    <s v="Babuong"/>
    <m/>
    <s v="Other Site"/>
    <s v="Madol/padeah"/>
    <s v="SSD"/>
    <x v="1"/>
    <s v="SS0605"/>
    <s v="SS060501"/>
    <s v="other"/>
    <s v="No"/>
    <m/>
    <m/>
    <m/>
    <m/>
    <m/>
    <m/>
    <m/>
    <m/>
    <m/>
    <m/>
    <m/>
    <m/>
    <m/>
    <m/>
    <m/>
    <m/>
    <s v="Unknown"/>
    <m/>
    <m/>
    <m/>
    <m/>
    <m/>
    <s v="1 - No severe need"/>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These are IDPs who were displaced from Madol village to Padeah which still within the same payam due flood that have affected their homes."/>
    <s v="df08a75d-06eb-4ba4-bef5-332c2b193fff"/>
    <n v="1"/>
    <s v="3.4"/>
    <x v="0"/>
    <x v="0"/>
    <x v="0"/>
  </r>
  <r>
    <s v="et_SS0605_0005"/>
    <x v="79"/>
    <d v="2021-07-30T00:00:00"/>
    <d v="2021-09-01T00:00:00"/>
    <x v="5"/>
    <x v="24"/>
    <s v="Babuong"/>
    <m/>
    <x v="5"/>
    <s v="SS0605"/>
    <s v="SS060501"/>
    <s v="ssid_SS0605_0083"/>
    <s v="Dhorthier"/>
    <s v=""/>
    <n v="8.0850000000000009"/>
    <n v="29.866"/>
    <s v="Direct visit"/>
    <s v="All IDPs/returnees"/>
    <x v="0"/>
    <m/>
    <m/>
    <m/>
    <b v="1"/>
    <n v="231"/>
    <n v="1617"/>
    <n v="16"/>
    <n v="53"/>
    <n v="220"/>
    <n v="282"/>
    <n v="150"/>
    <n v="61"/>
    <n v="17"/>
    <n v="42"/>
    <n v="335"/>
    <n v="210"/>
    <n v="147"/>
    <n v="84"/>
    <n v="782"/>
    <n v="835"/>
    <n v="128"/>
    <n v="145"/>
    <n v="1617"/>
    <x v="0"/>
    <x v="0"/>
    <m/>
    <s v="Habitual residence"/>
    <m/>
    <m/>
    <m/>
    <s v="On foot"/>
    <m/>
    <x v="0"/>
    <m/>
    <m/>
    <m/>
    <m/>
    <m/>
    <s v="Yes"/>
    <b v="1"/>
    <b v="1"/>
    <m/>
    <m/>
    <m/>
    <m/>
    <m/>
    <m/>
    <m/>
    <m/>
    <m/>
    <s v="No"/>
    <s v="South Sudan"/>
    <x v="1"/>
    <m/>
    <x v="31"/>
    <m/>
    <s v="Babuong"/>
    <m/>
    <s v="Other Site"/>
    <s v="Dhorthieir highland"/>
    <s v="SSD"/>
    <x v="1"/>
    <s v="SS0605"/>
    <s v="SS060501"/>
    <s v="other"/>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1 - No severe need"/>
    <s v="1 - No severe need"/>
    <s v="1 - No severe need"/>
    <s v="1 - No severe need"/>
    <s v="2 - No"/>
    <m/>
    <m/>
    <s v="These are IDPs who were displaced from within the same payam to another village in a highland for their safety due floods that have affected their homes."/>
    <s v="b33c54fb-4a03-454f-86bc-3322964343a5"/>
    <n v="1"/>
    <s v="3.4"/>
    <x v="0"/>
    <x v="0"/>
    <x v="0"/>
  </r>
  <r>
    <s v="et_SS0605_0004"/>
    <x v="79"/>
    <d v="2021-07-30T00:00:00"/>
    <d v="2021-09-01T00:00:00"/>
    <x v="5"/>
    <x v="24"/>
    <s v="Bor"/>
    <m/>
    <x v="5"/>
    <s v="SS0605"/>
    <s v="SS060502"/>
    <s v="ssid_SS0605_0032"/>
    <s v="Thowkuok"/>
    <s v=""/>
    <n v="8.1381669999999993"/>
    <n v="30.03115"/>
    <s v="Direct visit"/>
    <s v="All IDPs/returnees"/>
    <x v="0"/>
    <b v="0"/>
    <b v="0"/>
    <b v="0"/>
    <b v="1"/>
    <n v="115"/>
    <n v="805"/>
    <n v="10"/>
    <n v="24"/>
    <n v="110"/>
    <n v="135"/>
    <n v="46"/>
    <n v="30"/>
    <n v="9"/>
    <n v="38"/>
    <n v="150"/>
    <n v="120"/>
    <n v="81"/>
    <n v="52"/>
    <n v="355"/>
    <n v="450"/>
    <n v="81"/>
    <n v="82"/>
    <n v="805"/>
    <x v="0"/>
    <x v="0"/>
    <m/>
    <s v="Habitual residence"/>
    <m/>
    <m/>
    <m/>
    <s v="On foot"/>
    <m/>
    <x v="0"/>
    <m/>
    <m/>
    <m/>
    <m/>
    <m/>
    <s v="No"/>
    <b v="0"/>
    <b v="0"/>
    <b v="0"/>
    <b v="0"/>
    <b v="0"/>
    <b v="0"/>
    <b v="0"/>
    <b v="0"/>
    <b v="0"/>
    <m/>
    <b v="0"/>
    <s v="No"/>
    <s v="South Sudan"/>
    <x v="1"/>
    <m/>
    <x v="31"/>
    <m/>
    <s v="Bor"/>
    <m/>
    <s v="Pullual"/>
    <s v="Bor"/>
    <s v="SSD"/>
    <x v="1"/>
    <s v="SS0605"/>
    <s v="SS060502"/>
    <s v="ssid_SS0605_0027"/>
    <s v="No"/>
    <m/>
    <m/>
    <m/>
    <m/>
    <m/>
    <m/>
    <m/>
    <m/>
    <m/>
    <m/>
    <m/>
    <m/>
    <m/>
    <m/>
    <m/>
    <m/>
    <s v="Unknown"/>
    <m/>
    <m/>
    <m/>
    <m/>
    <m/>
    <s v="1 - No severe need"/>
    <s v="3 - Extreme need, with immediate threat to life"/>
    <s v="3 - Extreme need, with immediate threat to life"/>
    <s v="1 - No severe need"/>
    <s v="1 - No severe need"/>
    <s v="1 - No severe need"/>
    <s v="1 - No severe need"/>
    <s v="2 - No"/>
    <m/>
    <m/>
    <s v="The IDPs were displaced from Pulllual to Thowkuok within the same payam due to floods that have destroyed their properties and some lost their lives."/>
    <s v="752a81c6-5be4-460e-a937-582698c470fd"/>
    <n v="1"/>
    <s v="3.4"/>
    <x v="0"/>
    <x v="0"/>
    <x v="0"/>
  </r>
  <r>
    <s v="et_SS0605_0007"/>
    <x v="79"/>
    <d v="2021-08-20T00:00:00"/>
    <d v="2021-09-01T00:00:00"/>
    <x v="5"/>
    <x v="24"/>
    <s v="Bor"/>
    <m/>
    <x v="5"/>
    <s v="SS0605"/>
    <s v="SS060502"/>
    <s v="ssid_SS0605_0067"/>
    <s v="Zorbowni"/>
    <s v=""/>
    <n v="8.1892499999999995"/>
    <n v="30.08597"/>
    <s v="Direct visit"/>
    <s v="All IDPs/returnees"/>
    <x v="0"/>
    <b v="0"/>
    <b v="0"/>
    <b v="0"/>
    <b v="1"/>
    <n v="359"/>
    <n v="2553"/>
    <n v="20"/>
    <n v="87"/>
    <n v="340"/>
    <n v="383"/>
    <n v="270"/>
    <n v="100"/>
    <n v="12"/>
    <n v="95"/>
    <n v="503"/>
    <n v="373"/>
    <n v="250"/>
    <n v="120"/>
    <n v="1200"/>
    <n v="1353"/>
    <n v="214"/>
    <n v="220"/>
    <n v="2553"/>
    <x v="0"/>
    <x v="0"/>
    <m/>
    <s v="Habitual residence"/>
    <m/>
    <m/>
    <m/>
    <s v="On foot"/>
    <m/>
    <x v="0"/>
    <m/>
    <m/>
    <m/>
    <m/>
    <m/>
    <s v="Yes"/>
    <b v="1"/>
    <b v="1"/>
    <b v="0"/>
    <b v="0"/>
    <b v="0"/>
    <b v="0"/>
    <b v="0"/>
    <b v="0"/>
    <b v="0"/>
    <m/>
    <b v="0"/>
    <s v="No"/>
    <s v="South Sudan"/>
    <x v="1"/>
    <m/>
    <x v="31"/>
    <m/>
    <s v="Bor"/>
    <m/>
    <s v="Zorbowni"/>
    <s v="Bor"/>
    <s v="SSD"/>
    <x v="1"/>
    <s v="SS0605"/>
    <s v="SS060502"/>
    <s v="ssid_SS0605_0067"/>
    <s v="No"/>
    <m/>
    <m/>
    <m/>
    <m/>
    <m/>
    <m/>
    <m/>
    <m/>
    <m/>
    <m/>
    <m/>
    <m/>
    <m/>
    <m/>
    <m/>
    <m/>
    <s v="Unknown"/>
    <m/>
    <m/>
    <m/>
    <m/>
    <m/>
    <s v="3 - Extreme need, with immediate threat to life"/>
    <s v="1 - No severe need"/>
    <s v="1 - No severe need"/>
    <s v="1 - No severe need"/>
    <s v="1 - No severe need"/>
    <s v="1 - No severe need"/>
    <s v="1 - No severe need"/>
    <s v="2 - No"/>
    <m/>
    <m/>
    <s v="There are IDPs who were displaced from the Zorbwoni village within the same payam and move to an highland for their safety."/>
    <s v="64656b58-6df2-451e-8304-b66d7a4aab18"/>
    <n v="1"/>
    <s v="3.4"/>
    <x v="0"/>
    <x v="0"/>
    <x v="0"/>
  </r>
  <r>
    <s v="et_SS0605_0008"/>
    <x v="61"/>
    <d v="2021-10-17T00:00:00"/>
    <d v="2021-10-17T00:00:00"/>
    <x v="5"/>
    <x v="24"/>
    <s v="Dablual"/>
    <m/>
    <x v="5"/>
    <s v="SS0605"/>
    <s v="SS060503"/>
    <s v="ssid_SS0605_0073"/>
    <s v="Mok"/>
    <s v=""/>
    <n v="8.3218999999999994"/>
    <n v="30.076032999999999"/>
    <s v="Remote Assessment (e.g. phone interview, interview outside of the location)"/>
    <s v="None"/>
    <x v="0"/>
    <b v="0"/>
    <b v="0"/>
    <b v="0"/>
    <b v="1"/>
    <n v="34"/>
    <n v="204"/>
    <n v="15"/>
    <n v="16"/>
    <n v="12"/>
    <n v="17"/>
    <n v="11"/>
    <n v="3"/>
    <n v="19"/>
    <n v="23"/>
    <n v="15"/>
    <n v="35"/>
    <n v="28"/>
    <n v="10"/>
    <n v="74"/>
    <n v="130"/>
    <n v="73"/>
    <n v="13"/>
    <n v="204"/>
    <x v="1"/>
    <x v="0"/>
    <m/>
    <s v="Habitual residence"/>
    <m/>
    <m/>
    <m/>
    <s v="On foot"/>
    <m/>
    <x v="0"/>
    <m/>
    <m/>
    <m/>
    <m/>
    <m/>
    <s v="Yes"/>
    <b v="0"/>
    <b v="0"/>
    <b v="0"/>
    <b v="0"/>
    <b v="0"/>
    <b v="0"/>
    <b v="0"/>
    <b v="0"/>
    <b v="0"/>
    <m/>
    <b v="1"/>
    <s v="No"/>
    <s v="South Sudan"/>
    <x v="1"/>
    <m/>
    <x v="31"/>
    <m/>
    <s v="Dablual"/>
    <m/>
    <s v="Nyang"/>
    <s v="Dablual"/>
    <s v="SSD"/>
    <x v="1"/>
    <s v="SS0605"/>
    <s v="SS060503"/>
    <s v="ssid_SS0605_0024"/>
    <s v="No"/>
    <m/>
    <m/>
    <m/>
    <m/>
    <m/>
    <m/>
    <m/>
    <m/>
    <m/>
    <m/>
    <m/>
    <m/>
    <m/>
    <m/>
    <m/>
    <m/>
    <s v="Unknown"/>
    <m/>
    <m/>
    <m/>
    <m/>
    <m/>
    <s v="1 - No severe need"/>
    <s v="1 - No severe need"/>
    <s v="1 - No severe need"/>
    <s v="1 - No severe need"/>
    <s v="1 - No severe need"/>
    <s v="1 - No severe need"/>
    <s v="1 - No severe need"/>
    <s v="2 - No"/>
    <m/>
    <m/>
    <s v="These IDP are displace by flood in Mayendit County Dablual Payam (Nyang Village) to Mok Village under Dablual Payam which is high land."/>
    <s v="a38125ea-d0a8-4cee-87a0-3bade3b8e098"/>
    <n v="1"/>
    <s v="3.4"/>
    <x v="0"/>
    <x v="0"/>
    <x v="0"/>
  </r>
  <r>
    <s v="et_SS0605_0006"/>
    <x v="79"/>
    <d v="2021-07-31T00:00:00"/>
    <d v="2021-09-01T00:00:00"/>
    <x v="5"/>
    <x v="24"/>
    <s v="Mal"/>
    <m/>
    <x v="5"/>
    <s v="SS0605"/>
    <s v="SS060505"/>
    <s v="ssid_SS0605_0084"/>
    <s v="Luoy"/>
    <s v=""/>
    <n v="8.1170000000000009"/>
    <n v="29.867000000000001"/>
    <s v="Direct visit"/>
    <s v="All IDPs/returnees"/>
    <x v="0"/>
    <m/>
    <m/>
    <m/>
    <b v="1"/>
    <n v="112"/>
    <n v="784"/>
    <n v="14"/>
    <n v="35"/>
    <n v="84"/>
    <n v="135"/>
    <n v="79"/>
    <n v="37"/>
    <n v="11"/>
    <n v="49"/>
    <n v="150"/>
    <n v="86"/>
    <n v="64"/>
    <n v="40"/>
    <n v="384"/>
    <n v="400"/>
    <n v="109"/>
    <n v="77"/>
    <n v="784"/>
    <x v="0"/>
    <x v="0"/>
    <m/>
    <s v="Habitual residence"/>
    <m/>
    <m/>
    <m/>
    <s v="On foot"/>
    <m/>
    <x v="0"/>
    <m/>
    <m/>
    <m/>
    <m/>
    <m/>
    <s v="Yes"/>
    <b v="1"/>
    <b v="1"/>
    <m/>
    <m/>
    <m/>
    <m/>
    <m/>
    <m/>
    <m/>
    <m/>
    <m/>
    <s v="No"/>
    <s v="South Sudan"/>
    <x v="1"/>
    <m/>
    <x v="31"/>
    <m/>
    <s v="Mal"/>
    <m/>
    <s v="Other Site"/>
    <s v="Luoy highland"/>
    <s v="SSD"/>
    <x v="1"/>
    <s v="SS0605"/>
    <s v="SS060505"/>
    <s v="other"/>
    <s v="No"/>
    <m/>
    <m/>
    <m/>
    <m/>
    <m/>
    <m/>
    <m/>
    <m/>
    <m/>
    <m/>
    <m/>
    <m/>
    <m/>
    <m/>
    <m/>
    <m/>
    <s v="Unknown"/>
    <m/>
    <m/>
    <m/>
    <m/>
    <m/>
    <s v="1 - No severe need"/>
    <s v="3 - Extreme need, with immediate threat to life"/>
    <s v="1 - No severe need"/>
    <s v="1 - No severe need"/>
    <s v="1 - No severe need"/>
    <s v="1 - No severe need"/>
    <s v="1 - No severe need"/>
    <s v="2 - No"/>
    <m/>
    <m/>
    <s v="These are IDPs who were affected by floods and they were forced to move to an highland within the same payam.there is no greater need rather than shelter and NFIs."/>
    <s v="e41c4890-d66f-4a5b-b158-c34babfc892e"/>
    <n v="1"/>
    <s v="3.4"/>
    <x v="0"/>
    <x v="0"/>
    <x v="0"/>
  </r>
  <r>
    <s v="et_SS0606_0007"/>
    <x v="80"/>
    <d v="2021-04-12T00:00:00"/>
    <d v="2021-04-17T00:00:00"/>
    <x v="5"/>
    <x v="25"/>
    <s v="Kuerbona"/>
    <m/>
    <x v="5"/>
    <s v="SS0606"/>
    <s v="SS060602"/>
    <s v="ssid_SS0606_0033"/>
    <s v="Kuerboune"/>
    <s v=""/>
    <n v="9.2201457999999992"/>
    <n v="29.178201300000001"/>
    <s v="Direct visit"/>
    <s v="All IDPs/returnees"/>
    <x v="0"/>
    <b v="1"/>
    <b v="1"/>
    <b v="1"/>
    <m/>
    <n v="9"/>
    <n v="63"/>
    <n v="3"/>
    <n v="4"/>
    <n v="10"/>
    <n v="12"/>
    <n v="2"/>
    <n v="0"/>
    <n v="1"/>
    <n v="2"/>
    <n v="9"/>
    <n v="14"/>
    <n v="3"/>
    <n v="3"/>
    <n v="31"/>
    <n v="32"/>
    <n v="10"/>
    <n v="3"/>
    <n v="63"/>
    <x v="0"/>
    <x v="0"/>
    <m/>
    <s v="Over 3 years"/>
    <m/>
    <m/>
    <m/>
    <s v="Public Transport"/>
    <m/>
    <x v="4"/>
    <m/>
    <s v="armed_clashes violence_against_civilians destruction_looting_property"/>
    <b v="1"/>
    <b v="1"/>
    <b v="1"/>
    <s v="Yes"/>
    <b v="1"/>
    <b v="1"/>
    <b v="1"/>
    <m/>
    <m/>
    <m/>
    <m/>
    <m/>
    <m/>
    <m/>
    <m/>
    <s v="No"/>
    <s v="South Sudan"/>
    <x v="1"/>
    <m/>
    <x v="32"/>
    <m/>
    <s v="Kuerbona"/>
    <m/>
    <s v="Kuerboune"/>
    <s v="Kuerbona"/>
    <s v="SSD"/>
    <x v="1"/>
    <s v="SS0606"/>
    <s v="SS060602"/>
    <s v="ssid_SS0606_0033"/>
    <s v="No"/>
    <m/>
    <m/>
    <m/>
    <m/>
    <m/>
    <m/>
    <m/>
    <m/>
    <m/>
    <m/>
    <m/>
    <m/>
    <m/>
    <m/>
    <m/>
    <m/>
    <s v="Unknown"/>
    <m/>
    <m/>
    <m/>
    <m/>
    <m/>
    <s v="1 - No severe need"/>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returning back from Sudan-Khartoum to Unity State( Mayom County) by road one buses we call them IDPs because they have not yet reach their habitual resident."/>
    <s v="fc29378a-1220-4e00-a69a-fc469463da1a"/>
    <n v="1"/>
    <s v="3.4"/>
    <x v="0"/>
    <x v="0"/>
    <x v="0"/>
  </r>
  <r>
    <s v="et_SS0606_0015"/>
    <x v="62"/>
    <d v="2021-07-12T00:00:00"/>
    <d v="2021-07-18T00:00:00"/>
    <x v="5"/>
    <x v="25"/>
    <s v="Kuerbona"/>
    <m/>
    <x v="5"/>
    <s v="SS0606"/>
    <s v="SS060602"/>
    <s v="ssid_SS0606_0033"/>
    <s v="Kuerboune"/>
    <s v=""/>
    <n v="9.2201457999999992"/>
    <n v="29.178201300000001"/>
    <s v="Direct visit"/>
    <s v="Some IDPs/returnees"/>
    <x v="1"/>
    <b v="1"/>
    <b v="1"/>
    <b v="1"/>
    <m/>
    <n v="7"/>
    <n v="37"/>
    <n v="3"/>
    <n v="0"/>
    <n v="8"/>
    <n v="7"/>
    <n v="2"/>
    <n v="0"/>
    <n v="0"/>
    <n v="3"/>
    <n v="6"/>
    <n v="5"/>
    <n v="0"/>
    <n v="3"/>
    <n v="20"/>
    <n v="17"/>
    <n v="6"/>
    <n v="3"/>
    <n v="37"/>
    <x v="2"/>
    <x v="0"/>
    <m/>
    <s v="Over 3 years"/>
    <m/>
    <m/>
    <b v="1"/>
    <s v="Public Transport"/>
    <m/>
    <x v="2"/>
    <m/>
    <m/>
    <m/>
    <m/>
    <m/>
    <s v="Yes"/>
    <b v="1"/>
    <m/>
    <m/>
    <b v="1"/>
    <m/>
    <m/>
    <m/>
    <m/>
    <m/>
    <m/>
    <m/>
    <s v="No"/>
    <s v="Sudan"/>
    <x v="13"/>
    <m/>
    <x v="30"/>
    <m/>
    <s v="Other Admin 3"/>
    <s v="Um Durman"/>
    <m/>
    <s v="Um Durman"/>
    <s v="SDN"/>
    <x v="13"/>
    <s v="SD01006"/>
    <s v="other"/>
    <m/>
    <m/>
    <m/>
    <m/>
    <m/>
    <m/>
    <m/>
    <m/>
    <m/>
    <m/>
    <m/>
    <m/>
    <m/>
    <m/>
    <m/>
    <m/>
    <m/>
    <m/>
    <s v="Unknown"/>
    <m/>
    <m/>
    <m/>
    <m/>
    <m/>
    <s v="3 - Extreme need, with immediate threat to life"/>
    <s v="1 - No severe need"/>
    <s v="3 - Extreme need, with immediate threat to life"/>
    <s v="1 - No severe need"/>
    <s v="1 - No severe need"/>
    <s v="1 - No severe need"/>
    <s v="1 - No severe need"/>
    <s v="2 - No"/>
    <m/>
    <m/>
    <s v="These are returnees from Sudan to South Sudan unity state Mayom haven't yet receive any humanitarian assistance."/>
    <s v="eb514e8f-530f-48e5-8f59-9f67f2486b80"/>
    <n v="1"/>
    <s v="3.4"/>
    <x v="1"/>
    <x v="1"/>
    <x v="1"/>
  </r>
  <r>
    <s v="et_SS0606_0013"/>
    <x v="57"/>
    <d v="2021-06-26T00:00:00"/>
    <d v="2021-06-27T00:00:00"/>
    <x v="5"/>
    <x v="25"/>
    <s v="Kuerbona"/>
    <m/>
    <x v="5"/>
    <s v="SS0606"/>
    <s v="SS060602"/>
    <s v="ssid_SS0606_0008"/>
    <s v="Chiechan"/>
    <s v=""/>
    <n v="9.0633333329999992"/>
    <n v="29.139166670000002"/>
    <s v="Remote Assessment (e.g. phone interview, interview outside of the location)"/>
    <s v="Some IDPs/returnees"/>
    <x v="1"/>
    <b v="1"/>
    <b v="1"/>
    <b v="1"/>
    <b v="0"/>
    <n v="13"/>
    <n v="66"/>
    <n v="3"/>
    <n v="5"/>
    <n v="8"/>
    <n v="10"/>
    <n v="6"/>
    <n v="4"/>
    <n v="0"/>
    <n v="3"/>
    <n v="13"/>
    <n v="7"/>
    <n v="5"/>
    <n v="2"/>
    <n v="36"/>
    <n v="30"/>
    <n v="11"/>
    <n v="6"/>
    <n v="66"/>
    <x v="2"/>
    <x v="0"/>
    <m/>
    <s v="Over 3 years"/>
    <b v="1"/>
    <b v="1"/>
    <b v="0"/>
    <s v="Public Transport"/>
    <m/>
    <x v="2"/>
    <m/>
    <m/>
    <m/>
    <m/>
    <m/>
    <s v="No"/>
    <b v="0"/>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returnees are returning back from Khartoum Sudan to South Sudan Rubkona County which is their final habitual resident and humanitarian assistance given them."/>
    <s v="95338251-f53b-4f01-9768-a6fe200373b3"/>
    <n v="1"/>
    <s v="3.4"/>
    <x v="1"/>
    <x v="1"/>
    <x v="1"/>
  </r>
  <r>
    <s v="et_SS0606_0010"/>
    <x v="34"/>
    <d v="2021-06-07T00:00:00"/>
    <d v="2021-06-12T00:00:00"/>
    <x v="5"/>
    <x v="25"/>
    <s v="Kuerbona"/>
    <m/>
    <x v="5"/>
    <s v="SS0606"/>
    <s v="SS060602"/>
    <s v="ssid_SS0606_0008"/>
    <s v="Chiechan"/>
    <s v=""/>
    <n v="9.0633333329999992"/>
    <n v="29.139166670000002"/>
    <s v="Remote Assessment (e.g. phone interview, interview outside of the location)"/>
    <s v="All IDPs/returnees"/>
    <x v="1"/>
    <b v="1"/>
    <b v="1"/>
    <b v="1"/>
    <b v="0"/>
    <n v="8"/>
    <n v="47"/>
    <n v="0"/>
    <n v="4"/>
    <n v="6"/>
    <n v="9"/>
    <n v="3"/>
    <n v="2"/>
    <n v="2"/>
    <n v="0"/>
    <n v="7"/>
    <n v="8"/>
    <n v="3"/>
    <n v="3"/>
    <n v="24"/>
    <n v="23"/>
    <n v="6"/>
    <n v="5"/>
    <n v="47"/>
    <x v="2"/>
    <x v="0"/>
    <m/>
    <s v="Less than 3 months"/>
    <b v="0"/>
    <b v="1"/>
    <b v="1"/>
    <s v="Public Transport"/>
    <m/>
    <x v="2"/>
    <m/>
    <m/>
    <m/>
    <m/>
    <m/>
    <s v="Yes"/>
    <b v="1"/>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2 - Severe need leading to negative impact on living standards, physical and mental wellbeing, and loss of dignity, but no immediate threat to life"/>
    <s v="1 - No severe need"/>
    <s v="2 - No"/>
    <m/>
    <m/>
    <s v="These returnees are returning  back from Sudan (Khartoum) to Unity State Mayom County which is their habitual resident then they coming by road and no assistant given to them by humanitarian partner in ground."/>
    <s v="12879ebe-a936-4557-b038-a508c90e066d"/>
    <n v="1"/>
    <s v="3.4"/>
    <x v="1"/>
    <x v="1"/>
    <x v="1"/>
  </r>
  <r>
    <s v="et_SS0606_0009"/>
    <x v="53"/>
    <d v="2021-06-02T00:00:00"/>
    <d v="2021-06-05T00:00:00"/>
    <x v="5"/>
    <x v="25"/>
    <s v="Kuerbona"/>
    <m/>
    <x v="5"/>
    <s v="SS0606"/>
    <s v="SS060602"/>
    <s v="ssid_SS0606_0008"/>
    <s v="Chiechan"/>
    <s v=""/>
    <n v="9.0633333329999992"/>
    <n v="29.139166670000002"/>
    <s v="Remote Assessment (e.g. phone interview, interview outside of the location)"/>
    <s v="All IDPs/returnees"/>
    <x v="1"/>
    <b v="1"/>
    <b v="1"/>
    <b v="1"/>
    <m/>
    <n v="6"/>
    <n v="40"/>
    <n v="0"/>
    <n v="0"/>
    <n v="2"/>
    <n v="2"/>
    <n v="6"/>
    <n v="9"/>
    <n v="3"/>
    <n v="0"/>
    <n v="5"/>
    <n v="9"/>
    <n v="0"/>
    <n v="4"/>
    <n v="19"/>
    <n v="21"/>
    <n v="3"/>
    <n v="13"/>
    <n v="40"/>
    <x v="2"/>
    <x v="0"/>
    <m/>
    <s v="Over 3 years"/>
    <m/>
    <b v="1"/>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returnees are return back from Sudan Khartoum to Unity State Mayom County Kuerbona Payam and they final reach their habitual resident."/>
    <s v="d5d5f917-f6c7-48cf-b220-8d3c8a89d641"/>
    <n v="1"/>
    <s v="3.4"/>
    <x v="1"/>
    <x v="1"/>
    <x v="1"/>
  </r>
  <r>
    <s v="et_SS0606_0012"/>
    <x v="65"/>
    <d v="2021-06-16T00:00:00"/>
    <d v="2021-06-19T00:00:00"/>
    <x v="5"/>
    <x v="25"/>
    <s v="Kuerbona"/>
    <m/>
    <x v="5"/>
    <s v="SS0606"/>
    <s v="SS060602"/>
    <s v="ssid_SS0606_0009"/>
    <s v="Chilok"/>
    <s v=""/>
    <n v="9.13462"/>
    <n v="29.104780000000002"/>
    <s v="Remote Assessment (e.g. phone interview, interview outside of the location)"/>
    <s v="All IDPs/returnees"/>
    <x v="1"/>
    <b v="1"/>
    <b v="1"/>
    <b v="1"/>
    <m/>
    <n v="3"/>
    <n v="15"/>
    <n v="0"/>
    <n v="3"/>
    <n v="2"/>
    <n v="2"/>
    <n v="0"/>
    <n v="0"/>
    <n v="1"/>
    <n v="2"/>
    <n v="3"/>
    <n v="2"/>
    <n v="0"/>
    <n v="0"/>
    <n v="7"/>
    <n v="8"/>
    <n v="6"/>
    <n v="0"/>
    <n v="15"/>
    <x v="2"/>
    <x v="0"/>
    <m/>
    <s v="Over 3 years"/>
    <m/>
    <m/>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1 - No severe need"/>
    <s v="2 - No"/>
    <m/>
    <m/>
    <s v="these returnees are returning back from Khartoum Sudan to Unity State Mayom County which is their habitual resident and no humanitarian assistant given to them."/>
    <s v="d9c2292b-95a3-4b5e-b8d9-65a4ba1e813a"/>
    <n v="1"/>
    <s v="3.4"/>
    <x v="1"/>
    <x v="1"/>
    <x v="1"/>
  </r>
  <r>
    <s v="et_SS0606_0024"/>
    <x v="81"/>
    <d v="2021-07-29T00:00:00"/>
    <d v="2021-07-31T00:00:00"/>
    <x v="5"/>
    <x v="25"/>
    <s v="Mankien"/>
    <m/>
    <x v="5"/>
    <s v="SS0606"/>
    <s v="SS060604"/>
    <s v="ssid_SS0606_0132"/>
    <s v="Jiekjal"/>
    <s v="Jiekjal"/>
    <n v="9.0535800000000002"/>
    <n v="29.102954"/>
    <s v="Remote Assessment (e.g. phone interview, interview outside of the location)"/>
    <s v="None"/>
    <x v="0"/>
    <m/>
    <m/>
    <m/>
    <b v="1"/>
    <n v="50"/>
    <n v="300"/>
    <n v="10"/>
    <n v="14"/>
    <n v="28"/>
    <n v="34"/>
    <n v="22"/>
    <n v="7"/>
    <n v="14"/>
    <n v="18"/>
    <n v="50"/>
    <n v="48"/>
    <n v="42"/>
    <n v="13"/>
    <n v="115"/>
    <n v="185"/>
    <n v="56"/>
    <n v="20"/>
    <n v="300"/>
    <x v="0"/>
    <x v="0"/>
    <m/>
    <s v="Habitual residence"/>
    <m/>
    <m/>
    <m/>
    <s v="On foot"/>
    <m/>
    <x v="0"/>
    <m/>
    <m/>
    <m/>
    <m/>
    <m/>
    <s v="No"/>
    <m/>
    <m/>
    <m/>
    <m/>
    <m/>
    <m/>
    <m/>
    <m/>
    <m/>
    <m/>
    <m/>
    <s v="No"/>
    <s v="South Sudan"/>
    <x v="1"/>
    <m/>
    <x v="32"/>
    <m/>
    <s v="Mankien"/>
    <m/>
    <s v="Other Site"/>
    <s v="Jiekjal"/>
    <s v="SSD"/>
    <x v="1"/>
    <s v="SS0606"/>
    <s v="SS060604"/>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displaced frome Mankien,Jiekjal village to a highland along the road side for their safety since floods have destroyed all their properties."/>
    <s v="63c2c224-5696-4690-ba3a-996163618be2"/>
    <n v="1"/>
    <s v="3.4"/>
    <x v="0"/>
    <x v="0"/>
    <x v="0"/>
  </r>
  <r>
    <s v="et_SS0606_0014"/>
    <x v="66"/>
    <d v="2021-07-08T00:00:00"/>
    <d v="2021-07-10T00:00:00"/>
    <x v="5"/>
    <x v="25"/>
    <s v="Mankien"/>
    <m/>
    <x v="5"/>
    <s v="SS0606"/>
    <s v="SS060604"/>
    <s v="ssid_SS0606_0127"/>
    <s v="Mankien Town"/>
    <s v=""/>
    <n v="9.0538253900000001"/>
    <n v="29.093452129999999"/>
    <s v="Remote Assessment (e.g. phone interview, interview outside of the location)"/>
    <s v="Some IDPs/returnees"/>
    <x v="1"/>
    <b v="1"/>
    <b v="1"/>
    <b v="1"/>
    <m/>
    <n v="5"/>
    <n v="30"/>
    <n v="0"/>
    <n v="2"/>
    <n v="7"/>
    <n v="5"/>
    <n v="0"/>
    <n v="0"/>
    <n v="0"/>
    <n v="1"/>
    <n v="6"/>
    <n v="3"/>
    <n v="4"/>
    <n v="2"/>
    <n v="14"/>
    <n v="16"/>
    <n v="3"/>
    <n v="2"/>
    <n v="30"/>
    <x v="2"/>
    <x v="0"/>
    <m/>
    <s v="Over 3 years"/>
    <m/>
    <m/>
    <b v="1"/>
    <s v="Public Transport"/>
    <m/>
    <x v="2"/>
    <m/>
    <m/>
    <m/>
    <m/>
    <m/>
    <s v="No"/>
    <m/>
    <m/>
    <m/>
    <m/>
    <m/>
    <m/>
    <m/>
    <m/>
    <m/>
    <m/>
    <m/>
    <s v="No"/>
    <s v="Sudan"/>
    <x v="13"/>
    <m/>
    <x v="25"/>
    <m/>
    <s v="Other Admin 3"/>
    <s v="Khartoum"/>
    <m/>
    <s v="Khartoum"/>
    <s v="SDN"/>
    <x v="13"/>
    <s v="SD01007"/>
    <s v="other"/>
    <m/>
    <m/>
    <m/>
    <m/>
    <m/>
    <m/>
    <m/>
    <m/>
    <m/>
    <m/>
    <m/>
    <m/>
    <m/>
    <m/>
    <m/>
    <m/>
    <m/>
    <m/>
    <s v="Unknown"/>
    <m/>
    <m/>
    <m/>
    <m/>
    <m/>
    <s v="1 - No severe need"/>
    <s v="1 - No severe need"/>
    <s v="1 - No severe need"/>
    <s v="1 - No severe need"/>
    <s v="1 - No severe need"/>
    <s v="2 - Severe need leading to negative impact on living standards, physical and mental wellbeing, and loss of dignity, but no immediate threat to life"/>
    <s v="1 - No severe need"/>
    <s v="2 - No"/>
    <m/>
    <m/>
    <s v="these returnees are returning back from Sudan Khartoum to South Sudan Unity State Mayom County which is their final habitual resident and no humanitarian assistant given to them."/>
    <s v="2211e9cb-6085-45f6-affd-ff2f6b9af970"/>
    <n v="1"/>
    <s v="3.4"/>
    <x v="1"/>
    <x v="1"/>
    <x v="1"/>
  </r>
  <r>
    <s v="et_SS0606_0022"/>
    <x v="81"/>
    <d v="2021-07-30T00:00:00"/>
    <d v="2021-07-31T00:00:00"/>
    <x v="5"/>
    <x v="25"/>
    <s v="Riak"/>
    <m/>
    <x v="5"/>
    <s v="SS0606"/>
    <s v="SS060607"/>
    <s v="ssid_SS0606_0040"/>
    <s v="Lenger"/>
    <s v=""/>
    <n v="8.9651499999999995"/>
    <n v="29.257480000000001"/>
    <s v="Remote Assessment (e.g. phone interview, interview outside of the location)"/>
    <s v="None"/>
    <x v="0"/>
    <m/>
    <m/>
    <m/>
    <b v="1"/>
    <n v="77"/>
    <n v="462"/>
    <n v="20"/>
    <n v="40"/>
    <n v="55"/>
    <n v="48"/>
    <n v="25"/>
    <n v="12"/>
    <n v="25"/>
    <n v="45"/>
    <n v="80"/>
    <n v="65"/>
    <n v="35"/>
    <n v="12"/>
    <n v="200"/>
    <n v="262"/>
    <n v="130"/>
    <n v="24"/>
    <n v="462"/>
    <x v="0"/>
    <x v="0"/>
    <m/>
    <s v="Habitual residence"/>
    <m/>
    <m/>
    <m/>
    <s v="On foot"/>
    <m/>
    <x v="0"/>
    <m/>
    <m/>
    <m/>
    <m/>
    <m/>
    <s v="No"/>
    <m/>
    <m/>
    <m/>
    <m/>
    <m/>
    <m/>
    <m/>
    <m/>
    <m/>
    <m/>
    <m/>
    <s v="No"/>
    <s v="South Sudan"/>
    <x v="1"/>
    <m/>
    <x v="32"/>
    <m/>
    <s v="Riak"/>
    <m/>
    <s v="Lenger"/>
    <s v="Riak"/>
    <s v="SSD"/>
    <x v="1"/>
    <s v="SS0606"/>
    <s v="SS060607"/>
    <s v="ssid_SS0606_0040"/>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2 - No"/>
    <m/>
    <m/>
    <s v="These are IDPs who have been displaced from Lenger village along the road sides/high land within the same village due excessive rainfall that have destroyed their homes and properties."/>
    <s v="5f4a3a13-3cd5-4683-a45b-8664172552f8"/>
    <n v="1"/>
    <s v="3.4"/>
    <x v="0"/>
    <x v="0"/>
    <x v="0"/>
  </r>
  <r>
    <s v="et_SS0606_0020"/>
    <x v="81"/>
    <d v="2021-07-30T00:00:00"/>
    <d v="2021-07-31T00:00:00"/>
    <x v="5"/>
    <x v="25"/>
    <s v="Riak"/>
    <m/>
    <x v="5"/>
    <s v="SS0606"/>
    <s v="SS060607"/>
    <s v="ssid_SS0606_0063"/>
    <s v="Nyepiew"/>
    <s v=""/>
    <n v="8.9388888889999993"/>
    <n v="29.267777779999999"/>
    <s v="Remote Assessment (e.g. phone interview, interview outside of the location)"/>
    <s v="None"/>
    <x v="0"/>
    <m/>
    <m/>
    <m/>
    <b v="1"/>
    <n v="68"/>
    <n v="408"/>
    <n v="8"/>
    <n v="15"/>
    <n v="45"/>
    <n v="50"/>
    <n v="30"/>
    <n v="10"/>
    <n v="18"/>
    <n v="25"/>
    <n v="42"/>
    <n v="100"/>
    <n v="45"/>
    <n v="20"/>
    <n v="158"/>
    <n v="250"/>
    <n v="66"/>
    <n v="30"/>
    <n v="408"/>
    <x v="0"/>
    <x v="0"/>
    <m/>
    <s v="Habitual residence"/>
    <m/>
    <m/>
    <m/>
    <s v="On foot"/>
    <m/>
    <x v="0"/>
    <m/>
    <m/>
    <m/>
    <m/>
    <m/>
    <s v="Yes"/>
    <m/>
    <m/>
    <m/>
    <m/>
    <m/>
    <m/>
    <m/>
    <m/>
    <m/>
    <m/>
    <b v="1"/>
    <s v="No"/>
    <s v="South Sudan"/>
    <x v="1"/>
    <m/>
    <x v="32"/>
    <m/>
    <s v="Riak"/>
    <m/>
    <s v="Nyepiew"/>
    <s v="Riak"/>
    <s v="SSD"/>
    <x v="1"/>
    <s v="SS0606"/>
    <s v="SS060607"/>
    <s v="ssid_SS0606_0063"/>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affected by floods and they are displaced with in the same Nyepiew village along the road side. All their homes and properties have been destroyed due to heavy rainfall."/>
    <s v="0bc34c86-36b9-495d-b5e8-74acd12653dd"/>
    <n v="1"/>
    <s v="3.4"/>
    <x v="0"/>
    <x v="0"/>
    <x v="0"/>
  </r>
  <r>
    <s v="et_SS0606_0021"/>
    <x v="81"/>
    <d v="2021-07-30T00:00:00"/>
    <d v="2021-07-31T00:00:00"/>
    <x v="5"/>
    <x v="25"/>
    <s v="Riak"/>
    <m/>
    <x v="5"/>
    <s v="SS0606"/>
    <s v="SS060607"/>
    <s v="ssid_SS0606_0085"/>
    <s v="Thokyer Koanga"/>
    <s v=""/>
    <n v="8.9315899999999999"/>
    <n v="29.273689999999998"/>
    <s v="Remote Assessment (e.g. phone interview, interview outside of the location)"/>
    <s v="None"/>
    <x v="0"/>
    <m/>
    <m/>
    <m/>
    <b v="1"/>
    <n v="58"/>
    <n v="348"/>
    <n v="10"/>
    <n v="24"/>
    <n v="50"/>
    <n v="45"/>
    <n v="24"/>
    <n v="7"/>
    <n v="12"/>
    <n v="30"/>
    <n v="65"/>
    <n v="60"/>
    <n v="18"/>
    <n v="3"/>
    <n v="160"/>
    <n v="188"/>
    <n v="76"/>
    <n v="10"/>
    <n v="348"/>
    <x v="0"/>
    <x v="0"/>
    <m/>
    <s v="Habitual residence"/>
    <m/>
    <m/>
    <m/>
    <s v="On foot"/>
    <m/>
    <x v="0"/>
    <m/>
    <m/>
    <m/>
    <m/>
    <m/>
    <s v="No"/>
    <m/>
    <m/>
    <m/>
    <m/>
    <m/>
    <m/>
    <m/>
    <m/>
    <m/>
    <m/>
    <m/>
    <s v="No"/>
    <s v="South Sudan"/>
    <x v="1"/>
    <m/>
    <x v="32"/>
    <m/>
    <s v="Riak"/>
    <m/>
    <s v="Thokyer Koanga"/>
    <s v="Riak"/>
    <s v="SSD"/>
    <x v="1"/>
    <s v="SS0606"/>
    <s v="SS060607"/>
    <s v="ssid_SS0606_0085"/>
    <s v="No"/>
    <m/>
    <m/>
    <m/>
    <m/>
    <m/>
    <m/>
    <m/>
    <m/>
    <m/>
    <m/>
    <m/>
    <m/>
    <m/>
    <m/>
    <m/>
    <m/>
    <s v="Unknown"/>
    <m/>
    <m/>
    <m/>
    <m/>
    <m/>
    <s v="3 - Extreme need, with immediate threat to life"/>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3 - Extreme need, with immediate threat to life"/>
    <s v="2 - No"/>
    <m/>
    <m/>
    <s v="Due to heavy rainfall, the community were forced to move to the road side/highland with the same village for their safety. Their homes and properties were all destroyed ."/>
    <s v="97f17b3d-d017-47f4-949d-c81a932c1aa9"/>
    <n v="1"/>
    <s v="3.4"/>
    <x v="0"/>
    <x v="0"/>
    <x v="0"/>
  </r>
  <r>
    <s v="et_SS0606_0023"/>
    <x v="81"/>
    <d v="2021-07-30T00:00:00"/>
    <d v="2021-07-31T00:00:00"/>
    <x v="5"/>
    <x v="25"/>
    <s v="Riak"/>
    <m/>
    <x v="5"/>
    <s v="SS0606"/>
    <s v="SS060607"/>
    <s v="ssid_SS0606_0135"/>
    <s v="Buut"/>
    <s v="Buut"/>
    <n v="8.8755000000000006"/>
    <n v="29.3064"/>
    <s v="Remote Assessment (e.g. phone interview, interview outside of the location)"/>
    <s v="None"/>
    <x v="0"/>
    <m/>
    <m/>
    <m/>
    <b v="1"/>
    <n v="30"/>
    <n v="180"/>
    <n v="6"/>
    <n v="10"/>
    <n v="24"/>
    <n v="30"/>
    <n v="6"/>
    <n v="4"/>
    <n v="10"/>
    <n v="11"/>
    <n v="28"/>
    <n v="35"/>
    <n v="12"/>
    <n v="4"/>
    <n v="80"/>
    <n v="100"/>
    <n v="37"/>
    <n v="8"/>
    <n v="180"/>
    <x v="0"/>
    <x v="0"/>
    <m/>
    <s v="Habitual residence"/>
    <m/>
    <m/>
    <m/>
    <s v="On foot"/>
    <m/>
    <x v="0"/>
    <m/>
    <m/>
    <m/>
    <m/>
    <m/>
    <s v="Yes"/>
    <m/>
    <m/>
    <m/>
    <m/>
    <m/>
    <m/>
    <m/>
    <m/>
    <m/>
    <m/>
    <b v="1"/>
    <s v="No"/>
    <s v="South Sudan"/>
    <x v="1"/>
    <m/>
    <x v="32"/>
    <m/>
    <s v="Riak"/>
    <m/>
    <s v="Other Site"/>
    <s v="Buut"/>
    <s v="SSD"/>
    <x v="1"/>
    <s v="SS0606"/>
    <s v="SS060607"/>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ere forced to leave their homes due to floods that have affected their village of Buut and moved to the road side/highland."/>
    <s v="91565087-46e3-44fb-8204-b09449f5b5ea"/>
    <n v="1"/>
    <s v="3.4"/>
    <x v="0"/>
    <x v="0"/>
    <x v="0"/>
  </r>
  <r>
    <s v="et_SS0606_0026"/>
    <x v="81"/>
    <d v="2021-07-29T00:00:00"/>
    <d v="2021-07-31T00:00:00"/>
    <x v="5"/>
    <x v="25"/>
    <s v="Riak"/>
    <m/>
    <x v="5"/>
    <s v="SS0606"/>
    <s v="SS060607"/>
    <s v="ssid_SS0606_0136"/>
    <s v="Nyekwani"/>
    <s v="Nyekwani"/>
    <n v="8.9763999999999999"/>
    <n v="29.21527"/>
    <s v="Remote Assessment (e.g. phone interview, interview outside of the location)"/>
    <s v="None"/>
    <x v="0"/>
    <m/>
    <m/>
    <m/>
    <b v="1"/>
    <n v="35"/>
    <n v="210"/>
    <n v="6"/>
    <n v="11"/>
    <n v="28"/>
    <n v="30"/>
    <n v="10"/>
    <n v="5"/>
    <n v="8"/>
    <n v="14"/>
    <n v="32"/>
    <n v="40"/>
    <n v="20"/>
    <n v="6"/>
    <n v="90"/>
    <n v="120"/>
    <n v="39"/>
    <n v="11"/>
    <n v="210"/>
    <x v="0"/>
    <x v="0"/>
    <m/>
    <s v="Habitual residence"/>
    <m/>
    <m/>
    <m/>
    <s v="On foot"/>
    <m/>
    <x v="0"/>
    <m/>
    <m/>
    <m/>
    <m/>
    <m/>
    <s v="No"/>
    <m/>
    <m/>
    <m/>
    <m/>
    <m/>
    <m/>
    <m/>
    <m/>
    <m/>
    <m/>
    <m/>
    <s v="No"/>
    <s v="South Sudan"/>
    <x v="1"/>
    <m/>
    <x v="32"/>
    <m/>
    <s v="Riak"/>
    <m/>
    <s v="Other Site"/>
    <s v="Nyekwani"/>
    <s v="SSD"/>
    <x v="1"/>
    <s v="SS0606"/>
    <s v="SS060607"/>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ere forced to leave their habitual residents due to floods. They were displaced from Nyakuani village to the road side with in."/>
    <s v="f3fcb0b3-9c8b-495c-bc18-7077c51f6167"/>
    <n v="1"/>
    <s v="3.4"/>
    <x v="0"/>
    <x v="0"/>
    <x v="0"/>
  </r>
  <r>
    <s v="et_SS0606_0025"/>
    <x v="81"/>
    <d v="2021-07-29T00:00:00"/>
    <d v="2021-07-31T00:00:00"/>
    <x v="5"/>
    <x v="25"/>
    <s v="Riak"/>
    <m/>
    <x v="5"/>
    <s v="SS0606"/>
    <s v="SS060607"/>
    <s v="ssid_SS0606_0137"/>
    <s v="Wangbieth"/>
    <s v="Wangbieth"/>
    <n v="8.9834999999999994"/>
    <n v="29.296099999999999"/>
    <s v="Remote Assessment (e.g. phone interview, interview outside of the location)"/>
    <s v="None"/>
    <x v="0"/>
    <m/>
    <m/>
    <m/>
    <b v="1"/>
    <n v="40"/>
    <n v="240"/>
    <n v="10"/>
    <n v="12"/>
    <n v="26"/>
    <n v="30"/>
    <n v="24"/>
    <n v="8"/>
    <n v="14"/>
    <n v="18"/>
    <n v="32"/>
    <n v="38"/>
    <n v="20"/>
    <n v="8"/>
    <n v="110"/>
    <n v="130"/>
    <n v="54"/>
    <n v="16"/>
    <n v="240"/>
    <x v="0"/>
    <x v="0"/>
    <m/>
    <s v="Habitual residence"/>
    <m/>
    <m/>
    <m/>
    <s v="On foot"/>
    <m/>
    <x v="0"/>
    <m/>
    <m/>
    <m/>
    <m/>
    <m/>
    <s v="No"/>
    <m/>
    <m/>
    <m/>
    <m/>
    <m/>
    <m/>
    <m/>
    <m/>
    <m/>
    <m/>
    <m/>
    <s v="No"/>
    <s v="South Sudan"/>
    <x v="1"/>
    <m/>
    <x v="32"/>
    <m/>
    <s v="Riak"/>
    <m/>
    <s v="Other Site"/>
    <s v="Wangbieth"/>
    <s v="SSD"/>
    <x v="1"/>
    <s v="SS0606"/>
    <s v="SS060607"/>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who were displaced from Riak payam, Wangbieth to a highland at the road side, Their properties were all destroyed by floods."/>
    <s v="d8033315-5890-4711-93e7-54976c1e2eda"/>
    <n v="1"/>
    <s v="3.4"/>
    <x v="0"/>
    <x v="0"/>
    <x v="0"/>
  </r>
  <r>
    <s v="et_SS0606_0018"/>
    <x v="3"/>
    <d v="2021-07-27T00:00:00"/>
    <d v="2021-07-27T00:00:00"/>
    <x v="5"/>
    <x v="25"/>
    <s v="Wangbuor"/>
    <m/>
    <x v="5"/>
    <s v="SS0606"/>
    <s v="SS060609"/>
    <s v="ssid_SS0606_0099"/>
    <s v="Wurach"/>
    <s v=""/>
    <n v="9.1882547999999993"/>
    <n v="29.250482000000002"/>
    <s v="Remote Assessment (e.g. phone interview, interview outside of the location)"/>
    <s v="None"/>
    <x v="0"/>
    <m/>
    <m/>
    <m/>
    <b v="1"/>
    <n v="50"/>
    <n v="300"/>
    <n v="11"/>
    <n v="15"/>
    <n v="28"/>
    <n v="30"/>
    <n v="15"/>
    <n v="6"/>
    <n v="14"/>
    <n v="27"/>
    <n v="46"/>
    <n v="56"/>
    <n v="42"/>
    <n v="10"/>
    <n v="105"/>
    <n v="195"/>
    <n v="67"/>
    <n v="16"/>
    <n v="300"/>
    <x v="0"/>
    <x v="0"/>
    <m/>
    <s v="Habitual residence"/>
    <m/>
    <m/>
    <m/>
    <s v="On foot"/>
    <m/>
    <x v="0"/>
    <m/>
    <m/>
    <m/>
    <m/>
    <m/>
    <s v="No"/>
    <m/>
    <m/>
    <m/>
    <m/>
    <m/>
    <m/>
    <m/>
    <m/>
    <m/>
    <m/>
    <m/>
    <s v="No"/>
    <s v="South Sudan"/>
    <x v="1"/>
    <m/>
    <x v="32"/>
    <m/>
    <s v="Wangbuor_3 03"/>
    <m/>
    <s v="Other Site"/>
    <s v="Wicyier Beal"/>
    <s v="SSD"/>
    <x v="1"/>
    <s v="SS0606"/>
    <s v="SS060611"/>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who were displaced from Wicyier to Wurach due to floods that have affected their homes and destroyed all their properties."/>
    <s v="cbb9c2ea-a6b0-44a1-8c21-5c2be9c2722f"/>
    <n v="1"/>
    <s v="3.4"/>
    <x v="0"/>
    <x v="0"/>
    <x v="1"/>
  </r>
  <r>
    <s v="et_SS0606_0019"/>
    <x v="3"/>
    <d v="2021-07-27T00:00:00"/>
    <d v="2021-07-29T00:00:00"/>
    <x v="5"/>
    <x v="25"/>
    <s v="Wangbuor"/>
    <m/>
    <x v="5"/>
    <s v="SS0606"/>
    <s v="SS060609"/>
    <s v="ssid_SS0606_0099"/>
    <s v="Wurach"/>
    <s v=""/>
    <n v="9.1882547999999993"/>
    <n v="29.250482000000002"/>
    <s v="Remote Assessment (e.g. phone interview, interview outside of the location)"/>
    <s v="None"/>
    <x v="0"/>
    <m/>
    <m/>
    <m/>
    <b v="1"/>
    <n v="25"/>
    <n v="150"/>
    <n v="5"/>
    <n v="9"/>
    <n v="13"/>
    <n v="18"/>
    <n v="14"/>
    <n v="6"/>
    <n v="8"/>
    <n v="12"/>
    <n v="18"/>
    <n v="22"/>
    <n v="16"/>
    <n v="9"/>
    <n v="65"/>
    <n v="85"/>
    <n v="34"/>
    <n v="15"/>
    <n v="150"/>
    <x v="0"/>
    <x v="0"/>
    <m/>
    <s v="Habitual residence"/>
    <m/>
    <m/>
    <m/>
    <s v="On foot"/>
    <m/>
    <x v="0"/>
    <m/>
    <m/>
    <m/>
    <m/>
    <m/>
    <s v="No"/>
    <m/>
    <m/>
    <m/>
    <m/>
    <m/>
    <m/>
    <m/>
    <m/>
    <m/>
    <m/>
    <m/>
    <s v="No"/>
    <s v="South Sudan"/>
    <x v="1"/>
    <m/>
    <x v="32"/>
    <m/>
    <s v="Wangbuor"/>
    <m/>
    <s v="Wanguor"/>
    <s v="Wangbuor"/>
    <s v="SSD"/>
    <x v="1"/>
    <s v="SS0606"/>
    <s v="SS060609"/>
    <s v="ssid_SS0606_0094"/>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from Wanguor village to Wurach who were displaced due to floods that have destroyed their homes and properties."/>
    <s v="7e96eb93-ee6d-4d44-bbdc-03fceff69cae"/>
    <n v="1"/>
    <s v="3.4"/>
    <x v="0"/>
    <x v="0"/>
    <x v="0"/>
  </r>
  <r>
    <s v="et_SS0606_0016"/>
    <x v="3"/>
    <d v="2021-07-27T00:00:00"/>
    <d v="2021-07-29T00:00:00"/>
    <x v="5"/>
    <x v="25"/>
    <s v="Wangbuor"/>
    <m/>
    <x v="5"/>
    <s v="SS0606"/>
    <s v="SS060609"/>
    <s v="ssid_SS0606_0099"/>
    <s v="Wurach"/>
    <s v=""/>
    <n v="9.1882547999999993"/>
    <n v="29.250482000000002"/>
    <s v="Direct visit"/>
    <s v="None"/>
    <x v="0"/>
    <b v="0"/>
    <b v="0"/>
    <b v="0"/>
    <b v="1"/>
    <n v="30"/>
    <n v="180"/>
    <n v="8"/>
    <n v="11"/>
    <n v="19"/>
    <n v="24"/>
    <n v="12"/>
    <n v="6"/>
    <n v="10"/>
    <n v="14"/>
    <n v="20"/>
    <n v="32"/>
    <n v="18"/>
    <n v="6"/>
    <n v="80"/>
    <n v="100"/>
    <n v="43"/>
    <n v="12"/>
    <n v="180"/>
    <x v="0"/>
    <x v="0"/>
    <m/>
    <s v="Habitual residence"/>
    <m/>
    <m/>
    <m/>
    <s v="On foot"/>
    <m/>
    <x v="0"/>
    <m/>
    <m/>
    <m/>
    <m/>
    <m/>
    <s v="Yes"/>
    <b v="0"/>
    <b v="0"/>
    <b v="0"/>
    <b v="0"/>
    <b v="0"/>
    <b v="0"/>
    <b v="0"/>
    <b v="0"/>
    <b v="0"/>
    <m/>
    <b v="1"/>
    <s v="No"/>
    <s v="South Sudan"/>
    <x v="1"/>
    <m/>
    <x v="32"/>
    <m/>
    <s v="Kuerbona"/>
    <m/>
    <s v="Kuerboune"/>
    <s v="Kuerbona"/>
    <s v="SSD"/>
    <x v="1"/>
    <s v="SS0606"/>
    <s v="SS060602"/>
    <s v="ssid_SS0606_0033"/>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ere displaced from Kuerbuona to Wurach due to flood that have affected their homes and destroyed all the properties. There need for humanitarian support."/>
    <s v="fd219b21-e202-4469-b6d6-bd739feacd25"/>
    <n v="1"/>
    <s v="3.4"/>
    <x v="0"/>
    <x v="0"/>
    <x v="1"/>
  </r>
  <r>
    <s v="et_SS0606_0029"/>
    <x v="82"/>
    <d v="2021-07-29T00:00:00"/>
    <d v="2021-07-30T00:00:00"/>
    <x v="5"/>
    <x v="25"/>
    <s v="Wangkei"/>
    <m/>
    <x v="5"/>
    <s v="SS0606"/>
    <s v="SS060612"/>
    <s v="ssid_SS0606_0095"/>
    <s v="Wankei"/>
    <s v=""/>
    <n v="9.0893729000000008"/>
    <n v="29.455352099999999"/>
    <s v="Remote Assessment (e.g. phone interview, interview outside of the location)"/>
    <s v="None"/>
    <x v="0"/>
    <b v="0"/>
    <b v="0"/>
    <b v="0"/>
    <b v="1"/>
    <n v="100"/>
    <n v="700"/>
    <n v="36"/>
    <n v="40"/>
    <n v="120"/>
    <n v="50"/>
    <n v="54"/>
    <n v="25"/>
    <n v="50"/>
    <n v="55"/>
    <n v="100"/>
    <n v="80"/>
    <n v="60"/>
    <n v="30"/>
    <n v="325"/>
    <n v="375"/>
    <n v="181"/>
    <n v="55"/>
    <n v="700"/>
    <x v="0"/>
    <x v="0"/>
    <m/>
    <s v="Habitual residence"/>
    <m/>
    <m/>
    <m/>
    <s v="On foot"/>
    <m/>
    <x v="0"/>
    <m/>
    <m/>
    <m/>
    <m/>
    <m/>
    <s v="Yes"/>
    <b v="0"/>
    <b v="0"/>
    <b v="0"/>
    <b v="0"/>
    <b v="0"/>
    <b v="0"/>
    <b v="0"/>
    <b v="0"/>
    <b v="0"/>
    <m/>
    <b v="1"/>
    <s v="No"/>
    <s v="South Sudan"/>
    <x v="1"/>
    <m/>
    <x v="32"/>
    <m/>
    <s v="Wangkei"/>
    <m/>
    <s v="Other Site"/>
    <s v="Jieklong"/>
    <s v="SSD"/>
    <x v="1"/>
    <s v="SS0606"/>
    <s v="SS060612"/>
    <s v="other"/>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Wangkei Payam (Jiek Long Village) Under Mayom County to High Land and no humanitarian Assistant given to them."/>
    <s v="d3caa79f-d0ef-4839-b885-af5103aff0e1"/>
    <n v="1"/>
    <s v="3.4"/>
    <x v="0"/>
    <x v="0"/>
    <x v="0"/>
  </r>
  <r>
    <s v="et_SS0606_0027"/>
    <x v="82"/>
    <d v="2021-07-30T00:00:00"/>
    <d v="2021-07-31T00:00:00"/>
    <x v="5"/>
    <x v="25"/>
    <s v="Wangkei"/>
    <m/>
    <x v="5"/>
    <s v="SS0606"/>
    <s v="SS060612"/>
    <s v="ssid_SS0606_0097"/>
    <s v="Wichak"/>
    <s v=""/>
    <n v="8.9362337000000007"/>
    <n v="29.488626"/>
    <s v="Remote Assessment (e.g. phone interview, interview outside of the location)"/>
    <s v="None"/>
    <x v="0"/>
    <b v="0"/>
    <b v="0"/>
    <b v="0"/>
    <b v="1"/>
    <n v="40"/>
    <n v="280"/>
    <n v="2"/>
    <n v="17"/>
    <n v="33"/>
    <n v="39"/>
    <n v="30"/>
    <n v="1"/>
    <n v="15"/>
    <n v="27"/>
    <n v="31"/>
    <n v="37"/>
    <n v="40"/>
    <n v="8"/>
    <n v="122"/>
    <n v="158"/>
    <n v="61"/>
    <n v="9"/>
    <n v="280"/>
    <x v="0"/>
    <x v="0"/>
    <m/>
    <s v="Habitual residence"/>
    <m/>
    <m/>
    <m/>
    <s v="On foot"/>
    <m/>
    <x v="0"/>
    <m/>
    <m/>
    <m/>
    <m/>
    <m/>
    <s v="No"/>
    <b v="0"/>
    <b v="0"/>
    <b v="0"/>
    <b v="0"/>
    <b v="0"/>
    <b v="0"/>
    <b v="0"/>
    <b v="0"/>
    <b v="0"/>
    <m/>
    <b v="0"/>
    <s v="No"/>
    <s v="South Sudan"/>
    <x v="1"/>
    <m/>
    <x v="32"/>
    <m/>
    <s v="Wangkei"/>
    <m/>
    <s v="Wichak"/>
    <s v="Wangkei"/>
    <s v="SSD"/>
    <x v="1"/>
    <s v="SS0606"/>
    <s v="SS060612"/>
    <s v="ssid_SS0606_0097"/>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Wangkei payam ( Wichak Village) under Mayom county to High Land and no humanitarian assistant given to them."/>
    <s v="7c6b3621-79d8-42b9-8e97-3cb3cfef061e"/>
    <n v="1"/>
    <s v="3.4"/>
    <x v="0"/>
    <x v="0"/>
    <x v="0"/>
  </r>
  <r>
    <s v="et_SS0606_0030"/>
    <x v="82"/>
    <d v="2021-07-28T00:00:00"/>
    <d v="2021-07-29T00:00:00"/>
    <x v="5"/>
    <x v="25"/>
    <s v="Wangkei"/>
    <m/>
    <x v="5"/>
    <s v="SS0606"/>
    <s v="SS060612"/>
    <s v="ssid_SS0606_0007"/>
    <s v="Chatjaak"/>
    <s v=""/>
    <n v="9.0921065530000007"/>
    <n v="29.374104800000001"/>
    <s v="Remote Assessment (e.g. phone interview, interview outside of the location)"/>
    <s v="None"/>
    <x v="0"/>
    <m/>
    <m/>
    <m/>
    <b v="1"/>
    <n v="60"/>
    <n v="420"/>
    <n v="10"/>
    <n v="30"/>
    <n v="50"/>
    <n v="60"/>
    <n v="44"/>
    <n v="20"/>
    <n v="30"/>
    <n v="18"/>
    <n v="60"/>
    <n v="50"/>
    <n v="30"/>
    <n v="18"/>
    <n v="214"/>
    <n v="206"/>
    <n v="88"/>
    <n v="38"/>
    <n v="420"/>
    <x v="0"/>
    <x v="0"/>
    <m/>
    <s v="Habitual residence"/>
    <m/>
    <m/>
    <m/>
    <s v="On foot"/>
    <m/>
    <x v="0"/>
    <m/>
    <m/>
    <m/>
    <m/>
    <m/>
    <s v="Yes"/>
    <m/>
    <m/>
    <m/>
    <m/>
    <m/>
    <m/>
    <m/>
    <m/>
    <m/>
    <m/>
    <b v="1"/>
    <s v="No"/>
    <s v="South Sudan"/>
    <x v="1"/>
    <m/>
    <x v="32"/>
    <m/>
    <s v="Wangkei"/>
    <m/>
    <s v="Other Site"/>
    <s v="Tocgaana bal"/>
    <s v="SSD"/>
    <x v="1"/>
    <s v="SS0606"/>
    <s v="SS060612"/>
    <s v="other"/>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se IDPs are displace by flood in Wangkei Payam (Tocgaana Bal Village) under Mayom County to High Land and on humanitarian Assistant given to them."/>
    <s v="3857f74c-7906-4660-b2d4-3ab19ba4f31c"/>
    <n v="1"/>
    <s v="3.4"/>
    <x v="0"/>
    <x v="0"/>
    <x v="0"/>
  </r>
  <r>
    <s v="et_SS0606_0034"/>
    <x v="83"/>
    <d v="2021-10-11T00:00:00"/>
    <d v="2021-10-12T00:00:00"/>
    <x v="5"/>
    <x v="25"/>
    <s v="Wangkei"/>
    <m/>
    <x v="5"/>
    <s v="SS0606"/>
    <s v="SS060612"/>
    <s v="ssid_SS0606_0138"/>
    <s v="Mankapi"/>
    <s v=""/>
    <n v="9.1379999999999999"/>
    <n v="29.45"/>
    <s v="Remote Assessment (e.g. phone interview, interview outside of the location)"/>
    <s v="All IDPs/returnees"/>
    <x v="0"/>
    <b v="1"/>
    <m/>
    <m/>
    <b v="1"/>
    <n v="233"/>
    <n v="1640"/>
    <n v="100"/>
    <n v="151"/>
    <n v="119"/>
    <n v="190"/>
    <n v="105"/>
    <n v="18"/>
    <n v="123"/>
    <n v="170"/>
    <n v="99"/>
    <n v="395"/>
    <n v="145"/>
    <n v="25"/>
    <n v="683"/>
    <n v="957"/>
    <n v="544"/>
    <n v="43"/>
    <n v="1640"/>
    <x v="0"/>
    <x v="0"/>
    <m/>
    <s v="Unknown"/>
    <m/>
    <m/>
    <m/>
    <s v="On foot"/>
    <m/>
    <x v="0"/>
    <m/>
    <m/>
    <m/>
    <m/>
    <m/>
    <s v="Yes"/>
    <m/>
    <b v="1"/>
    <m/>
    <m/>
    <m/>
    <b v="1"/>
    <m/>
    <m/>
    <m/>
    <m/>
    <m/>
    <s v="No"/>
    <s v="South Sudan"/>
    <x v="1"/>
    <m/>
    <x v="32"/>
    <m/>
    <s v="Mankien"/>
    <m/>
    <s v="Guongker"/>
    <s v="Mankien"/>
    <s v="SSD"/>
    <x v="1"/>
    <s v="SS0606"/>
    <s v="SS060604"/>
    <s v="ssid_SS0606_0014"/>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This IDP are been affected  by flood in Mayom county last month,  the issue of  no shelter is became the  major problem for all the IDP affected by flood in Unity state people living in some high land are complaining of NFI first to protect the heat from the Sun ,the most affected categories Children and Ages people or elderly  or in Generally  Vulnerable groups"/>
    <s v="b25901ca-7e5c-4904-9ed2-b1bcf7e0c77c"/>
    <n v="1"/>
    <s v="3.4"/>
    <x v="0"/>
    <x v="0"/>
    <x v="1"/>
  </r>
  <r>
    <s v="et_SS0606_0033"/>
    <x v="84"/>
    <d v="2021-08-01T00:00:00"/>
    <d v="2021-08-03T00:00:00"/>
    <x v="5"/>
    <x v="25"/>
    <s v="Wangkei"/>
    <m/>
    <x v="5"/>
    <s v="SS0606"/>
    <s v="SS060612"/>
    <s v="ssid_SS0606_0140"/>
    <s v="Roryaak"/>
    <s v=""/>
    <n v="9.0879999999999992"/>
    <n v="29.460999999999999"/>
    <s v="Remote Assessment (e.g. phone interview, interview outside of the location)"/>
    <s v="None"/>
    <x v="0"/>
    <m/>
    <m/>
    <m/>
    <b v="1"/>
    <n v="37"/>
    <n v="222"/>
    <n v="8"/>
    <n v="14"/>
    <n v="28"/>
    <n v="24"/>
    <n v="18"/>
    <n v="8"/>
    <n v="12"/>
    <n v="18"/>
    <n v="32"/>
    <n v="30"/>
    <n v="19"/>
    <n v="11"/>
    <n v="100"/>
    <n v="122"/>
    <n v="52"/>
    <n v="19"/>
    <n v="222"/>
    <x v="0"/>
    <x v="0"/>
    <m/>
    <s v="Habitual residence"/>
    <m/>
    <m/>
    <m/>
    <s v="On foot"/>
    <m/>
    <x v="0"/>
    <m/>
    <m/>
    <m/>
    <m/>
    <m/>
    <s v="No"/>
    <m/>
    <m/>
    <m/>
    <m/>
    <m/>
    <m/>
    <m/>
    <m/>
    <m/>
    <m/>
    <m/>
    <s v="No"/>
    <s v="South Sudan"/>
    <x v="1"/>
    <m/>
    <x v="32"/>
    <m/>
    <s v="Wangkei"/>
    <m/>
    <s v="Wankei"/>
    <s v="Wangkei"/>
    <s v="SSD"/>
    <x v="1"/>
    <s v="SS0606"/>
    <s v="SS060612"/>
    <s v="ssid_SS0606_0095"/>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IDPs were displaced from Wangkei,Wathoak village to Roryaak village due to heavy rain that have destroyed thier homes and properties."/>
    <s v="6cc8703d-e15a-4445-a8b9-ce8b85c15bce"/>
    <n v="1"/>
    <s v="3.4"/>
    <x v="0"/>
    <x v="0"/>
    <x v="0"/>
  </r>
  <r>
    <s v="et_SS0606_0031"/>
    <x v="84"/>
    <d v="2021-08-01T00:00:00"/>
    <d v="2021-08-03T00:00:00"/>
    <x v="5"/>
    <x v="25"/>
    <s v="Wangkei"/>
    <m/>
    <x v="5"/>
    <s v="SS0606"/>
    <s v="SS060612"/>
    <s v="ssid_SS0606_0140"/>
    <s v="Roryaak"/>
    <s v=""/>
    <n v="9.0879999999999992"/>
    <n v="29.460999999999999"/>
    <s v="Remote Assessment (e.g. phone interview, interview outside of the location)"/>
    <s v="None"/>
    <x v="0"/>
    <m/>
    <m/>
    <m/>
    <b v="1"/>
    <n v="50"/>
    <n v="300"/>
    <n v="10"/>
    <n v="20"/>
    <n v="30"/>
    <n v="32"/>
    <n v="13"/>
    <n v="5"/>
    <n v="12"/>
    <n v="32"/>
    <n v="50"/>
    <n v="46"/>
    <n v="36"/>
    <n v="14"/>
    <n v="110"/>
    <n v="190"/>
    <n v="74"/>
    <n v="19"/>
    <n v="300"/>
    <x v="0"/>
    <x v="0"/>
    <m/>
    <s v="Habitual residence"/>
    <m/>
    <m/>
    <m/>
    <s v="On foot"/>
    <m/>
    <x v="0"/>
    <m/>
    <m/>
    <m/>
    <m/>
    <m/>
    <s v="No"/>
    <m/>
    <m/>
    <m/>
    <m/>
    <m/>
    <m/>
    <m/>
    <m/>
    <m/>
    <m/>
    <m/>
    <s v="No"/>
    <s v="South Sudan"/>
    <x v="1"/>
    <m/>
    <x v="32"/>
    <m/>
    <s v="Wangkei"/>
    <m/>
    <s v="Other Site"/>
    <s v="Wicyierr Tuak"/>
    <s v="SSD"/>
    <x v="1"/>
    <s v="SS0606"/>
    <s v="SS060612"/>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also IDPs who were displaced from Wangkei,Wicyieer tuak village to Roryaak village due floods that have destroyed thier homes and properties."/>
    <s v="99c26748-d5cf-4970-a3cf-1280045417b0"/>
    <n v="1"/>
    <s v="3.4"/>
    <x v="0"/>
    <x v="0"/>
    <x v="0"/>
  </r>
  <r>
    <s v="et_SS0606_0032"/>
    <x v="84"/>
    <d v="2021-08-01T00:00:00"/>
    <d v="2021-08-03T00:00:00"/>
    <x v="5"/>
    <x v="25"/>
    <s v="Wangkei"/>
    <m/>
    <x v="5"/>
    <s v="SS0606"/>
    <s v="SS060612"/>
    <s v="ssid_SS0606_0133"/>
    <s v="Tharkuer"/>
    <s v="Tharkuer"/>
    <n v="9.0877719999999993"/>
    <n v="29.448176"/>
    <s v="Remote Assessment (e.g. phone interview, interview outside of the location)"/>
    <s v="None"/>
    <x v="0"/>
    <m/>
    <m/>
    <m/>
    <b v="1"/>
    <n v="37"/>
    <n v="222"/>
    <n v="10"/>
    <n v="12"/>
    <n v="26"/>
    <n v="24"/>
    <n v="8"/>
    <n v="4"/>
    <n v="8"/>
    <n v="22"/>
    <n v="40"/>
    <n v="35"/>
    <n v="25"/>
    <n v="8"/>
    <n v="84"/>
    <n v="138"/>
    <n v="52"/>
    <n v="12"/>
    <n v="222"/>
    <x v="0"/>
    <x v="0"/>
    <m/>
    <s v="Habitual residence"/>
    <m/>
    <m/>
    <m/>
    <s v="On foot"/>
    <m/>
    <x v="0"/>
    <m/>
    <m/>
    <m/>
    <m/>
    <m/>
    <s v="Yes"/>
    <m/>
    <m/>
    <m/>
    <m/>
    <m/>
    <m/>
    <m/>
    <m/>
    <m/>
    <m/>
    <b v="1"/>
    <s v="No"/>
    <s v="South Sudan"/>
    <x v="1"/>
    <m/>
    <x v="32"/>
    <m/>
    <s v="Wangkei"/>
    <m/>
    <s v="Other Site"/>
    <s v="Buaw"/>
    <s v="SSD"/>
    <x v="1"/>
    <s v="SS0606"/>
    <s v="SS060612"/>
    <s v="other"/>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displaced from Wangkei,Buaw to Tharkuer village due to floods that have effected their homes , they are i need of humanitarian support."/>
    <s v="a996af13-d8f0-488e-a422-771e36c2c71c"/>
    <n v="1"/>
    <s v="3.4"/>
    <x v="0"/>
    <x v="0"/>
    <x v="0"/>
  </r>
  <r>
    <s v="et_SS0606_0028"/>
    <x v="82"/>
    <d v="2021-07-29T00:00:00"/>
    <d v="2021-07-29T00:00:00"/>
    <x v="5"/>
    <x v="25"/>
    <s v="Wangkei"/>
    <m/>
    <x v="5"/>
    <s v="SS0606"/>
    <s v="SS060612"/>
    <s v="ssid_SS0606_0134"/>
    <s v="Nguerdiok"/>
    <s v="Nguerdiok"/>
    <n v="9.0916556100000001"/>
    <n v="29.373925010000001"/>
    <s v="Remote Assessment (e.g. phone interview, interview outside of the location)"/>
    <s v="None"/>
    <x v="0"/>
    <m/>
    <m/>
    <m/>
    <b v="1"/>
    <n v="70"/>
    <n v="490"/>
    <n v="18"/>
    <n v="28"/>
    <n v="46"/>
    <n v="80"/>
    <n v="25"/>
    <n v="10"/>
    <n v="25"/>
    <n v="34"/>
    <n v="52"/>
    <n v="142"/>
    <n v="23"/>
    <n v="7"/>
    <n v="207"/>
    <n v="283"/>
    <n v="105"/>
    <n v="17"/>
    <n v="490"/>
    <x v="0"/>
    <x v="0"/>
    <m/>
    <s v="Habitual residence"/>
    <m/>
    <m/>
    <m/>
    <s v="On foot"/>
    <m/>
    <x v="0"/>
    <m/>
    <m/>
    <m/>
    <m/>
    <m/>
    <s v="Yes"/>
    <m/>
    <m/>
    <m/>
    <m/>
    <m/>
    <m/>
    <m/>
    <m/>
    <m/>
    <m/>
    <b v="1"/>
    <s v="No"/>
    <s v="South Sudan"/>
    <x v="1"/>
    <m/>
    <x v="32"/>
    <m/>
    <s v="Wangkei"/>
    <m/>
    <s v="Other Site"/>
    <s v="Nguerdiok"/>
    <s v="SSD"/>
    <x v="1"/>
    <s v="SS0606"/>
    <s v="SS060612"/>
    <s v="other"/>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Wangkei Payam (Nguerdiok Villages) under Mayom County to high land and no humanitarian asistant given to them."/>
    <s v="a4fd744a-bc65-4997-aec7-9872df6360b4"/>
    <n v="1"/>
    <s v="3.4"/>
    <x v="0"/>
    <x v="0"/>
    <x v="0"/>
  </r>
  <r>
    <s v="et_SS0607_0006"/>
    <x v="79"/>
    <d v="2021-07-30T00:00:00"/>
    <d v="2021-09-01T00:00:00"/>
    <x v="5"/>
    <x v="26"/>
    <s v="Ganyliel"/>
    <m/>
    <x v="5"/>
    <s v="SS0607"/>
    <s v="SS060701"/>
    <s v="ssid_SS0607_0084"/>
    <s v="Dhorper"/>
    <s v=""/>
    <n v="7.391"/>
    <n v="30.47"/>
    <s v="Direct visit"/>
    <s v="All IDPs/returnees"/>
    <x v="0"/>
    <m/>
    <m/>
    <m/>
    <b v="1"/>
    <n v="307"/>
    <n v="2160"/>
    <n v="16"/>
    <n v="50"/>
    <n v="347"/>
    <n v="342"/>
    <n v="220"/>
    <n v="80"/>
    <n v="15"/>
    <n v="46"/>
    <n v="444"/>
    <n v="311"/>
    <n v="210"/>
    <n v="79"/>
    <n v="1055"/>
    <n v="1105"/>
    <n v="127"/>
    <n v="159"/>
    <n v="2160"/>
    <x v="0"/>
    <x v="0"/>
    <m/>
    <s v="Habitual residence"/>
    <m/>
    <m/>
    <m/>
    <s v="On foot"/>
    <m/>
    <x v="0"/>
    <m/>
    <m/>
    <m/>
    <m/>
    <m/>
    <s v="No"/>
    <m/>
    <m/>
    <m/>
    <m/>
    <m/>
    <m/>
    <m/>
    <m/>
    <m/>
    <m/>
    <m/>
    <s v="No"/>
    <s v="South Sudan"/>
    <x v="1"/>
    <m/>
    <x v="1"/>
    <m/>
    <s v="Ganyliel"/>
    <m/>
    <s v="Ganyiel"/>
    <s v="Ganyliel"/>
    <s v="SSD"/>
    <x v="1"/>
    <s v="SS0607"/>
    <s v="SS060701"/>
    <s v="ssid_SS0607_0044"/>
    <s v="No"/>
    <m/>
    <m/>
    <m/>
    <m/>
    <m/>
    <m/>
    <m/>
    <m/>
    <m/>
    <m/>
    <m/>
    <m/>
    <m/>
    <m/>
    <m/>
    <m/>
    <s v="Unknown"/>
    <m/>
    <m/>
    <m/>
    <m/>
    <m/>
    <s v="1 - No severe need"/>
    <s v="3 - Extreme need, with immediate threat to life"/>
    <s v="3 - Extreme need, with immediate threat to life"/>
    <s v="1 - No severe need"/>
    <s v="1 - No severe need"/>
    <s v="1 - No severe need"/>
    <s v="1 - No severe need"/>
    <s v="2 - No"/>
    <m/>
    <m/>
    <s v="These are IDPs who were displaced from Ganyiel to Dhorper village due to flood that have affected their homes."/>
    <s v="156765df-e052-49be-9f54-ca142150c89d"/>
    <n v="1"/>
    <s v="3.4"/>
    <x v="0"/>
    <x v="0"/>
    <x v="0"/>
  </r>
  <r>
    <s v="et_SS0607_0011"/>
    <x v="79"/>
    <d v="2021-07-30T00:00:00"/>
    <d v="2021-09-01T00:00:00"/>
    <x v="5"/>
    <x v="26"/>
    <s v="Ganyliel"/>
    <m/>
    <x v="5"/>
    <s v="SS0607"/>
    <s v="SS060701"/>
    <s v="ssid_SS0607_0087"/>
    <s v="Majangbor highland"/>
    <s v=""/>
    <n v="7.3570000000000002"/>
    <n v="30.45"/>
    <s v="Direct visit"/>
    <s v="All IDPs/returnees"/>
    <x v="0"/>
    <m/>
    <m/>
    <m/>
    <b v="1"/>
    <n v="200"/>
    <n v="1247"/>
    <n v="17"/>
    <n v="33"/>
    <n v="189"/>
    <n v="211"/>
    <n v="112"/>
    <n v="38"/>
    <n v="13"/>
    <n v="47"/>
    <n v="250"/>
    <n v="132"/>
    <n v="100"/>
    <n v="105"/>
    <n v="600"/>
    <n v="647"/>
    <n v="110"/>
    <n v="143"/>
    <n v="1247"/>
    <x v="0"/>
    <x v="0"/>
    <m/>
    <s v="Habitual residence"/>
    <m/>
    <m/>
    <m/>
    <s v="On foot"/>
    <m/>
    <x v="0"/>
    <m/>
    <m/>
    <m/>
    <m/>
    <m/>
    <s v="No"/>
    <m/>
    <m/>
    <m/>
    <m/>
    <m/>
    <m/>
    <m/>
    <m/>
    <m/>
    <m/>
    <m/>
    <s v="No"/>
    <s v="South Sudan"/>
    <x v="1"/>
    <m/>
    <x v="1"/>
    <m/>
    <s v="Ganyliel"/>
    <m/>
    <s v="Other Site"/>
    <s v="Yai"/>
    <s v="SSD"/>
    <x v="1"/>
    <s v="SS0607"/>
    <s v="SS060701"/>
    <s v="other"/>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from Ganyiel/Yai to Majangbor due to heavy rain that affected their homes and properties destroyed."/>
    <s v="6d7e8645-466b-4c7f-885a-7fb1d338af5d"/>
    <n v="1"/>
    <s v="3.4"/>
    <x v="0"/>
    <x v="0"/>
    <x v="0"/>
  </r>
  <r>
    <s v="et_SS0607_0010"/>
    <x v="79"/>
    <d v="2021-07-30T00:00:00"/>
    <d v="2021-07-30T00:00:00"/>
    <x v="5"/>
    <x v="26"/>
    <s v="Ganyliel"/>
    <m/>
    <x v="5"/>
    <s v="SS0607"/>
    <s v="SS060701"/>
    <s v="ssid_SS0607_0089"/>
    <s v="Yai/Dhorjok Chuol"/>
    <s v=""/>
    <n v="7.3710000000000004"/>
    <n v="30.466999999999999"/>
    <s v="Direct visit"/>
    <s v="All IDPs/returnees"/>
    <x v="0"/>
    <m/>
    <m/>
    <m/>
    <b v="1"/>
    <n v="134"/>
    <n v="1243"/>
    <n v="13"/>
    <n v="27"/>
    <n v="173"/>
    <n v="235"/>
    <n v="125"/>
    <n v="40"/>
    <n v="11"/>
    <n v="30"/>
    <n v="285"/>
    <n v="154"/>
    <n v="102"/>
    <n v="48"/>
    <n v="613"/>
    <n v="630"/>
    <n v="81"/>
    <n v="88"/>
    <n v="1243"/>
    <x v="0"/>
    <x v="0"/>
    <m/>
    <s v="Habitual residence"/>
    <m/>
    <m/>
    <m/>
    <s v="On foot"/>
    <m/>
    <x v="0"/>
    <m/>
    <m/>
    <m/>
    <m/>
    <m/>
    <s v="No"/>
    <m/>
    <m/>
    <m/>
    <m/>
    <m/>
    <m/>
    <m/>
    <m/>
    <m/>
    <m/>
    <m/>
    <s v="No"/>
    <s v="South Sudan"/>
    <x v="1"/>
    <m/>
    <x v="1"/>
    <m/>
    <s v="Ganyliel"/>
    <m/>
    <s v="Ganyiel"/>
    <s v="Ganyliel"/>
    <s v="SSD"/>
    <x v="1"/>
    <s v="SS0607"/>
    <s v="SS060701"/>
    <s v="ssid_SS0607_0044"/>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These are IDPs who were displaced from Ganyiel/Yai to Dhorjok chuol due to floods that have affected their homes and destroyed all their properties. They are severely in need of the basic facilities, such as shelters/ NFIs ,health care and food assistance."/>
    <s v="6eb70b2f-31de-4f4a-bfa2-f9ef2cb9c1e7"/>
    <n v="1"/>
    <s v="3.4"/>
    <x v="0"/>
    <x v="0"/>
    <x v="0"/>
  </r>
  <r>
    <s v="et_SS0607_0003"/>
    <x v="79"/>
    <d v="2021-07-30T00:00:00"/>
    <d v="2021-09-01T00:00:00"/>
    <x v="5"/>
    <x v="26"/>
    <s v="Ganyliel"/>
    <m/>
    <x v="5"/>
    <s v="SS0607"/>
    <s v="SS060701"/>
    <s v="ssid_SS0607_0002"/>
    <s v="Dekom"/>
    <s v=""/>
    <n v="7.3576829999999998"/>
    <n v="30.454367000000001"/>
    <s v="Direct visit"/>
    <s v="All IDPs/returnees"/>
    <x v="0"/>
    <b v="0"/>
    <b v="0"/>
    <b v="0"/>
    <b v="1"/>
    <n v="200"/>
    <n v="1250"/>
    <n v="14"/>
    <n v="33"/>
    <n v="133"/>
    <n v="220"/>
    <n v="136"/>
    <n v="64"/>
    <n v="11"/>
    <n v="39"/>
    <n v="201"/>
    <n v="203"/>
    <n v="141"/>
    <n v="55"/>
    <n v="600"/>
    <n v="650"/>
    <n v="97"/>
    <n v="119"/>
    <n v="1250"/>
    <x v="0"/>
    <x v="0"/>
    <m/>
    <s v="Habitual residence"/>
    <m/>
    <m/>
    <m/>
    <s v="On foot"/>
    <m/>
    <x v="0"/>
    <m/>
    <m/>
    <m/>
    <m/>
    <m/>
    <s v="No"/>
    <b v="0"/>
    <b v="0"/>
    <b v="0"/>
    <b v="0"/>
    <b v="0"/>
    <b v="0"/>
    <b v="0"/>
    <b v="0"/>
    <b v="0"/>
    <m/>
    <b v="0"/>
    <s v="No"/>
    <s v="South Sudan"/>
    <x v="1"/>
    <m/>
    <x v="1"/>
    <m/>
    <s v="Ganyliel"/>
    <m/>
    <s v="Other Site"/>
    <s v="Yai"/>
    <s v="SSD"/>
    <x v="1"/>
    <s v="SS0607"/>
    <s v="SS060701"/>
    <s v="other"/>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These are IDPs displaced from Yai village to Dekom village due excessive rainfall that have destroyed their home and properties. There is urgent need for emergency response."/>
    <s v="153aa5f7-c9cb-4626-8667-e188d78826c6"/>
    <n v="1"/>
    <s v="3.4"/>
    <x v="0"/>
    <x v="0"/>
    <x v="0"/>
  </r>
  <r>
    <s v="et_SS0607_0009"/>
    <x v="79"/>
    <d v="2021-07-30T00:00:00"/>
    <d v="2021-09-01T00:00:00"/>
    <x v="5"/>
    <x v="26"/>
    <s v="Ganyliel"/>
    <m/>
    <x v="5"/>
    <s v="SS0607"/>
    <s v="SS060701"/>
    <s v="ssid_SS0607_0047"/>
    <s v="Reykey"/>
    <s v=""/>
    <n v="7.39405"/>
    <n v="30.468933329999999"/>
    <s v="Direct visit"/>
    <s v="All IDPs/returnees"/>
    <x v="0"/>
    <b v="0"/>
    <b v="0"/>
    <b v="0"/>
    <b v="1"/>
    <n v="309"/>
    <n v="2163"/>
    <n v="11"/>
    <n v="47"/>
    <n v="213"/>
    <n v="492"/>
    <n v="219"/>
    <n v="81"/>
    <n v="10"/>
    <n v="45"/>
    <n v="421"/>
    <n v="324"/>
    <n v="211"/>
    <n v="89"/>
    <n v="1063"/>
    <n v="1100"/>
    <n v="113"/>
    <n v="170"/>
    <n v="2163"/>
    <x v="0"/>
    <x v="0"/>
    <m/>
    <s v="Habitual residence"/>
    <m/>
    <m/>
    <m/>
    <s v="On foot"/>
    <m/>
    <x v="0"/>
    <m/>
    <m/>
    <m/>
    <m/>
    <m/>
    <s v="Yes"/>
    <b v="1"/>
    <b v="1"/>
    <b v="0"/>
    <b v="0"/>
    <b v="0"/>
    <b v="0"/>
    <b v="0"/>
    <b v="0"/>
    <b v="0"/>
    <m/>
    <b v="0"/>
    <s v="No"/>
    <s v="South Sudan"/>
    <x v="1"/>
    <m/>
    <x v="1"/>
    <m/>
    <s v="Ganyliel"/>
    <m/>
    <s v="Ganyiel"/>
    <s v="Ganyliel"/>
    <s v="SSD"/>
    <x v="1"/>
    <s v="SS0607"/>
    <s v="SS060701"/>
    <s v="ssid_SS0607_0044"/>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These are floods affected population displaced from Ganyiel to Reykey village.They are seeking for emergency response from the humanitarian actors."/>
    <s v="d6d1b2aa-fc0f-41df-a56b-3932bed8d1df"/>
    <n v="1"/>
    <s v="3.4"/>
    <x v="0"/>
    <x v="0"/>
    <x v="0"/>
  </r>
  <r>
    <s v="et_SS0607_0018"/>
    <x v="79"/>
    <d v="2021-07-30T00:00:00"/>
    <d v="2021-09-01T00:00:00"/>
    <x v="5"/>
    <x v="26"/>
    <s v="Pachar"/>
    <m/>
    <x v="5"/>
    <s v="SS0607"/>
    <s v="SS060706"/>
    <s v="ssid_SS0607_0037"/>
    <s v="Pulmok"/>
    <s v=""/>
    <n v="7.2856829999999997"/>
    <n v="30.404266669999998"/>
    <s v="Direct visit"/>
    <s v="All IDPs/returnees"/>
    <x v="0"/>
    <b v="0"/>
    <b v="0"/>
    <b v="0"/>
    <b v="1"/>
    <n v="178"/>
    <n v="1620"/>
    <n v="14"/>
    <n v="46"/>
    <n v="276"/>
    <n v="210"/>
    <n v="136"/>
    <n v="64"/>
    <n v="16"/>
    <n v="35"/>
    <n v="350"/>
    <n v="206"/>
    <n v="197"/>
    <n v="70"/>
    <n v="746"/>
    <n v="874"/>
    <n v="111"/>
    <n v="134"/>
    <n v="1620"/>
    <x v="0"/>
    <x v="0"/>
    <m/>
    <s v="Habitual residence"/>
    <m/>
    <m/>
    <m/>
    <s v="On foot"/>
    <m/>
    <x v="0"/>
    <m/>
    <m/>
    <m/>
    <m/>
    <m/>
    <s v="Yes"/>
    <b v="1"/>
    <b v="1"/>
    <b v="0"/>
    <b v="0"/>
    <b v="0"/>
    <b v="0"/>
    <b v="0"/>
    <b v="0"/>
    <b v="0"/>
    <m/>
    <b v="0"/>
    <s v="No"/>
    <s v="South Sudan"/>
    <x v="1"/>
    <m/>
    <x v="1"/>
    <m/>
    <s v="Pachar"/>
    <m/>
    <s v="Pachar"/>
    <s v="Pachar"/>
    <s v="SSD"/>
    <x v="1"/>
    <s v="SS0607"/>
    <s v="SS060706"/>
    <s v="ssid_SS0607_0028"/>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from Pachar to Pulmok village because of floods that have affected their homes and destroyed most of their properties."/>
    <s v="c334d2b1-dbbe-4d91-8d68-0f69d70a3c5c"/>
    <n v="1"/>
    <s v="3.4"/>
    <x v="0"/>
    <x v="0"/>
    <x v="0"/>
  </r>
  <r>
    <s v="et_SS0607_0020"/>
    <x v="79"/>
    <d v="2021-07-30T00:00:00"/>
    <d v="2021-09-01T00:00:00"/>
    <x v="5"/>
    <x v="26"/>
    <s v="Pachar"/>
    <m/>
    <x v="5"/>
    <s v="SS0607"/>
    <s v="SS060706"/>
    <s v="ssid_SS0607_0033"/>
    <s v="Paroun"/>
    <s v=""/>
    <n v="7.2979399999999996"/>
    <n v="30.41104"/>
    <s v="Direct visit"/>
    <s v="All IDPs/returnees"/>
    <x v="0"/>
    <b v="0"/>
    <b v="0"/>
    <b v="0"/>
    <b v="1"/>
    <n v="200"/>
    <n v="1300"/>
    <n v="9"/>
    <n v="41"/>
    <n v="195"/>
    <n v="220"/>
    <n v="100"/>
    <n v="55"/>
    <n v="11"/>
    <n v="39"/>
    <n v="230"/>
    <n v="200"/>
    <n v="135"/>
    <n v="65"/>
    <n v="620"/>
    <n v="680"/>
    <n v="100"/>
    <n v="120"/>
    <n v="1300"/>
    <x v="0"/>
    <x v="0"/>
    <m/>
    <s v="Habitual residence"/>
    <m/>
    <m/>
    <m/>
    <s v="On foot"/>
    <m/>
    <x v="0"/>
    <m/>
    <m/>
    <m/>
    <m/>
    <m/>
    <s v="No"/>
    <b v="0"/>
    <b v="0"/>
    <b v="0"/>
    <b v="0"/>
    <b v="0"/>
    <b v="0"/>
    <b v="0"/>
    <b v="0"/>
    <b v="0"/>
    <m/>
    <b v="0"/>
    <s v="No"/>
    <s v="South Sudan"/>
    <x v="1"/>
    <m/>
    <x v="1"/>
    <m/>
    <s v="Pachar"/>
    <m/>
    <s v="Pachar"/>
    <s v="Pachar"/>
    <s v="SSD"/>
    <x v="1"/>
    <s v="SS0607"/>
    <s v="SS060706"/>
    <s v="ssid_SS0607_0028"/>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These IDPs were displaced from Pachar village to Parun due to floods that have taken their homes and properties."/>
    <s v="46cf1ab5-97c9-40c5-b3de-3e4eb14ae4e7"/>
    <n v="1"/>
    <s v="3.4"/>
    <x v="0"/>
    <x v="0"/>
    <x v="0"/>
  </r>
  <r>
    <s v="et_SS0607_0016"/>
    <x v="79"/>
    <d v="2021-07-29T00:00:00"/>
    <d v="2021-09-01T00:00:00"/>
    <x v="5"/>
    <x v="26"/>
    <s v="Pachar"/>
    <m/>
    <x v="5"/>
    <s v="SS0607"/>
    <s v="SS060706"/>
    <s v="ssid_SS0607_0018"/>
    <s v="Makur"/>
    <s v=""/>
    <n v="7.3061499999999997"/>
    <n v="30.4346"/>
    <s v="Direct visit"/>
    <s v="All IDPs/returnees"/>
    <x v="0"/>
    <b v="0"/>
    <b v="0"/>
    <b v="0"/>
    <b v="1"/>
    <n v="200"/>
    <n v="1211"/>
    <n v="8"/>
    <n v="37"/>
    <n v="179"/>
    <n v="200"/>
    <n v="101"/>
    <n v="65"/>
    <n v="7"/>
    <n v="34"/>
    <n v="203"/>
    <n v="205"/>
    <n v="109"/>
    <n v="63"/>
    <n v="590"/>
    <n v="621"/>
    <n v="86"/>
    <n v="128"/>
    <n v="1211"/>
    <x v="0"/>
    <x v="0"/>
    <m/>
    <s v="Habitual residence"/>
    <m/>
    <m/>
    <m/>
    <s v="On foot"/>
    <m/>
    <x v="0"/>
    <m/>
    <m/>
    <m/>
    <m/>
    <m/>
    <s v="Yes"/>
    <b v="1"/>
    <b v="1"/>
    <b v="0"/>
    <b v="0"/>
    <b v="0"/>
    <b v="0"/>
    <b v="0"/>
    <b v="0"/>
    <b v="0"/>
    <m/>
    <b v="0"/>
    <s v="No"/>
    <s v="South Sudan"/>
    <x v="1"/>
    <m/>
    <x v="1"/>
    <m/>
    <s v="Pachar"/>
    <m/>
    <s v="Pachar"/>
    <s v="Pachar"/>
    <s v="SSD"/>
    <x v="1"/>
    <s v="SS0607"/>
    <s v="SS060706"/>
    <s v="ssid_SS0607_0028"/>
    <s v="No"/>
    <m/>
    <m/>
    <m/>
    <m/>
    <m/>
    <m/>
    <m/>
    <m/>
    <m/>
    <m/>
    <m/>
    <m/>
    <m/>
    <m/>
    <m/>
    <m/>
    <s v="Unknown"/>
    <m/>
    <m/>
    <m/>
    <m/>
    <m/>
    <s v="1 - No severe need"/>
    <s v="3 - Extreme need, with immediate threat to life"/>
    <s v="3 - Extreme need, with immediate threat to life"/>
    <s v="1 - No severe need"/>
    <s v="1 - No severe need"/>
    <s v="1 - No severe need"/>
    <s v="1 - No severe need"/>
    <s v="2 - No"/>
    <m/>
    <m/>
    <s v="These are IDPs who were displaced from Pachar to Makur village within the same payam due to floods that have destroyed their homes."/>
    <s v="1f757eeb-8d7c-4c0e-aa13-6b847742f7af"/>
    <n v="1"/>
    <s v="3.4"/>
    <x v="0"/>
    <x v="0"/>
    <x v="0"/>
  </r>
  <r>
    <s v="et_SS0607_0019"/>
    <x v="79"/>
    <d v="2021-07-30T00:00:00"/>
    <d v="2021-09-01T00:00:00"/>
    <x v="5"/>
    <x v="26"/>
    <s v="Pachar"/>
    <m/>
    <x v="5"/>
    <s v="SS0607"/>
    <s v="SS060706"/>
    <s v="ssid_SS0607_0069"/>
    <s v="Dhorkieri"/>
    <s v=""/>
    <n v="7.23095"/>
    <n v="30.267420000000001"/>
    <s v="Direct visit"/>
    <s v="All IDPs/returnees"/>
    <x v="0"/>
    <m/>
    <m/>
    <m/>
    <b v="1"/>
    <n v="200"/>
    <n v="1300"/>
    <n v="10"/>
    <n v="40"/>
    <n v="203"/>
    <n v="207"/>
    <n v="104"/>
    <n v="46"/>
    <n v="8"/>
    <n v="42"/>
    <n v="240"/>
    <n v="225"/>
    <n v="117"/>
    <n v="58"/>
    <n v="610"/>
    <n v="690"/>
    <n v="100"/>
    <n v="104"/>
    <n v="1300"/>
    <x v="0"/>
    <x v="0"/>
    <m/>
    <s v="Habitual residence"/>
    <m/>
    <m/>
    <m/>
    <s v="On foot"/>
    <m/>
    <x v="0"/>
    <m/>
    <m/>
    <m/>
    <m/>
    <m/>
    <s v="No"/>
    <m/>
    <m/>
    <m/>
    <m/>
    <m/>
    <m/>
    <m/>
    <m/>
    <m/>
    <m/>
    <m/>
    <s v="No"/>
    <s v="South Sudan"/>
    <x v="1"/>
    <m/>
    <x v="1"/>
    <m/>
    <s v="Pachar"/>
    <m/>
    <s v="Pachar"/>
    <s v="Pachar"/>
    <s v="SSD"/>
    <x v="1"/>
    <s v="SS0607"/>
    <s v="SS060706"/>
    <s v="ssid_SS0607_0028"/>
    <s v="No"/>
    <m/>
    <m/>
    <m/>
    <m/>
    <m/>
    <m/>
    <m/>
    <m/>
    <m/>
    <m/>
    <m/>
    <m/>
    <m/>
    <m/>
    <m/>
    <m/>
    <s v="Unknown"/>
    <m/>
    <m/>
    <m/>
    <m/>
    <m/>
    <s v="1 - No severe need"/>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re are IDPs displaced due flooding that has affected their homes from Pachar to Dhorleakj village within the same payam."/>
    <s v="d4fe138a-841b-40a4-b655-858d19546271"/>
    <n v="1"/>
    <s v="3.4"/>
    <x v="0"/>
    <x v="0"/>
    <x v="0"/>
  </r>
  <r>
    <s v="et_SS0607_0015"/>
    <x v="79"/>
    <d v="2021-07-30T00:00:00"/>
    <d v="2021-09-01T00:00:00"/>
    <x v="5"/>
    <x v="26"/>
    <s v="Pachinjok"/>
    <m/>
    <x v="5"/>
    <s v="SS0607"/>
    <s v="SS060707"/>
    <s v="ssid_SS0607_0005"/>
    <s v="Dhornyani"/>
    <s v=""/>
    <n v="7.3039399999999999"/>
    <n v="30.457940000000001"/>
    <s v="Direct visit"/>
    <s v="All IDPs/returnees"/>
    <x v="0"/>
    <b v="0"/>
    <b v="0"/>
    <b v="0"/>
    <b v="1"/>
    <n v="200"/>
    <n v="1380"/>
    <n v="11"/>
    <n v="50"/>
    <n v="220"/>
    <n v="267"/>
    <n v="90"/>
    <n v="43"/>
    <n v="15"/>
    <n v="50"/>
    <n v="255"/>
    <n v="227"/>
    <n v="91"/>
    <n v="61"/>
    <n v="681"/>
    <n v="699"/>
    <n v="126"/>
    <n v="104"/>
    <n v="1380"/>
    <x v="0"/>
    <x v="0"/>
    <m/>
    <s v="Habitual residence"/>
    <m/>
    <m/>
    <m/>
    <s v="On foot"/>
    <m/>
    <x v="0"/>
    <m/>
    <m/>
    <m/>
    <m/>
    <m/>
    <s v="Yes"/>
    <b v="1"/>
    <b v="1"/>
    <b v="0"/>
    <b v="0"/>
    <b v="0"/>
    <b v="0"/>
    <b v="0"/>
    <b v="0"/>
    <b v="0"/>
    <m/>
    <b v="0"/>
    <s v="No"/>
    <s v="South Sudan"/>
    <x v="1"/>
    <m/>
    <x v="1"/>
    <m/>
    <s v="Pachinjok"/>
    <m/>
    <s v="Pachiengjok"/>
    <s v="Pachinjok"/>
    <s v="SSD"/>
    <x v="1"/>
    <s v="SS0607"/>
    <s v="SS060707"/>
    <s v="ssid_SS0607_0029"/>
    <s v="No"/>
    <m/>
    <m/>
    <m/>
    <m/>
    <m/>
    <m/>
    <m/>
    <m/>
    <m/>
    <m/>
    <m/>
    <m/>
    <m/>
    <m/>
    <m/>
    <m/>
    <s v="Unknown"/>
    <m/>
    <m/>
    <m/>
    <m/>
    <m/>
    <s v="1 - No severe need"/>
    <s v="1 - No severe need"/>
    <s v="3 - Extreme need, with immediate threat to life"/>
    <s v="1 - No severe need"/>
    <s v="1 - No severe need"/>
    <s v="1 - No severe need"/>
    <s v="1 - No severe need"/>
    <s v="2 - No"/>
    <m/>
    <m/>
    <s v="These are IDPs displaced from Pachiengjiok to Dhornyani village due excessive rain fall that have destroyed their homes and properties."/>
    <s v="d5881f97-ce90-427d-b697-a280de04308e"/>
    <n v="1"/>
    <s v="3.4"/>
    <x v="0"/>
    <x v="0"/>
    <x v="0"/>
  </r>
  <r>
    <s v="et_SS0607_0005"/>
    <x v="79"/>
    <d v="2021-07-30T00:00:00"/>
    <d v="2021-09-01T00:00:00"/>
    <x v="5"/>
    <x v="26"/>
    <s v="Pachinjok"/>
    <m/>
    <x v="5"/>
    <s v="SS0607"/>
    <s v="SS060707"/>
    <s v="ssid_SS0607_0031"/>
    <s v="Pakam"/>
    <s v=""/>
    <n v="7.3122990000000003"/>
    <n v="30.456645000000002"/>
    <s v="Direct visit"/>
    <s v="All IDPs/returnees"/>
    <x v="0"/>
    <b v="0"/>
    <b v="0"/>
    <b v="0"/>
    <b v="1"/>
    <n v="190"/>
    <n v="1371"/>
    <n v="17"/>
    <n v="38"/>
    <n v="167"/>
    <n v="212"/>
    <n v="164"/>
    <n v="69"/>
    <n v="13"/>
    <n v="41"/>
    <n v="250"/>
    <n v="200"/>
    <n v="139"/>
    <n v="61"/>
    <n v="667"/>
    <n v="704"/>
    <n v="109"/>
    <n v="130"/>
    <n v="1371"/>
    <x v="0"/>
    <x v="0"/>
    <m/>
    <s v="Habitual residence"/>
    <m/>
    <m/>
    <m/>
    <s v="On foot"/>
    <m/>
    <x v="0"/>
    <m/>
    <m/>
    <m/>
    <m/>
    <m/>
    <s v="No"/>
    <b v="0"/>
    <b v="0"/>
    <b v="0"/>
    <b v="0"/>
    <b v="0"/>
    <b v="0"/>
    <b v="0"/>
    <b v="0"/>
    <b v="0"/>
    <m/>
    <b v="0"/>
    <s v="No"/>
    <s v="South Sudan"/>
    <x v="1"/>
    <m/>
    <x v="1"/>
    <m/>
    <s v="Pachinjok"/>
    <m/>
    <s v="Pachiengjok"/>
    <s v="Pachinjok"/>
    <s v="SSD"/>
    <x v="1"/>
    <s v="SS0607"/>
    <s v="SS060707"/>
    <s v="ssid_SS0607_0029"/>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Due to excessive rainfall, the IDPs were forced to live their homes and properties. These IDPs have displaced from Pachiengjiok to Pakam village for safety."/>
    <s v="9279ad07-748f-407e-9322-65dcc3471c6d"/>
    <n v="1"/>
    <s v="3.4"/>
    <x v="0"/>
    <x v="0"/>
    <x v="0"/>
  </r>
  <r>
    <s v="et_SS0607_0014"/>
    <x v="79"/>
    <d v="2021-07-30T00:00:00"/>
    <d v="2021-09-01T00:00:00"/>
    <x v="5"/>
    <x v="26"/>
    <s v="Pachinjok"/>
    <m/>
    <x v="5"/>
    <s v="SS0607"/>
    <s v="SS060707"/>
    <s v="ssid_SS0607_0090"/>
    <s v="Dhorchiengweu"/>
    <s v="Dhorchiengweu"/>
    <n v="7.2990000000000004"/>
    <n v="30.459"/>
    <s v="Direct visit"/>
    <s v="All IDPs/returnees"/>
    <x v="0"/>
    <m/>
    <m/>
    <m/>
    <b v="1"/>
    <n v="200"/>
    <n v="1380"/>
    <n v="16"/>
    <n v="54"/>
    <n v="235"/>
    <n v="280"/>
    <n v="55"/>
    <n v="40"/>
    <n v="17"/>
    <n v="57"/>
    <n v="320"/>
    <n v="200"/>
    <n v="60"/>
    <n v="46"/>
    <n v="680"/>
    <n v="700"/>
    <n v="144"/>
    <n v="86"/>
    <n v="1380"/>
    <x v="0"/>
    <x v="0"/>
    <m/>
    <s v="Habitual residence"/>
    <m/>
    <m/>
    <m/>
    <s v="On foot"/>
    <m/>
    <x v="0"/>
    <m/>
    <m/>
    <m/>
    <m/>
    <m/>
    <s v="No"/>
    <m/>
    <m/>
    <m/>
    <m/>
    <m/>
    <m/>
    <m/>
    <m/>
    <m/>
    <m/>
    <m/>
    <s v="No"/>
    <s v="South Sudan"/>
    <x v="1"/>
    <m/>
    <x v="1"/>
    <m/>
    <s v="Pachinjok"/>
    <m/>
    <s v="Pachiengjok"/>
    <s v="Pachinjok"/>
    <s v="SSD"/>
    <x v="1"/>
    <s v="SS0607"/>
    <s v="SS060707"/>
    <s v="ssid_SS0607_0029"/>
    <s v="No"/>
    <m/>
    <m/>
    <m/>
    <m/>
    <m/>
    <m/>
    <m/>
    <m/>
    <m/>
    <m/>
    <m/>
    <m/>
    <m/>
    <m/>
    <m/>
    <m/>
    <s v="Unknown"/>
    <m/>
    <m/>
    <m/>
    <m/>
    <m/>
    <s v="1 - No severe need"/>
    <s v="1 - No severe need"/>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from Pachiengjiok to Dhorchienweu village  due to floods that have affected their homes."/>
    <s v="6b989383-6c1d-4d32-905e-974c1709144c"/>
    <n v="1"/>
    <s v="3.4"/>
    <x v="0"/>
    <x v="0"/>
    <x v="0"/>
  </r>
  <r>
    <s v="et_SS0607_0012"/>
    <x v="79"/>
    <d v="2021-07-30T00:00:00"/>
    <d v="2021-09-01T00:00:00"/>
    <x v="5"/>
    <x v="26"/>
    <s v="Tharnhom"/>
    <m/>
    <x v="5"/>
    <s v="SS0607"/>
    <s v="SS060709"/>
    <s v="ssid_SS0607_0088"/>
    <s v="Tiap"/>
    <s v=""/>
    <n v="7.4249999999999998"/>
    <n v="30.466999999999999"/>
    <s v="Direct visit"/>
    <s v="All IDPs/returnees"/>
    <x v="0"/>
    <m/>
    <m/>
    <m/>
    <b v="1"/>
    <n v="128"/>
    <n v="882"/>
    <n v="13"/>
    <n v="30"/>
    <n v="121"/>
    <n v="129"/>
    <n v="77"/>
    <n v="40"/>
    <n v="14"/>
    <n v="27"/>
    <n v="131"/>
    <n v="123"/>
    <n v="120"/>
    <n v="57"/>
    <n v="410"/>
    <n v="472"/>
    <n v="84"/>
    <n v="97"/>
    <n v="882"/>
    <x v="0"/>
    <x v="0"/>
    <m/>
    <s v="Habitual residence"/>
    <m/>
    <m/>
    <m/>
    <s v="On foot"/>
    <m/>
    <x v="0"/>
    <m/>
    <m/>
    <m/>
    <m/>
    <m/>
    <s v="No"/>
    <m/>
    <m/>
    <m/>
    <m/>
    <m/>
    <m/>
    <m/>
    <m/>
    <m/>
    <m/>
    <m/>
    <s v="No"/>
    <s v="South Sudan"/>
    <x v="1"/>
    <m/>
    <x v="1"/>
    <m/>
    <s v="Tharnhom"/>
    <m/>
    <s v="Other Site"/>
    <s v="Tharnhom"/>
    <s v="SSD"/>
    <x v="1"/>
    <s v="SS0607"/>
    <s v="SS060709"/>
    <s v="other"/>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who were displaced from Tharnhom village to Tiap village for safety due to floods that have affected their homes"/>
    <s v="f34fe471-56f7-4d55-93d8-cad4fe9105fc"/>
    <n v="1"/>
    <s v="3.4"/>
    <x v="0"/>
    <x v="0"/>
    <x v="0"/>
  </r>
  <r>
    <s v="et_SS0607_0017"/>
    <x v="79"/>
    <d v="2021-07-30T00:00:00"/>
    <d v="2021-09-01T00:00:00"/>
    <x v="5"/>
    <x v="26"/>
    <s v="Tharnhom"/>
    <m/>
    <x v="5"/>
    <s v="SS0607"/>
    <s v="SS060709"/>
    <s v="ssid_SS0607_0085"/>
    <s v="Dhuonybathyier"/>
    <s v=""/>
    <n v="7.3890000000000002"/>
    <n v="30.459"/>
    <s v="Direct visit"/>
    <s v="All IDPs/returnees"/>
    <x v="0"/>
    <m/>
    <m/>
    <m/>
    <b v="1"/>
    <n v="130"/>
    <n v="882"/>
    <n v="7"/>
    <n v="29"/>
    <n v="112"/>
    <n v="184"/>
    <n v="71"/>
    <n v="29"/>
    <n v="8"/>
    <n v="32"/>
    <n v="186"/>
    <n v="114"/>
    <n v="73"/>
    <n v="37"/>
    <n v="432"/>
    <n v="450"/>
    <n v="76"/>
    <n v="66"/>
    <n v="882"/>
    <x v="0"/>
    <x v="0"/>
    <m/>
    <s v="Habitual residence"/>
    <m/>
    <m/>
    <m/>
    <s v="On foot"/>
    <m/>
    <x v="0"/>
    <m/>
    <m/>
    <m/>
    <m/>
    <m/>
    <s v="No"/>
    <m/>
    <m/>
    <m/>
    <m/>
    <m/>
    <m/>
    <m/>
    <m/>
    <m/>
    <m/>
    <m/>
    <s v="No"/>
    <s v="South Sudan"/>
    <x v="1"/>
    <m/>
    <x v="1"/>
    <m/>
    <s v="Tharnhom"/>
    <m/>
    <s v="Thoarnhuom"/>
    <s v="Tharnhom"/>
    <s v="SSD"/>
    <x v="1"/>
    <s v="SS0607"/>
    <s v="SS060709"/>
    <s v="ssid_SS0607_0040"/>
    <s v="No"/>
    <m/>
    <m/>
    <m/>
    <m/>
    <m/>
    <m/>
    <m/>
    <m/>
    <m/>
    <m/>
    <m/>
    <m/>
    <m/>
    <m/>
    <m/>
    <m/>
    <s v="Unknown"/>
    <m/>
    <m/>
    <m/>
    <m/>
    <m/>
    <s v="1 - No severe need"/>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se IDPs were displace from Thornhom payam to Dhuonybathyier village due to floods that have affected their homes and properties."/>
    <s v="0c7aa88e-1c73-4cec-bfa7-f064b562c899"/>
    <n v="1"/>
    <s v="3.4"/>
    <x v="0"/>
    <x v="0"/>
    <x v="0"/>
  </r>
  <r>
    <s v="et_SS0607_0013"/>
    <x v="79"/>
    <d v="2021-07-30T00:00:00"/>
    <d v="2021-07-30T00:00:00"/>
    <x v="5"/>
    <x v="26"/>
    <s v="Tharnhom"/>
    <m/>
    <x v="5"/>
    <s v="SS0607"/>
    <s v="SS060709"/>
    <s v="ssid_SS0607_0086"/>
    <s v="Kudelang highland"/>
    <s v=""/>
    <n v="7.3970000000000002"/>
    <n v="30.385999999999999"/>
    <s v="Direct visit"/>
    <s v="All IDPs/returnees"/>
    <x v="0"/>
    <m/>
    <m/>
    <m/>
    <b v="1"/>
    <n v="130"/>
    <n v="882"/>
    <n v="13"/>
    <n v="33"/>
    <n v="123"/>
    <n v="135"/>
    <n v="90"/>
    <n v="39"/>
    <n v="12"/>
    <n v="37"/>
    <n v="127"/>
    <n v="118"/>
    <n v="100"/>
    <n v="55"/>
    <n v="433"/>
    <n v="449"/>
    <n v="95"/>
    <n v="94"/>
    <n v="882"/>
    <x v="0"/>
    <x v="0"/>
    <m/>
    <s v="Habitual residence"/>
    <m/>
    <m/>
    <m/>
    <s v="On foot"/>
    <m/>
    <x v="0"/>
    <m/>
    <m/>
    <m/>
    <m/>
    <m/>
    <s v="No"/>
    <m/>
    <m/>
    <m/>
    <m/>
    <m/>
    <m/>
    <m/>
    <m/>
    <m/>
    <m/>
    <m/>
    <s v="No"/>
    <s v="South Sudan"/>
    <x v="1"/>
    <m/>
    <x v="1"/>
    <m/>
    <s v="Tharnhom"/>
    <m/>
    <s v="Other Site"/>
    <s v="Tharnhom"/>
    <s v="SSD"/>
    <x v="1"/>
    <s v="SS0607"/>
    <s v="SS060709"/>
    <s v="other"/>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from Tharnhom to Kudelang highland /village within the same payam due to excessive rainfall that have destroyed their properties"/>
    <s v="2b08919a-3764-4366-a4f4-180d2cecc300"/>
    <n v="1"/>
    <s v="3.4"/>
    <x v="0"/>
    <x v="0"/>
    <x v="0"/>
  </r>
  <r>
    <s v="et_SS0607_0008"/>
    <x v="79"/>
    <d v="2021-07-30T00:00:00"/>
    <d v="2021-09-01T00:00:00"/>
    <x v="5"/>
    <x v="26"/>
    <s v="Tharnhom"/>
    <m/>
    <x v="5"/>
    <s v="SS0607"/>
    <s v="SS060709"/>
    <s v="ssid_SS0607_0083"/>
    <s v="Chuck"/>
    <s v=""/>
    <n v="7.4260000000000002"/>
    <n v="30.344999999999999"/>
    <s v="Direct visit"/>
    <s v="All IDPs/returnees"/>
    <x v="0"/>
    <m/>
    <m/>
    <m/>
    <b v="1"/>
    <n v="130"/>
    <n v="882"/>
    <n v="12"/>
    <n v="27"/>
    <n v="134"/>
    <n v="139"/>
    <n v="78"/>
    <n v="32"/>
    <n v="9"/>
    <n v="31"/>
    <n v="175"/>
    <n v="120"/>
    <n v="80"/>
    <n v="45"/>
    <n v="422"/>
    <n v="460"/>
    <n v="79"/>
    <n v="77"/>
    <n v="882"/>
    <x v="0"/>
    <x v="0"/>
    <m/>
    <s v="Habitual residence"/>
    <m/>
    <m/>
    <m/>
    <s v="On foot"/>
    <m/>
    <x v="0"/>
    <m/>
    <m/>
    <m/>
    <m/>
    <m/>
    <s v="No"/>
    <m/>
    <m/>
    <m/>
    <m/>
    <m/>
    <m/>
    <m/>
    <m/>
    <m/>
    <m/>
    <m/>
    <s v="No"/>
    <s v="South Sudan"/>
    <x v="1"/>
    <m/>
    <x v="1"/>
    <m/>
    <s v="Tharnhom"/>
    <m/>
    <s v="Thoarnhuom"/>
    <s v="Tharnhom"/>
    <s v="SSD"/>
    <x v="1"/>
    <s v="SS0607"/>
    <s v="SS060709"/>
    <s v="ssid_SS0607_0040"/>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from Thornhom village to Chuck village within the same payam due  to heavy rain that have affected their homes and properties."/>
    <s v="594614cc-2a3e-4ac2-8ac1-ef9d1df1bcc2"/>
    <n v="1"/>
    <s v="3.4"/>
    <x v="0"/>
    <x v="0"/>
    <x v="0"/>
  </r>
  <r>
    <s v="et_SS0607_0004"/>
    <x v="79"/>
    <d v="2021-07-30T00:00:00"/>
    <d v="2021-09-01T00:00:00"/>
    <x v="5"/>
    <x v="26"/>
    <s v="Tharnhom"/>
    <m/>
    <x v="5"/>
    <s v="SS0607"/>
    <s v="SS060709"/>
    <s v="ssid_SS0607_0052"/>
    <s v="Jiech"/>
    <s v=""/>
    <n v="7.408792"/>
    <n v="30.398890999999999"/>
    <s v="Direct visit"/>
    <s v="All IDPs/returnees"/>
    <x v="0"/>
    <b v="0"/>
    <b v="0"/>
    <b v="0"/>
    <b v="1"/>
    <n v="125"/>
    <n v="882"/>
    <n v="13"/>
    <n v="29"/>
    <n v="122"/>
    <n v="145"/>
    <n v="82"/>
    <n v="30"/>
    <n v="11"/>
    <n v="26"/>
    <n v="124"/>
    <n v="130"/>
    <n v="107"/>
    <n v="63"/>
    <n v="421"/>
    <n v="461"/>
    <n v="79"/>
    <n v="93"/>
    <n v="882"/>
    <x v="0"/>
    <x v="0"/>
    <m/>
    <s v="Habitual residence"/>
    <m/>
    <m/>
    <m/>
    <s v="On foot"/>
    <m/>
    <x v="0"/>
    <m/>
    <m/>
    <m/>
    <m/>
    <m/>
    <s v="No"/>
    <b v="0"/>
    <b v="0"/>
    <b v="0"/>
    <b v="0"/>
    <b v="0"/>
    <b v="0"/>
    <b v="0"/>
    <b v="0"/>
    <b v="0"/>
    <m/>
    <b v="0"/>
    <s v="No"/>
    <s v="South Sudan"/>
    <x v="1"/>
    <m/>
    <x v="1"/>
    <m/>
    <s v="Tharnhom"/>
    <m/>
    <s v="Other Site"/>
    <s v="Tharnhom"/>
    <s v="SSD"/>
    <x v="1"/>
    <s v="SS0607"/>
    <s v="SS060709"/>
    <s v="other"/>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IDPs were displaced from Tharnhom to Jiech village due floods that have affected their homes and destroyed all their properties."/>
    <s v="ce5b68f6-9efa-4355-8562-d2b77e09acdf"/>
    <n v="1"/>
    <s v="3.4"/>
    <x v="0"/>
    <x v="0"/>
    <x v="0"/>
  </r>
  <r>
    <s v="et_SS0607_0002"/>
    <x v="79"/>
    <d v="2021-07-30T00:00:00"/>
    <d v="2021-09-01T00:00:00"/>
    <x v="5"/>
    <x v="26"/>
    <s v="Tharnhom"/>
    <m/>
    <x v="5"/>
    <s v="SS0607"/>
    <s v="SS060709"/>
    <s v="ssid_SS0607_0066"/>
    <s v="Mathiang"/>
    <s v=""/>
    <n v="7.4015590480000002"/>
    <n v="30.377305310000001"/>
    <s v="Direct visit"/>
    <s v="All IDPs/returnees"/>
    <x v="0"/>
    <b v="1"/>
    <b v="0"/>
    <b v="0"/>
    <b v="0"/>
    <n v="133"/>
    <n v="882"/>
    <n v="15"/>
    <n v="26"/>
    <n v="110"/>
    <n v="156"/>
    <n v="79"/>
    <n v="41"/>
    <n v="17"/>
    <n v="25"/>
    <n v="157"/>
    <n v="132"/>
    <n v="90"/>
    <n v="34"/>
    <n v="427"/>
    <n v="455"/>
    <n v="83"/>
    <n v="75"/>
    <n v="882"/>
    <x v="0"/>
    <x v="0"/>
    <m/>
    <s v="Habitual residence"/>
    <m/>
    <m/>
    <m/>
    <s v="On foot"/>
    <m/>
    <x v="0"/>
    <m/>
    <m/>
    <m/>
    <m/>
    <m/>
    <s v="No"/>
    <b v="0"/>
    <b v="0"/>
    <b v="0"/>
    <b v="0"/>
    <b v="0"/>
    <b v="0"/>
    <b v="0"/>
    <b v="0"/>
    <b v="0"/>
    <m/>
    <b v="0"/>
    <s v="No"/>
    <s v="South Sudan"/>
    <x v="1"/>
    <m/>
    <x v="1"/>
    <m/>
    <s v="Tharnhom"/>
    <m/>
    <s v="Thoarnhuom"/>
    <s v="Tharnhom"/>
    <s v="SSD"/>
    <x v="1"/>
    <s v="SS0607"/>
    <s v="SS060709"/>
    <s v="ssid_SS0607_0040"/>
    <s v="No"/>
    <m/>
    <m/>
    <m/>
    <m/>
    <m/>
    <m/>
    <m/>
    <m/>
    <m/>
    <m/>
    <m/>
    <m/>
    <m/>
    <m/>
    <m/>
    <m/>
    <s v="Unknown"/>
    <m/>
    <m/>
    <m/>
    <m/>
    <m/>
    <s v="1 - No severe need"/>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 due to floods from Tharnhom to Mathiang village.They are seeking for humanitarian emergency response with the basic facilities."/>
    <s v="8ef86adc-0eaf-4b1e-a6a1-1465dd8479a2"/>
    <n v="1"/>
    <s v="3.4"/>
    <x v="0"/>
    <x v="0"/>
    <x v="0"/>
  </r>
  <r>
    <s v="et_SS0607_0007"/>
    <x v="79"/>
    <d v="2021-07-30T00:00:00"/>
    <d v="2021-09-01T00:00:00"/>
    <x v="5"/>
    <x v="26"/>
    <s v="Tharnhom"/>
    <m/>
    <x v="5"/>
    <s v="SS0607"/>
    <s v="SS060709"/>
    <s v="ssid_SS0607_0001"/>
    <s v="Buotbay"/>
    <s v=""/>
    <n v="7.3809967519999997"/>
    <n v="30.440391550000001"/>
    <s v="Direct visit"/>
    <s v="All IDPs/returnees"/>
    <x v="0"/>
    <m/>
    <m/>
    <m/>
    <b v="1"/>
    <n v="311"/>
    <n v="2167"/>
    <n v="12"/>
    <n v="44"/>
    <n v="307"/>
    <n v="358"/>
    <n v="273"/>
    <n v="69"/>
    <n v="14"/>
    <n v="42"/>
    <n v="348"/>
    <n v="400"/>
    <n v="226"/>
    <n v="74"/>
    <n v="1063"/>
    <n v="1104"/>
    <n v="112"/>
    <n v="143"/>
    <n v="2167"/>
    <x v="0"/>
    <x v="0"/>
    <m/>
    <s v="Habitual residence"/>
    <m/>
    <m/>
    <m/>
    <s v="On foot"/>
    <m/>
    <x v="0"/>
    <m/>
    <m/>
    <m/>
    <m/>
    <m/>
    <s v="No"/>
    <m/>
    <m/>
    <m/>
    <m/>
    <m/>
    <m/>
    <m/>
    <m/>
    <m/>
    <m/>
    <m/>
    <s v="No"/>
    <s v="South Sudan"/>
    <x v="1"/>
    <m/>
    <x v="1"/>
    <m/>
    <s v="Ganyliel"/>
    <m/>
    <s v="Ganyiel"/>
    <s v="Ganyliel"/>
    <s v="SSD"/>
    <x v="1"/>
    <s v="SS0607"/>
    <s v="SS060701"/>
    <s v="ssid_SS0607_0044"/>
    <s v="No"/>
    <m/>
    <m/>
    <m/>
    <m/>
    <m/>
    <m/>
    <m/>
    <m/>
    <m/>
    <m/>
    <m/>
    <m/>
    <m/>
    <m/>
    <m/>
    <m/>
    <s v="Unknown"/>
    <m/>
    <m/>
    <m/>
    <m/>
    <m/>
    <s v="1 - No severe need"/>
    <s v="3 - Extreme need, with immediate threat to life"/>
    <s v="1 - No severe need"/>
    <s v="3 - Extreme need, with immediate threat to life"/>
    <s v="1 - No severe need"/>
    <s v="1 - No severe need"/>
    <s v="1 - No severe need"/>
    <s v="2 - No"/>
    <m/>
    <m/>
    <s v="These IDPs were displaced from Ganyiel to Buotbar village due to floods that have affected their homes and destroyed most of their properties."/>
    <s v="22afa95a-83f3-4da3-9999-b49068bb1876"/>
    <n v="1"/>
    <s v="3.4"/>
    <x v="0"/>
    <x v="0"/>
    <x v="1"/>
  </r>
  <r>
    <s v="et_SS0608_0003"/>
    <x v="85"/>
    <d v="2021-11-12T00:00:00"/>
    <d v="2021-11-15T00:00:00"/>
    <x v="5"/>
    <x v="27"/>
    <s v="Aliiny"/>
    <m/>
    <x v="5"/>
    <s v="SS0608"/>
    <s v="SS060801"/>
    <s v="ssid_SS0608_0050"/>
    <s v="Panakuach"/>
    <s v="Panakuach"/>
    <n v="10.013999999999999"/>
    <n v="29.818000000000001"/>
    <s v="Direct visit"/>
    <s v="All IDPs/returnees"/>
    <x v="0"/>
    <m/>
    <m/>
    <m/>
    <b v="1"/>
    <n v="310"/>
    <n v="1860"/>
    <n v="37"/>
    <n v="93"/>
    <n v="186"/>
    <n v="428"/>
    <n v="93"/>
    <n v="27"/>
    <n v="56"/>
    <n v="112"/>
    <n v="205"/>
    <n v="474"/>
    <n v="130"/>
    <n v="19"/>
    <n v="864"/>
    <n v="996"/>
    <n v="298"/>
    <n v="46"/>
    <n v="1860"/>
    <x v="1"/>
    <x v="0"/>
    <m/>
    <s v="3 ‐ 6 months"/>
    <m/>
    <m/>
    <m/>
    <s v="Public Transport"/>
    <m/>
    <x v="0"/>
    <m/>
    <m/>
    <m/>
    <m/>
    <m/>
    <s v="Yes"/>
    <m/>
    <b v="1"/>
    <m/>
    <m/>
    <m/>
    <m/>
    <m/>
    <b v="1"/>
    <m/>
    <m/>
    <m/>
    <s v="No"/>
    <s v="South Sudan"/>
    <x v="1"/>
    <m/>
    <x v="33"/>
    <m/>
    <s v="Aliiny"/>
    <m/>
    <s v="Other Site"/>
    <s v="Rukona County"/>
    <s v="SSD"/>
    <x v="1"/>
    <s v="SS0608"/>
    <s v="SS060801"/>
    <s v="other"/>
    <s v="No"/>
    <m/>
    <m/>
    <m/>
    <m/>
    <m/>
    <m/>
    <m/>
    <m/>
    <m/>
    <m/>
    <m/>
    <m/>
    <m/>
    <m/>
    <m/>
    <m/>
    <s v="Unknown"/>
    <m/>
    <m/>
    <m/>
    <m/>
    <m/>
    <s v="3 - Extreme need, with immediate threat to life"/>
    <s v="3 - Extreme need, with immediate threat to life"/>
    <s v="3 - Extreme need, with immediate threat to life"/>
    <s v="1 - No severe need"/>
    <s v="3 - Extreme need, with immediate threat to life"/>
    <s v="3 - Extreme need, with immediate threat to life"/>
    <s v="1 - No severe need"/>
    <s v="2 - No"/>
    <m/>
    <m/>
    <s v="IDP have been affected by flood , From Rubkona County to Parieng  County or Parieng administration areas the idp people left with their cattle's  ,goat ,  looking for high land in north part of unity state , some people who have no cattle's or livestock , they are planning to go to Khartoum sudan  , they think water will flood all unity state Bentiu as whole ,because follow of water still run day and nigh, all   villages are been cross by water even going to Toilet is difficult to local people."/>
    <s v="ddf6914c-6d52-4bb8-8203-5ede50f5fbed"/>
    <n v="1"/>
    <s v="3.4"/>
    <x v="0"/>
    <x v="0"/>
    <x v="0"/>
  </r>
  <r>
    <s v="et_SS0608_0001"/>
    <x v="49"/>
    <d v="2021-02-17T00:00:00"/>
    <d v="2021-03-02T00:00:00"/>
    <x v="5"/>
    <x v="27"/>
    <s v="Biu"/>
    <m/>
    <x v="5"/>
    <s v="SS0608"/>
    <s v="SS060802"/>
    <s v="ssid_SS0608_0017"/>
    <s v="Biu"/>
    <s v=""/>
    <n v="9.5800307349999994"/>
    <n v="30.214510449999999"/>
    <s v="Direct visit"/>
    <s v="All IDPs/returnees"/>
    <x v="0"/>
    <m/>
    <m/>
    <m/>
    <b v="1"/>
    <n v="112"/>
    <n v="700"/>
    <n v="13"/>
    <n v="66"/>
    <n v="94"/>
    <n v="62"/>
    <n v="42"/>
    <n v="11"/>
    <n v="19"/>
    <n v="57"/>
    <n v="103"/>
    <n v="103"/>
    <n v="99"/>
    <n v="31"/>
    <n v="288"/>
    <n v="412"/>
    <n v="155"/>
    <n v="42"/>
    <n v="700"/>
    <x v="0"/>
    <x v="0"/>
    <m/>
    <s v="Unknown"/>
    <m/>
    <m/>
    <m/>
    <s v="On foot"/>
    <m/>
    <x v="0"/>
    <m/>
    <m/>
    <m/>
    <m/>
    <m/>
    <s v="Yes"/>
    <m/>
    <m/>
    <m/>
    <m/>
    <m/>
    <m/>
    <m/>
    <m/>
    <m/>
    <m/>
    <b v="1"/>
    <s v="No"/>
    <s v="South Sudan"/>
    <x v="1"/>
    <m/>
    <x v="33"/>
    <m/>
    <s v="Biu"/>
    <m/>
    <s v="Other Site"/>
    <s v="Biemroom"/>
    <s v="SSD"/>
    <x v="1"/>
    <s v="SS0608"/>
    <s v="SS060802"/>
    <s v="other"/>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IOM’s Displacement Tracking Matrix (DTM) conducted an Emergency Event Tracking through interviews with key informants (Chiefs and Elders of Biu Payam) in order to gather information on locations of displacement, key needs and demographic profiles of displaced households affected by flood (Water flowing from the River Nile). Affected population included communities in Biu area. Interviews from key informants have collectively confirmed the arrival of 700 IDPs (112 HHs) now displaced in Biemroom Pariang/Ruweng county between 17 Feb and 2 Mar 2021._x000a__x000a_IDPS have found refuge among host communities in Biu village, Biu Payam. According to statements shared by affected communities displaced, households have the intention to return to their habitual residence as the situation stabilizes. Most urgent needs identified during assessments where food, shelter materials, non-food items (NFI), sanitation._x000a__x000a_Note: Water flow is decreasing."/>
    <s v="c5778a18-522b-4c75-beec-2d7a01c78223"/>
    <n v="1"/>
    <s v="3.4"/>
    <x v="0"/>
    <x v="0"/>
    <x v="0"/>
  </r>
  <r>
    <s v="et_SS0608_0002"/>
    <x v="86"/>
    <d v="2021-10-05T00:00:00"/>
    <d v="2021-10-06T00:00:00"/>
    <x v="5"/>
    <x v="27"/>
    <s v="Nyiel"/>
    <m/>
    <x v="5"/>
    <s v="SS0608"/>
    <s v="SS060804"/>
    <s v="ssid_SS0608_0051"/>
    <s v="Yar"/>
    <s v=""/>
    <n v="9.5710990000000002"/>
    <n v="29.934172"/>
    <s v="Direct visit"/>
    <s v="All IDPs/returnees"/>
    <x v="0"/>
    <m/>
    <m/>
    <m/>
    <b v="1"/>
    <n v="250"/>
    <n v="1500"/>
    <n v="30"/>
    <n v="75"/>
    <n v="150"/>
    <n v="345"/>
    <n v="75"/>
    <n v="22"/>
    <n v="45"/>
    <n v="90"/>
    <n v="165"/>
    <n v="383"/>
    <n v="105"/>
    <n v="15"/>
    <n v="697"/>
    <n v="803"/>
    <n v="240"/>
    <n v="37"/>
    <n v="1500"/>
    <x v="1"/>
    <x v="0"/>
    <m/>
    <s v="Less than 3 months"/>
    <m/>
    <m/>
    <m/>
    <s v="Boat/canoe"/>
    <m/>
    <x v="0"/>
    <m/>
    <m/>
    <m/>
    <m/>
    <m/>
    <s v="Yes"/>
    <b v="1"/>
    <b v="1"/>
    <m/>
    <m/>
    <m/>
    <m/>
    <m/>
    <m/>
    <m/>
    <m/>
    <m/>
    <s v="No"/>
    <s v="South Sudan"/>
    <x v="1"/>
    <m/>
    <x v="33"/>
    <m/>
    <s v="Nyiel"/>
    <m/>
    <s v="Other Site"/>
    <s v="Yar"/>
    <s v="SSD"/>
    <x v="1"/>
    <s v="SS0608"/>
    <s v="SS060804"/>
    <s v="other"/>
    <s v="No"/>
    <m/>
    <m/>
    <m/>
    <m/>
    <m/>
    <m/>
    <m/>
    <m/>
    <m/>
    <m/>
    <m/>
    <m/>
    <m/>
    <m/>
    <m/>
    <m/>
    <s v="Unknown"/>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1 - No severe need"/>
    <s v="2 - No"/>
    <m/>
    <m/>
    <s v="IDP  displace By flood from Guit county to Parieng county in North of unity state , same Trigger which is flood , affected the population  they have cross so  many place going to Parieng , looking for high land , they are really need of  assistant , according  to the enumerator who are witness the  movement of the IDP from Yar Village to Nyiel Payam."/>
    <s v="769f0948-11d7-4704-97e5-d1ee71169814"/>
    <n v="1"/>
    <s v="3.4"/>
    <x v="0"/>
    <x v="0"/>
    <x v="0"/>
  </r>
  <r>
    <s v="et_SS0609_0103"/>
    <x v="87"/>
    <d v="2021-09-04T00:00:00"/>
    <d v="2021-09-06T00:00:00"/>
    <x v="5"/>
    <x v="28"/>
    <s v="Bentiu"/>
    <m/>
    <x v="5"/>
    <s v="SS0609"/>
    <s v="SS060901"/>
    <s v="ssid_SS0609_0011"/>
    <s v="Kordapadab"/>
    <s v=""/>
    <n v="9.2650000000000006"/>
    <n v="29.809000000000001"/>
    <s v="Direct visit"/>
    <s v="All IDPs/returnees"/>
    <x v="0"/>
    <b v="1"/>
    <b v="0"/>
    <b v="0"/>
    <b v="0"/>
    <n v="12"/>
    <n v="72"/>
    <n v="10"/>
    <n v="5"/>
    <n v="4"/>
    <n v="6"/>
    <n v="0"/>
    <n v="0"/>
    <n v="13"/>
    <n v="11"/>
    <n v="5"/>
    <n v="16"/>
    <n v="2"/>
    <n v="0"/>
    <n v="25"/>
    <n v="47"/>
    <n v="39"/>
    <n v="0"/>
    <n v="72"/>
    <x v="0"/>
    <x v="0"/>
    <m/>
    <s v="Habitual residence"/>
    <m/>
    <m/>
    <m/>
    <s v="On foot"/>
    <m/>
    <x v="0"/>
    <m/>
    <m/>
    <m/>
    <m/>
    <m/>
    <s v="Yes"/>
    <b v="1"/>
    <b v="1"/>
    <b v="0"/>
    <b v="0"/>
    <b v="0"/>
    <b v="0"/>
    <b v="0"/>
    <b v="1"/>
    <b v="0"/>
    <m/>
    <b v="0"/>
    <s v="No"/>
    <s v="South Sudan"/>
    <x v="1"/>
    <m/>
    <x v="34"/>
    <m/>
    <s v="Nhialdiu"/>
    <m/>
    <s v="Boryien"/>
    <s v="Nhialdiu"/>
    <s v="SSD"/>
    <x v="1"/>
    <s v="SS0609"/>
    <s v="SS060908"/>
    <s v="ssid_SS0609_0036"/>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displaced from Nhialdiu,Boryian to Bentiu due to floods that have destroyed their homes and properties.They are seeking for humanitarian assistance for the basic needs."/>
    <s v="83342644-e724-4030-8437-d338bcbc9c8b"/>
    <n v="1"/>
    <s v="3.4"/>
    <x v="0"/>
    <x v="0"/>
    <x v="1"/>
  </r>
  <r>
    <s v="et_SS0609_0104"/>
    <x v="87"/>
    <d v="2021-09-03T00:00:00"/>
    <d v="2021-09-06T00:00:00"/>
    <x v="5"/>
    <x v="28"/>
    <s v="Bentiu"/>
    <m/>
    <x v="5"/>
    <s v="SS0609"/>
    <s v="SS060901"/>
    <s v="ssid_SS0609_0011"/>
    <s v="Kordapadab"/>
    <s v=""/>
    <n v="9.2650000000000006"/>
    <n v="29.809000000000001"/>
    <s v="Direct visit"/>
    <s v="All IDPs/returnees"/>
    <x v="0"/>
    <b v="1"/>
    <b v="0"/>
    <b v="0"/>
    <b v="0"/>
    <n v="17"/>
    <n v="102"/>
    <n v="12"/>
    <n v="11"/>
    <n v="6"/>
    <n v="10"/>
    <n v="1"/>
    <n v="0"/>
    <n v="14"/>
    <n v="13"/>
    <n v="9"/>
    <n v="20"/>
    <n v="6"/>
    <n v="0"/>
    <n v="40"/>
    <n v="62"/>
    <n v="50"/>
    <n v="0"/>
    <n v="102"/>
    <x v="0"/>
    <x v="0"/>
    <m/>
    <s v="Habitual residence"/>
    <m/>
    <m/>
    <m/>
    <s v="On foot"/>
    <m/>
    <x v="0"/>
    <m/>
    <m/>
    <m/>
    <m/>
    <m/>
    <s v="No"/>
    <b v="0"/>
    <b v="0"/>
    <b v="0"/>
    <b v="0"/>
    <b v="0"/>
    <b v="0"/>
    <b v="0"/>
    <b v="0"/>
    <b v="0"/>
    <m/>
    <b v="0"/>
    <s v="No"/>
    <s v="South Sudan"/>
    <x v="1"/>
    <m/>
    <x v="34"/>
    <m/>
    <s v="Nhialdiu"/>
    <m/>
    <s v="Pathiey"/>
    <s v="Nhialdiu"/>
    <s v="SSD"/>
    <x v="1"/>
    <s v="SS0609"/>
    <s v="SS060908"/>
    <s v="ssid_SS0609_0021"/>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displaced from Nhialdiu to Bentiu due floods that have affected their homes and destroyed all their properties."/>
    <s v="2722f583-b53f-49e3-9f30-33785f9112fe"/>
    <n v="1"/>
    <s v="3.4"/>
    <x v="0"/>
    <x v="0"/>
    <x v="1"/>
  </r>
  <r>
    <s v="et_SS0609_0067"/>
    <x v="88"/>
    <d v="2021-08-15T00:00:00"/>
    <d v="2021-08-15T00:00:00"/>
    <x v="5"/>
    <x v="28"/>
    <s v="Bentiu"/>
    <m/>
    <x v="5"/>
    <s v="SS0609"/>
    <s v="SS060901"/>
    <s v="ssid_SS0609_0001"/>
    <s v="Bimruok"/>
    <s v="Bentiu Power Station (Bimruok)"/>
    <n v="9.2500199999999992"/>
    <n v="29.79636"/>
    <s v="Direct visit"/>
    <s v="None"/>
    <x v="0"/>
    <m/>
    <m/>
    <m/>
    <b v="1"/>
    <n v="30"/>
    <n v="108"/>
    <n v="3"/>
    <n v="7"/>
    <n v="15"/>
    <n v="10"/>
    <n v="8"/>
    <n v="2"/>
    <n v="4"/>
    <n v="6"/>
    <n v="25"/>
    <n v="15"/>
    <n v="12"/>
    <n v="1"/>
    <n v="45"/>
    <n v="63"/>
    <n v="20"/>
    <n v="3"/>
    <n v="108"/>
    <x v="1"/>
    <x v="0"/>
    <m/>
    <s v="Habitual residence"/>
    <m/>
    <m/>
    <m/>
    <s v="On foot"/>
    <m/>
    <x v="0"/>
    <m/>
    <m/>
    <m/>
    <m/>
    <m/>
    <s v="Yes"/>
    <m/>
    <b v="1"/>
    <m/>
    <m/>
    <m/>
    <m/>
    <m/>
    <m/>
    <m/>
    <m/>
    <m/>
    <s v="Yes"/>
    <s v="South Sudan"/>
    <x v="1"/>
    <m/>
    <x v="34"/>
    <m/>
    <s v="Nhialdiu"/>
    <m/>
    <s v="Other Site"/>
    <s v="Chen"/>
    <s v="SSD"/>
    <x v="1"/>
    <s v="SS0609"/>
    <s v="SS060908"/>
    <s v="other"/>
    <s v="No"/>
    <m/>
    <m/>
    <m/>
    <m/>
    <m/>
    <m/>
    <m/>
    <m/>
    <m/>
    <m/>
    <m/>
    <m/>
    <m/>
    <m/>
    <m/>
    <m/>
    <s v="Unknown"/>
    <m/>
    <m/>
    <m/>
    <m/>
    <m/>
    <s v="2 - Severe need leading to negative impact on living standards, physical and mental wellbeing, and loss of dignity, but no immediate threat to life"/>
    <s v="1 - No severe need"/>
    <s v="3 - Extreme need, with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from Chen Village (Nhialdiu Payam) under Rubkona County and upon their arrival they where given emergency food items by Government."/>
    <s v="a605634d-bc12-494e-9913-d97ceb5fe60b"/>
    <n v="1"/>
    <s v="3.4"/>
    <x v="0"/>
    <x v="0"/>
    <x v="1"/>
  </r>
  <r>
    <s v="et_SS0609_0068"/>
    <x v="88"/>
    <d v="2021-08-15T00:00:00"/>
    <d v="2021-08-15T00:00:00"/>
    <x v="5"/>
    <x v="28"/>
    <s v="Bentiu"/>
    <m/>
    <x v="5"/>
    <s v="SS0609"/>
    <s v="SS060901"/>
    <s v="ssid_SS0609_0001"/>
    <s v="Bimruok"/>
    <s v="Bentiu Power Station (Bimruok)"/>
    <n v="9.2500199999999992"/>
    <n v="29.79636"/>
    <s v="Direct visit"/>
    <s v="None"/>
    <x v="0"/>
    <m/>
    <m/>
    <m/>
    <b v="1"/>
    <n v="2"/>
    <n v="16"/>
    <n v="1"/>
    <n v="1"/>
    <n v="3"/>
    <n v="2"/>
    <n v="1"/>
    <n v="0"/>
    <n v="1"/>
    <n v="2"/>
    <n v="2"/>
    <n v="1"/>
    <n v="1"/>
    <n v="1"/>
    <n v="8"/>
    <n v="8"/>
    <n v="5"/>
    <n v="1"/>
    <n v="16"/>
    <x v="1"/>
    <x v="0"/>
    <m/>
    <s v="Habitual residence"/>
    <m/>
    <m/>
    <m/>
    <s v="On foot"/>
    <m/>
    <x v="0"/>
    <m/>
    <m/>
    <m/>
    <m/>
    <m/>
    <s v="Yes"/>
    <m/>
    <b v="1"/>
    <m/>
    <m/>
    <m/>
    <m/>
    <m/>
    <m/>
    <m/>
    <m/>
    <m/>
    <s v="Yes"/>
    <s v="South Sudan"/>
    <x v="1"/>
    <m/>
    <x v="34"/>
    <m/>
    <s v="Nhialdiu"/>
    <m/>
    <s v="Other Site"/>
    <s v="Thuokyierlok"/>
    <s v="SSD"/>
    <x v="1"/>
    <s v="SS0609"/>
    <s v="SS060908"/>
    <s v="other"/>
    <s v="No"/>
    <m/>
    <m/>
    <m/>
    <m/>
    <m/>
    <m/>
    <m/>
    <m/>
    <m/>
    <m/>
    <m/>
    <m/>
    <m/>
    <m/>
    <m/>
    <m/>
    <s v="Unknown"/>
    <m/>
    <m/>
    <m/>
    <m/>
    <m/>
    <s v="1 - No severe need"/>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No"/>
    <m/>
    <m/>
    <s v="These IDPs are displace by flood from Thuoknyierlok Village (Nhialdiu Payam) under Rubkona County and upon their arrival they where given emergency food items by government."/>
    <s v="f45cc974-33df-4820-aa16-20272502754a"/>
    <n v="1"/>
    <s v="3.4"/>
    <x v="0"/>
    <x v="0"/>
    <x v="1"/>
  </r>
  <r>
    <s v="et_SS0609_0069"/>
    <x v="88"/>
    <d v="2021-08-15T00:00:00"/>
    <d v="2021-08-15T00:00:00"/>
    <x v="5"/>
    <x v="28"/>
    <s v="Bentiu"/>
    <m/>
    <x v="5"/>
    <s v="SS0609"/>
    <s v="SS060901"/>
    <s v="ssid_SS0609_0001"/>
    <s v="Bimruok"/>
    <s v="Bentiu Power Station (Bimruok)"/>
    <n v="9.2500199999999992"/>
    <n v="29.79636"/>
    <s v="Direct visit"/>
    <s v="None"/>
    <x v="0"/>
    <m/>
    <m/>
    <m/>
    <b v="1"/>
    <n v="2"/>
    <n v="14"/>
    <n v="1"/>
    <n v="1"/>
    <n v="2"/>
    <n v="2"/>
    <n v="1"/>
    <n v="0"/>
    <n v="0"/>
    <n v="1"/>
    <n v="3"/>
    <n v="1"/>
    <n v="1"/>
    <n v="1"/>
    <n v="7"/>
    <n v="7"/>
    <n v="3"/>
    <n v="1"/>
    <n v="14"/>
    <x v="1"/>
    <x v="0"/>
    <m/>
    <s v="Habitual residence"/>
    <m/>
    <m/>
    <m/>
    <s v="On foot"/>
    <m/>
    <x v="0"/>
    <m/>
    <m/>
    <m/>
    <m/>
    <m/>
    <s v="Yes"/>
    <m/>
    <b v="1"/>
    <m/>
    <m/>
    <m/>
    <m/>
    <m/>
    <m/>
    <m/>
    <m/>
    <m/>
    <s v="Yes"/>
    <s v="South Sudan"/>
    <x v="1"/>
    <m/>
    <x v="34"/>
    <m/>
    <s v="Nhialdiu"/>
    <m/>
    <s v="Other Site"/>
    <s v="Wichot"/>
    <s v="SSD"/>
    <x v="1"/>
    <s v="SS0609"/>
    <s v="SS060908"/>
    <s v="other"/>
    <s v="No"/>
    <m/>
    <m/>
    <m/>
    <m/>
    <m/>
    <m/>
    <m/>
    <m/>
    <m/>
    <m/>
    <m/>
    <m/>
    <m/>
    <m/>
    <m/>
    <m/>
    <s v="Unknown"/>
    <m/>
    <m/>
    <m/>
    <m/>
    <m/>
    <s v="1 - No severe need"/>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No"/>
    <m/>
    <m/>
    <s v="These IDPs are displace by flood from Wichot Village (Nhialdiu Payam) under Rubkona County and upon their arrival they where given emergency food items."/>
    <s v="7ac84232-2902-4c22-8e3e-a35c336bbffc"/>
    <n v="1"/>
    <s v="3.4"/>
    <x v="0"/>
    <x v="0"/>
    <x v="1"/>
  </r>
  <r>
    <s v="et_SS0609_0070"/>
    <x v="88"/>
    <d v="2021-08-15T00:00:00"/>
    <d v="2021-08-15T00:00:00"/>
    <x v="5"/>
    <x v="28"/>
    <s v="Bentiu"/>
    <m/>
    <x v="5"/>
    <s v="SS0609"/>
    <s v="SS060901"/>
    <s v="ssid_SS0609_0001"/>
    <s v="Bimruok"/>
    <s v="Bentiu Power Station (Bimruok)"/>
    <n v="9.2500199999999992"/>
    <n v="29.79636"/>
    <s v="Direct visit"/>
    <s v="None"/>
    <x v="0"/>
    <m/>
    <m/>
    <m/>
    <b v="1"/>
    <n v="22"/>
    <n v="116"/>
    <n v="13"/>
    <n v="5"/>
    <n v="10"/>
    <n v="8"/>
    <n v="10"/>
    <n v="6"/>
    <n v="8"/>
    <n v="7"/>
    <n v="15"/>
    <n v="12"/>
    <n v="15"/>
    <n v="7"/>
    <n v="52"/>
    <n v="64"/>
    <n v="33"/>
    <n v="13"/>
    <n v="116"/>
    <x v="1"/>
    <x v="0"/>
    <m/>
    <s v="Habitual residence"/>
    <m/>
    <m/>
    <m/>
    <s v="On foot"/>
    <m/>
    <x v="0"/>
    <m/>
    <m/>
    <m/>
    <m/>
    <m/>
    <s v="Yes"/>
    <m/>
    <m/>
    <m/>
    <m/>
    <m/>
    <m/>
    <m/>
    <m/>
    <m/>
    <m/>
    <b v="1"/>
    <s v="Yes"/>
    <s v="South Sudan"/>
    <x v="1"/>
    <m/>
    <x v="34"/>
    <m/>
    <s v="Nhialdiu"/>
    <m/>
    <s v="Other Site"/>
    <s v="Chotjiok"/>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2 - No"/>
    <m/>
    <m/>
    <s v="These IDPs are displace by flood from Chotjiok Village (Nhialdiu Payam) under Rubkona County into Bimruok and upon their arrival they where given some emergency food by government."/>
    <s v="d3650c3c-c8a6-4be2-9266-31c873b4365a"/>
    <n v="1"/>
    <s v="3.4"/>
    <x v="0"/>
    <x v="0"/>
    <x v="1"/>
  </r>
  <r>
    <s v="et_SS0609_0071"/>
    <x v="88"/>
    <d v="2021-08-15T00:00:00"/>
    <d v="2021-08-15T00:00:00"/>
    <x v="5"/>
    <x v="28"/>
    <s v="Bentiu"/>
    <m/>
    <x v="5"/>
    <s v="SS0609"/>
    <s v="SS060901"/>
    <s v="ssid_SS0609_0001"/>
    <s v="Bimruok"/>
    <s v="Bentiu Power Station (Bimruok)"/>
    <n v="9.2500199999999992"/>
    <n v="29.79636"/>
    <s v="Direct visit"/>
    <s v="None"/>
    <x v="0"/>
    <m/>
    <m/>
    <m/>
    <b v="1"/>
    <n v="26"/>
    <n v="162"/>
    <n v="12"/>
    <n v="15"/>
    <n v="18"/>
    <n v="25"/>
    <n v="15"/>
    <n v="7"/>
    <n v="5"/>
    <n v="8"/>
    <n v="12"/>
    <n v="15"/>
    <n v="20"/>
    <n v="10"/>
    <n v="92"/>
    <n v="70"/>
    <n v="40"/>
    <n v="17"/>
    <n v="162"/>
    <x v="1"/>
    <x v="0"/>
    <m/>
    <s v="Habitual residence"/>
    <m/>
    <m/>
    <m/>
    <s v="On foot"/>
    <m/>
    <x v="0"/>
    <m/>
    <m/>
    <m/>
    <m/>
    <m/>
    <s v="Yes"/>
    <m/>
    <m/>
    <m/>
    <m/>
    <m/>
    <m/>
    <m/>
    <m/>
    <m/>
    <m/>
    <b v="1"/>
    <s v="Yes"/>
    <s v="South Sudan"/>
    <x v="1"/>
    <m/>
    <x v="34"/>
    <m/>
    <s v="Nhialdiu"/>
    <m/>
    <s v="Other Site"/>
    <s v="Chieng Gai Pan"/>
    <s v="SSD"/>
    <x v="1"/>
    <s v="SS0609"/>
    <s v="SS060908"/>
    <s v="other"/>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1 - No severe need"/>
    <s v="2 - No"/>
    <m/>
    <m/>
    <s v="These IDPs are displace by flood from Nhialdiu Chieng Gai Pan Village (Nhialdiu Payam) under Rubkona County and upon their arrival to the site they where given emergency food items by Government."/>
    <s v="7f9ace3c-732e-427c-95d4-32180e26eba1"/>
    <n v="1"/>
    <s v="3.4"/>
    <x v="0"/>
    <x v="0"/>
    <x v="1"/>
  </r>
  <r>
    <s v="et_SS0609_0072"/>
    <x v="88"/>
    <d v="2021-08-15T00:00:00"/>
    <d v="2021-08-15T00:00:00"/>
    <x v="5"/>
    <x v="28"/>
    <s v="Bentiu"/>
    <m/>
    <x v="5"/>
    <s v="SS0609"/>
    <s v="SS060901"/>
    <s v="ssid_SS0609_0001"/>
    <s v="Bimruok"/>
    <s v="Bentiu Power Station (Bimruok)"/>
    <n v="9.2500199999999992"/>
    <n v="29.79636"/>
    <s v="Direct visit"/>
    <s v="None"/>
    <x v="0"/>
    <m/>
    <m/>
    <m/>
    <b v="1"/>
    <n v="299"/>
    <n v="1842"/>
    <n v="202"/>
    <n v="141"/>
    <n v="261"/>
    <n v="194"/>
    <n v="80"/>
    <n v="41"/>
    <n v="151"/>
    <n v="172"/>
    <n v="262"/>
    <n v="149"/>
    <n v="157"/>
    <n v="32"/>
    <n v="919"/>
    <n v="923"/>
    <n v="666"/>
    <n v="73"/>
    <n v="1842"/>
    <x v="1"/>
    <x v="0"/>
    <m/>
    <s v="Habitual residence"/>
    <m/>
    <m/>
    <m/>
    <s v="On foot"/>
    <m/>
    <x v="0"/>
    <m/>
    <m/>
    <m/>
    <m/>
    <m/>
    <s v="Yes"/>
    <m/>
    <b v="1"/>
    <m/>
    <m/>
    <m/>
    <m/>
    <m/>
    <m/>
    <m/>
    <m/>
    <m/>
    <s v="No"/>
    <s v="South Sudan"/>
    <x v="1"/>
    <m/>
    <x v="34"/>
    <m/>
    <s v="Nhialdiu"/>
    <m/>
    <s v="Tong Dong"/>
    <s v="Nhialdiu"/>
    <s v="SSD"/>
    <x v="1"/>
    <s v="SS0609"/>
    <s v="SS060908"/>
    <s v="ssid_SS0609_002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from Tongdong Boma (Nhialdiu Payam) under Rubkona County into Bentiu power station (Bimruok) and upon their arrival they where given humanitarian assistant by Government."/>
    <s v="5a7b21a8-d24c-4de3-b925-44b17f40495b"/>
    <n v="1"/>
    <s v="3.4"/>
    <x v="0"/>
    <x v="0"/>
    <x v="1"/>
  </r>
  <r>
    <s v="et_SS0609_0073"/>
    <x v="88"/>
    <d v="2021-08-15T00:00:00"/>
    <d v="2021-08-15T00:00:00"/>
    <x v="5"/>
    <x v="28"/>
    <s v="Bentiu"/>
    <m/>
    <x v="5"/>
    <s v="SS0609"/>
    <s v="SS060901"/>
    <s v="ssid_SS0609_0001"/>
    <s v="Bimruok"/>
    <s v="Bentiu Power Station (Bimruok)"/>
    <n v="9.2500199999999992"/>
    <n v="29.79636"/>
    <s v="Direct visit"/>
    <s v="None"/>
    <x v="0"/>
    <m/>
    <m/>
    <m/>
    <b v="1"/>
    <n v="85"/>
    <n v="511"/>
    <n v="15"/>
    <n v="50"/>
    <n v="70"/>
    <n v="60"/>
    <n v="20"/>
    <n v="11"/>
    <n v="40"/>
    <n v="60"/>
    <n v="85"/>
    <n v="50"/>
    <n v="30"/>
    <n v="20"/>
    <n v="226"/>
    <n v="285"/>
    <n v="165"/>
    <n v="31"/>
    <n v="511"/>
    <x v="1"/>
    <x v="0"/>
    <m/>
    <s v="Habitual residence"/>
    <m/>
    <m/>
    <m/>
    <s v="On foot"/>
    <m/>
    <x v="0"/>
    <m/>
    <m/>
    <m/>
    <m/>
    <m/>
    <s v="Yes"/>
    <m/>
    <m/>
    <m/>
    <m/>
    <m/>
    <m/>
    <m/>
    <m/>
    <m/>
    <m/>
    <b v="1"/>
    <s v="No"/>
    <s v="South Sudan"/>
    <x v="1"/>
    <m/>
    <x v="34"/>
    <m/>
    <s v="Nhialdiu"/>
    <m/>
    <s v="Turkiel"/>
    <s v="Nhialdiu"/>
    <s v="SSD"/>
    <x v="1"/>
    <s v="SS0609"/>
    <s v="SS060908"/>
    <s v="ssid_SS0609_0029"/>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from Turkiel Boma (Nhialdiu Payam) under Rubkona County into Bentiu power station (Bimruok) and upon their arrival they where given emergency food items by Government."/>
    <s v="292c2f62-f377-49d2-963a-c224a15d098b"/>
    <n v="1"/>
    <s v="3.4"/>
    <x v="0"/>
    <x v="0"/>
    <x v="1"/>
  </r>
  <r>
    <s v="et_SS0609_0075"/>
    <x v="88"/>
    <d v="2021-08-15T00:00:00"/>
    <d v="2021-08-15T00:00:00"/>
    <x v="5"/>
    <x v="28"/>
    <s v="Bentiu"/>
    <m/>
    <x v="5"/>
    <s v="SS0609"/>
    <s v="SS060901"/>
    <s v="ssid_SS0609_0001"/>
    <s v="Bimruok"/>
    <s v="Bentiu Power Station (Bimruok)"/>
    <n v="9.2500199999999992"/>
    <n v="29.79636"/>
    <s v="Direct visit"/>
    <s v="None"/>
    <x v="0"/>
    <m/>
    <m/>
    <m/>
    <b v="1"/>
    <n v="22"/>
    <n v="104"/>
    <n v="12"/>
    <n v="8"/>
    <n v="10"/>
    <n v="7"/>
    <n v="5"/>
    <n v="4"/>
    <n v="10"/>
    <n v="7"/>
    <n v="13"/>
    <n v="15"/>
    <n v="5"/>
    <n v="8"/>
    <n v="46"/>
    <n v="58"/>
    <n v="37"/>
    <n v="12"/>
    <n v="104"/>
    <x v="1"/>
    <x v="0"/>
    <m/>
    <s v="Habitual residence"/>
    <m/>
    <m/>
    <m/>
    <s v="On foot"/>
    <m/>
    <x v="0"/>
    <m/>
    <m/>
    <m/>
    <m/>
    <m/>
    <s v="Yes"/>
    <m/>
    <m/>
    <m/>
    <m/>
    <m/>
    <m/>
    <m/>
    <m/>
    <m/>
    <m/>
    <b v="1"/>
    <s v="No"/>
    <s v="South Sudan"/>
    <x v="1"/>
    <m/>
    <x v="34"/>
    <m/>
    <s v="Nhialdiu"/>
    <m/>
    <s v="Duar"/>
    <s v="Nhialdiu"/>
    <s v="SSD"/>
    <x v="1"/>
    <s v="SS0609"/>
    <s v="SS060908"/>
    <s v="ssid_SS0609_0004"/>
    <s v="No"/>
    <m/>
    <m/>
    <m/>
    <m/>
    <m/>
    <m/>
    <m/>
    <m/>
    <m/>
    <m/>
    <m/>
    <m/>
    <m/>
    <m/>
    <m/>
    <m/>
    <s v="Unknown"/>
    <m/>
    <m/>
    <m/>
    <m/>
    <m/>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se IDPs are displace by flood from Duar Boma (Nhialdiu Payam) under Rubkona County into Bentiu power station (Bimruok) and upon their arrival they where given emergency food by Government."/>
    <s v="1da81781-892b-446a-83b4-d1962a588cc6"/>
    <n v="1"/>
    <s v="3.4"/>
    <x v="0"/>
    <x v="0"/>
    <x v="1"/>
  </r>
  <r>
    <s v="et_SS0609_0060"/>
    <x v="88"/>
    <d v="2021-08-15T00:00:00"/>
    <d v="2021-08-15T00:00:00"/>
    <x v="5"/>
    <x v="28"/>
    <s v="Bentiu"/>
    <m/>
    <x v="5"/>
    <s v="SS0609"/>
    <s v="SS060901"/>
    <s v="ssid_SS0609_0001"/>
    <s v="Bimruok"/>
    <s v="New Site Bentiu power station (Bimruok)"/>
    <n v="9.2500199999999992"/>
    <n v="29.79636"/>
    <s v="Direct visit"/>
    <s v="None"/>
    <x v="0"/>
    <m/>
    <m/>
    <m/>
    <b v="1"/>
    <n v="103"/>
    <n v="589"/>
    <n v="30"/>
    <n v="42"/>
    <n v="48"/>
    <n v="50"/>
    <n v="37"/>
    <n v="39"/>
    <n v="48"/>
    <n v="62"/>
    <n v="59"/>
    <n v="60"/>
    <n v="57"/>
    <n v="57"/>
    <n v="246"/>
    <n v="343"/>
    <n v="182"/>
    <n v="96"/>
    <n v="589"/>
    <x v="1"/>
    <x v="0"/>
    <m/>
    <s v="Habitual residence"/>
    <m/>
    <m/>
    <m/>
    <s v="On foot"/>
    <m/>
    <x v="0"/>
    <m/>
    <m/>
    <m/>
    <m/>
    <m/>
    <s v="Yes"/>
    <m/>
    <m/>
    <m/>
    <m/>
    <m/>
    <m/>
    <m/>
    <b v="1"/>
    <m/>
    <m/>
    <m/>
    <s v="Yes"/>
    <s v="South Sudan"/>
    <x v="1"/>
    <m/>
    <x v="34"/>
    <m/>
    <s v="Nhialdiu"/>
    <m/>
    <m/>
    <s v="Chanlual"/>
    <s v="SSD"/>
    <x v="1"/>
    <s v="SS0609"/>
    <s v="SS060908"/>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se IDPs are by flood from Nhialdiu Payam Chanlual Village under Rubkona County to Bentiu New Site Bimruok and upon their arrival in the site they where given emergency food items by government."/>
    <s v="5c879ac1-61be-4fb5-aebb-634522a99c6f"/>
    <n v="1"/>
    <s v="3.4"/>
    <x v="0"/>
    <x v="0"/>
    <x v="1"/>
  </r>
  <r>
    <s v="et_SS0609_0061"/>
    <x v="88"/>
    <d v="2021-08-15T00:00:00"/>
    <d v="2021-08-15T00:00:00"/>
    <x v="5"/>
    <x v="28"/>
    <s v="Bentiu"/>
    <m/>
    <x v="5"/>
    <s v="SS0609"/>
    <s v="SS060901"/>
    <s v="ssid_SS0609_0001"/>
    <s v="Bimruok"/>
    <s v="New Site Bentiu power station (Bimrouk"/>
    <n v="9.2500199999999992"/>
    <n v="29.79636"/>
    <s v="Direct visit"/>
    <s v="None"/>
    <x v="0"/>
    <m/>
    <m/>
    <m/>
    <b v="1"/>
    <n v="38"/>
    <n v="225"/>
    <n v="7"/>
    <n v="21"/>
    <n v="25"/>
    <n v="30"/>
    <n v="29"/>
    <n v="1"/>
    <n v="10"/>
    <n v="15"/>
    <n v="33"/>
    <n v="16"/>
    <n v="38"/>
    <n v="0"/>
    <n v="113"/>
    <n v="112"/>
    <n v="53"/>
    <n v="1"/>
    <n v="225"/>
    <x v="1"/>
    <x v="0"/>
    <m/>
    <s v="Habitual residence"/>
    <m/>
    <m/>
    <m/>
    <s v="On foot"/>
    <m/>
    <x v="0"/>
    <m/>
    <m/>
    <m/>
    <m/>
    <m/>
    <s v="Yes"/>
    <m/>
    <m/>
    <m/>
    <m/>
    <m/>
    <m/>
    <m/>
    <m/>
    <m/>
    <m/>
    <b v="1"/>
    <s v="Yes"/>
    <s v="South Sudan"/>
    <x v="1"/>
    <m/>
    <x v="34"/>
    <m/>
    <s v="Nhialdiu"/>
    <m/>
    <m/>
    <s v="Nyiroamni"/>
    <s v="SSD"/>
    <x v="1"/>
    <s v="SS0609"/>
    <s v="SS060908"/>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These IDPS are displace by flood from Nhialdiu payam (Nyiroamni Village) under Rubkona County to  New Site Bentiu Power station- Bimruok and upon their arrival they where given emergency food items by government."/>
    <s v="6ef9be75-a34f-4010-8da1-f609f102a6d9"/>
    <n v="1"/>
    <s v="3.4"/>
    <x v="0"/>
    <x v="0"/>
    <x v="1"/>
  </r>
  <r>
    <s v="et_SS0609_0062"/>
    <x v="88"/>
    <d v="2021-08-15T00:00:00"/>
    <d v="2021-08-15T00:00:00"/>
    <x v="5"/>
    <x v="28"/>
    <s v="Bentiu"/>
    <m/>
    <x v="5"/>
    <s v="SS0609"/>
    <s v="SS060901"/>
    <s v="ssid_SS0609_0001"/>
    <s v="Bimruok"/>
    <s v="New Site Bentiu power station (Bimruok)"/>
    <n v="9.2500199999999992"/>
    <n v="29.79636"/>
    <s v="Direct visit"/>
    <s v="None"/>
    <x v="0"/>
    <m/>
    <m/>
    <m/>
    <b v="1"/>
    <n v="34"/>
    <n v="245"/>
    <n v="15"/>
    <n v="18"/>
    <n v="32"/>
    <n v="39"/>
    <n v="20"/>
    <n v="0"/>
    <n v="18"/>
    <n v="32"/>
    <n v="31"/>
    <n v="13"/>
    <n v="27"/>
    <n v="0"/>
    <n v="124"/>
    <n v="121"/>
    <n v="83"/>
    <n v="0"/>
    <n v="245"/>
    <x v="1"/>
    <x v="0"/>
    <m/>
    <s v="Habitual residence"/>
    <m/>
    <m/>
    <m/>
    <s v="On foot"/>
    <m/>
    <x v="0"/>
    <m/>
    <m/>
    <m/>
    <m/>
    <m/>
    <s v="Yes"/>
    <m/>
    <m/>
    <m/>
    <m/>
    <m/>
    <m/>
    <m/>
    <m/>
    <m/>
    <m/>
    <b v="1"/>
    <s v="Yes"/>
    <s v="South Sudan"/>
    <x v="1"/>
    <m/>
    <x v="34"/>
    <m/>
    <s v="Nhialdiu"/>
    <m/>
    <s v="Pibor Ciethiguar"/>
    <s v=""/>
    <s v="SSD"/>
    <x v="1"/>
    <s v="SS0609"/>
    <s v="SS060908"/>
    <s v="ssid_SS0609_0051"/>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Nhialdiu Payam (Pibor Village) Under Rubkona County to Bentiu power station New Site-Bimruok and upon their arrival they were given emergency food by the Governor."/>
    <s v="f1200c02-b982-490b-b62f-776e4ecc20e3"/>
    <n v="1"/>
    <s v="3.4"/>
    <x v="0"/>
    <x v="0"/>
    <x v="1"/>
  </r>
  <r>
    <s v="et_SS0609_0063"/>
    <x v="88"/>
    <d v="2021-08-15T00:00:00"/>
    <d v="2021-08-15T00:00:00"/>
    <x v="5"/>
    <x v="28"/>
    <s v="Bentiu"/>
    <m/>
    <x v="5"/>
    <s v="SS0609"/>
    <s v="SS060901"/>
    <s v="ssid_SS0609_0001"/>
    <s v="Bimruok"/>
    <s v="Bentiu Power Station (Bimruok)"/>
    <n v="9.2500199999999992"/>
    <n v="29.79636"/>
    <s v="Direct visit"/>
    <s v="None"/>
    <x v="0"/>
    <m/>
    <m/>
    <m/>
    <b v="1"/>
    <n v="40"/>
    <n v="208"/>
    <n v="12"/>
    <n v="15"/>
    <n v="18"/>
    <n v="20"/>
    <n v="22"/>
    <n v="1"/>
    <n v="10"/>
    <n v="23"/>
    <n v="25"/>
    <n v="27"/>
    <n v="25"/>
    <n v="10"/>
    <n v="88"/>
    <n v="120"/>
    <n v="60"/>
    <n v="11"/>
    <n v="208"/>
    <x v="1"/>
    <x v="0"/>
    <m/>
    <s v="Habitual residence"/>
    <m/>
    <m/>
    <m/>
    <s v="On foot"/>
    <m/>
    <x v="0"/>
    <m/>
    <m/>
    <m/>
    <m/>
    <m/>
    <s v="No"/>
    <m/>
    <m/>
    <m/>
    <m/>
    <m/>
    <m/>
    <m/>
    <m/>
    <m/>
    <m/>
    <m/>
    <s v="Yes"/>
    <s v="South Sudan"/>
    <x v="1"/>
    <m/>
    <x v="34"/>
    <m/>
    <s v="Nhialdiu"/>
    <m/>
    <s v="Mathiang"/>
    <s v="Bentiu power station (Bimruok)"/>
    <s v="SSD"/>
    <x v="1"/>
    <s v="SS0609"/>
    <s v="SS060908"/>
    <s v="ssid_SS0609_0015"/>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IDPS are displace by flood from Nhialdiu Payam (Mathiang Village) under Rubkona County to New Site Bentiu power Station -Bimruok and upon their arrival they where given emergency food by Governor."/>
    <s v="fe44be5c-95d6-4d63-a9bd-3dd33356dcaa"/>
    <n v="1"/>
    <s v="3.4"/>
    <x v="0"/>
    <x v="0"/>
    <x v="1"/>
  </r>
  <r>
    <s v="et_SS0609_0064"/>
    <x v="88"/>
    <d v="2021-08-15T00:00:00"/>
    <d v="2021-08-15T00:00:00"/>
    <x v="5"/>
    <x v="28"/>
    <s v="Bentiu"/>
    <m/>
    <x v="5"/>
    <s v="SS0609"/>
    <s v="SS060901"/>
    <s v="ssid_SS0609_0001"/>
    <s v="Bimruok"/>
    <s v="Bentiu Power Station (Bimruok)"/>
    <n v="9.2500199999999992"/>
    <n v="29.79636"/>
    <s v="Direct visit"/>
    <s v="None"/>
    <x v="0"/>
    <m/>
    <m/>
    <m/>
    <b v="1"/>
    <n v="22"/>
    <n v="122"/>
    <n v="2"/>
    <n v="7"/>
    <n v="12"/>
    <n v="20"/>
    <n v="10"/>
    <n v="2"/>
    <n v="1"/>
    <n v="5"/>
    <n v="18"/>
    <n v="27"/>
    <n v="17"/>
    <n v="1"/>
    <n v="53"/>
    <n v="69"/>
    <n v="15"/>
    <n v="3"/>
    <n v="122"/>
    <x v="1"/>
    <x v="0"/>
    <m/>
    <s v="Habitual residence"/>
    <m/>
    <m/>
    <m/>
    <s v="On foot"/>
    <m/>
    <x v="0"/>
    <m/>
    <m/>
    <m/>
    <m/>
    <m/>
    <s v="Yes"/>
    <m/>
    <b v="1"/>
    <m/>
    <m/>
    <m/>
    <m/>
    <m/>
    <m/>
    <m/>
    <m/>
    <m/>
    <s v="Yes"/>
    <s v="South Sudan"/>
    <x v="1"/>
    <m/>
    <x v="34"/>
    <m/>
    <s v="Nhialdiu"/>
    <m/>
    <s v="Nyialdiu"/>
    <s v=""/>
    <s v="SSD"/>
    <x v="1"/>
    <s v="SS0609"/>
    <s v="SS060908"/>
    <s v="ssid_SS0609_001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These IDPS are displace by flood Nhialdiu Payam (Wanglok Village) under Rubkona County to Bentiu Power Station (Bimruok) and upon their arrival they where given emergency food items."/>
    <s v="05732668-ebcb-48ee-b4db-310505376fa5"/>
    <n v="1"/>
    <s v="3.4"/>
    <x v="0"/>
    <x v="0"/>
    <x v="1"/>
  </r>
  <r>
    <s v="et_SS0609_0139"/>
    <x v="89"/>
    <d v="2021-11-10T00:00:00"/>
    <d v="2021-12-13T00:00:00"/>
    <x v="5"/>
    <x v="28"/>
    <s v="Bentiu"/>
    <m/>
    <x v="5"/>
    <s v="SS0609"/>
    <s v="SS060901"/>
    <s v="ssid_SS0609_0018"/>
    <s v="Nyuenpiu"/>
    <s v=""/>
    <n v="9.2402599999999993"/>
    <n v="29.78266"/>
    <s v="Direct visit"/>
    <s v="All IDPs/returnees"/>
    <x v="0"/>
    <m/>
    <m/>
    <m/>
    <b v="1"/>
    <n v="104"/>
    <n v="520"/>
    <n v="32"/>
    <n v="30"/>
    <n v="49"/>
    <n v="20"/>
    <n v="12"/>
    <n v="8"/>
    <n v="61"/>
    <n v="85"/>
    <n v="146"/>
    <n v="38"/>
    <n v="29"/>
    <n v="10"/>
    <n v="151"/>
    <n v="369"/>
    <n v="208"/>
    <n v="18"/>
    <n v="520"/>
    <x v="1"/>
    <x v="0"/>
    <m/>
    <s v="Less than 3 months"/>
    <m/>
    <m/>
    <m/>
    <s v="Boat/canoe"/>
    <m/>
    <x v="0"/>
    <m/>
    <m/>
    <m/>
    <m/>
    <m/>
    <s v="Yes"/>
    <m/>
    <b v="1"/>
    <m/>
    <m/>
    <m/>
    <m/>
    <m/>
    <m/>
    <m/>
    <m/>
    <m/>
    <s v="No"/>
    <s v="South Sudan"/>
    <x v="1"/>
    <m/>
    <x v="34"/>
    <m/>
    <s v="Bentiu"/>
    <m/>
    <s v="Daresalam"/>
    <s v="Bentiu"/>
    <s v="SSD"/>
    <x v="1"/>
    <s v="SS0609"/>
    <s v="SS060901"/>
    <s v="ssid_SS0609_0073"/>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idp are displaced recently by floods from puolnyang to nyuenpi village they and settle here because this place is high land then puolnyang ,they are lacking so many things non food items , they said this flood has  never happened  for last forty years and every thing is taken by water livestock ."/>
    <s v="9b7ff438-4f06-40df-b64b-dd1624ad0ea8"/>
    <n v="1"/>
    <s v="3.4"/>
    <x v="0"/>
    <x v="0"/>
    <x v="0"/>
  </r>
  <r>
    <s v="et_SS0609_0135"/>
    <x v="90"/>
    <d v="2021-10-04T00:00:00"/>
    <d v="2021-10-08T00:00:00"/>
    <x v="5"/>
    <x v="28"/>
    <s v="Bentiu"/>
    <m/>
    <x v="5"/>
    <s v="SS0609"/>
    <s v="SS060901"/>
    <s v="ssid_SS0609_0040"/>
    <s v="Dera B"/>
    <s v=""/>
    <n v="9.2495600000000007"/>
    <n v="29.788440000000001"/>
    <s v="Direct visit"/>
    <s v="All IDPs/returnees"/>
    <x v="0"/>
    <b v="0"/>
    <b v="0"/>
    <b v="0"/>
    <b v="1"/>
    <n v="2"/>
    <n v="19"/>
    <n v="2"/>
    <n v="1"/>
    <n v="2"/>
    <n v="4"/>
    <n v="1"/>
    <n v="1"/>
    <n v="1"/>
    <n v="2"/>
    <n v="2"/>
    <n v="3"/>
    <n v="0"/>
    <n v="0"/>
    <n v="11"/>
    <n v="8"/>
    <n v="6"/>
    <n v="1"/>
    <n v="19"/>
    <x v="1"/>
    <x v="0"/>
    <m/>
    <s v="Less than 3 months"/>
    <m/>
    <m/>
    <m/>
    <s v="On foot"/>
    <m/>
    <x v="0"/>
    <m/>
    <m/>
    <m/>
    <m/>
    <m/>
    <s v="Yes"/>
    <b v="1"/>
    <b v="1"/>
    <b v="0"/>
    <b v="0"/>
    <b v="0"/>
    <b v="0"/>
    <b v="0"/>
    <b v="1"/>
    <b v="0"/>
    <m/>
    <b v="0"/>
    <s v="No"/>
    <s v="South Sudan"/>
    <x v="1"/>
    <m/>
    <x v="34"/>
    <m/>
    <s v="Rubkona"/>
    <m/>
    <s v="Rubkona Town"/>
    <s v="Rubkona"/>
    <s v="SSD"/>
    <x v="1"/>
    <s v="SS0609"/>
    <s v="SS060912"/>
    <s v="ssid_SS0609_0077"/>
    <s v="No"/>
    <m/>
    <m/>
    <m/>
    <m/>
    <m/>
    <m/>
    <m/>
    <m/>
    <m/>
    <m/>
    <m/>
    <m/>
    <m/>
    <m/>
    <m/>
    <m/>
    <s v="Unknown"/>
    <m/>
    <m/>
    <m/>
    <m/>
    <m/>
    <s v="1 - No severe need"/>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IDP are displace by flood in Nying Village and Dera a Bentiu town They get register  in Bentiu during  BMR ,and they came to Unmiss for relative to stay together no way for scaping to another place all road are been block by water since August earl  this year ,in other way around IDp are planning to  settled in Unmiss Camp ,which  they can believe  Unmiss is the place organized by United nation  for the people affect by any disasters ,they  say humanitarian solve our problem."/>
    <s v="67c1ce5e-8770-40b9-8f8c-e0a236f735c2"/>
    <n v="1"/>
    <s v="3.4"/>
    <x v="0"/>
    <x v="0"/>
    <x v="1"/>
  </r>
  <r>
    <s v="et_SS0609_0125"/>
    <x v="0"/>
    <d v="2021-10-12T00:00:00"/>
    <d v="2021-10-12T00:00:00"/>
    <x v="5"/>
    <x v="28"/>
    <s v="Bentiu"/>
    <m/>
    <x v="5"/>
    <s v="SS0609"/>
    <s v="SS060901"/>
    <s v="ssid_SS0609_0072"/>
    <s v="Bilnyang"/>
    <s v=""/>
    <n v="9.2349800000000002"/>
    <n v="29.781140000000001"/>
    <s v="Direct visit"/>
    <s v="None"/>
    <x v="0"/>
    <b v="0"/>
    <b v="0"/>
    <b v="0"/>
    <b v="1"/>
    <n v="355"/>
    <n v="2123"/>
    <n v="79"/>
    <n v="329"/>
    <n v="355"/>
    <n v="118"/>
    <n v="47"/>
    <n v="10"/>
    <n v="84"/>
    <n v="309"/>
    <n v="429"/>
    <n v="227"/>
    <n v="107"/>
    <n v="29"/>
    <n v="938"/>
    <n v="1185"/>
    <n v="801"/>
    <n v="39"/>
    <n v="2123"/>
    <x v="1"/>
    <x v="0"/>
    <m/>
    <s v="Habitual residence"/>
    <m/>
    <m/>
    <m/>
    <s v="On foot"/>
    <m/>
    <x v="0"/>
    <m/>
    <m/>
    <m/>
    <m/>
    <m/>
    <s v="Yes"/>
    <b v="0"/>
    <b v="0"/>
    <b v="0"/>
    <b v="0"/>
    <b v="0"/>
    <b v="0"/>
    <b v="0"/>
    <b v="0"/>
    <b v="0"/>
    <m/>
    <b v="1"/>
    <s v="No"/>
    <s v="South Sudan"/>
    <x v="1"/>
    <m/>
    <x v="34"/>
    <m/>
    <s v="Nhialdiu"/>
    <m/>
    <s v="Buonyjuot"/>
    <s v="Nhialdiu"/>
    <s v="SSD"/>
    <x v="1"/>
    <s v="SS0609"/>
    <s v="SS060908"/>
    <s v="ssid_SS0609_0037"/>
    <s v="No"/>
    <m/>
    <m/>
    <m/>
    <m/>
    <m/>
    <m/>
    <m/>
    <m/>
    <m/>
    <m/>
    <m/>
    <m/>
    <m/>
    <m/>
    <m/>
    <m/>
    <s v="Unknown"/>
    <m/>
    <m/>
    <m/>
    <m/>
    <m/>
    <s v="1 - No severe need"/>
    <s v="1 - No severe need"/>
    <s v="1 - No severe need"/>
    <s v="1 - No severe need"/>
    <s v="1 - No severe need"/>
    <s v="1 - No severe need"/>
    <s v="1 - No severe need"/>
    <s v="2 - No"/>
    <m/>
    <m/>
    <s v="These IDP are displace by flood in Nhialdiu Payam(Buonyjuot Village) to Unity State (Bentiu) Bilnyang Site and upon their arrival  no humanitarian assistance give to them."/>
    <s v="b6592a67-f92e-4d84-b966-e35ac12e5280"/>
    <n v="1"/>
    <s v="3.4"/>
    <x v="0"/>
    <x v="0"/>
    <x v="1"/>
  </r>
  <r>
    <s v="et_SS0609_0096"/>
    <x v="79"/>
    <d v="2021-08-30T00:00:00"/>
    <d v="2021-08-31T00:00:00"/>
    <x v="5"/>
    <x v="28"/>
    <s v="Bentiu"/>
    <m/>
    <x v="5"/>
    <s v="SS0609"/>
    <s v="SS060901"/>
    <s v="ssid_SS0609_0080"/>
    <s v="Kuermandoke Site"/>
    <s v=""/>
    <n v="9.2560000000000002"/>
    <n v="29.797000000000001"/>
    <s v="Direct visit"/>
    <s v="None"/>
    <x v="0"/>
    <m/>
    <m/>
    <m/>
    <b v="1"/>
    <n v="33"/>
    <n v="198"/>
    <n v="22"/>
    <n v="19"/>
    <n v="11"/>
    <n v="17"/>
    <n v="6"/>
    <n v="4"/>
    <n v="30"/>
    <n v="24"/>
    <n v="20"/>
    <n v="21"/>
    <n v="16"/>
    <n v="8"/>
    <n v="79"/>
    <n v="119"/>
    <n v="95"/>
    <n v="12"/>
    <n v="198"/>
    <x v="1"/>
    <x v="0"/>
    <m/>
    <s v="Less than 3 months"/>
    <m/>
    <m/>
    <m/>
    <s v="On foot"/>
    <m/>
    <x v="0"/>
    <m/>
    <m/>
    <m/>
    <m/>
    <m/>
    <s v="No"/>
    <m/>
    <m/>
    <m/>
    <m/>
    <m/>
    <m/>
    <m/>
    <m/>
    <m/>
    <m/>
    <m/>
    <s v="No"/>
    <s v="South Sudan"/>
    <x v="1"/>
    <m/>
    <x v="34"/>
    <m/>
    <s v="Nhialdiu"/>
    <m/>
    <s v="Boryien"/>
    <s v="Nhialdiu"/>
    <s v="SSD"/>
    <x v="1"/>
    <s v="SS0609"/>
    <s v="SS060908"/>
    <s v="ssid_SS0609_0036"/>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No"/>
    <m/>
    <m/>
    <s v="These are IDPs who are affected with flood in Nhialdiu and currently they relocated to Bentiu town, opposite to Governor's Office (They settle in a new site call Kuermandoke). They have so far spent 1one week in Kuermandoke"/>
    <s v="e240a807-436b-40c5-b4d6-1061578dfe86"/>
    <n v="1"/>
    <s v="3.4"/>
    <x v="0"/>
    <x v="0"/>
    <x v="1"/>
  </r>
  <r>
    <s v="et_SS0609_0091"/>
    <x v="91"/>
    <d v="2021-08-29T00:00:00"/>
    <d v="2021-08-31T00:00:00"/>
    <x v="5"/>
    <x v="28"/>
    <s v="Bentiu"/>
    <m/>
    <x v="5"/>
    <s v="SS0609"/>
    <s v="SS060901"/>
    <s v="ssid_SS0609_0080"/>
    <s v="Kuermandoke Site"/>
    <s v=""/>
    <n v="9.2560000000000002"/>
    <n v="29.797000000000001"/>
    <s v="Direct visit"/>
    <s v="None"/>
    <x v="0"/>
    <m/>
    <m/>
    <m/>
    <b v="1"/>
    <n v="85"/>
    <n v="510"/>
    <n v="45"/>
    <n v="48"/>
    <n v="42"/>
    <n v="35"/>
    <n v="31"/>
    <n v="10"/>
    <n v="71"/>
    <n v="56"/>
    <n v="62"/>
    <n v="52"/>
    <n v="42"/>
    <n v="16"/>
    <n v="211"/>
    <n v="299"/>
    <n v="220"/>
    <n v="26"/>
    <n v="510"/>
    <x v="1"/>
    <x v="0"/>
    <m/>
    <s v="Less than 3 months"/>
    <m/>
    <m/>
    <m/>
    <s v="On foot"/>
    <m/>
    <x v="0"/>
    <m/>
    <m/>
    <m/>
    <m/>
    <m/>
    <s v="No"/>
    <m/>
    <m/>
    <m/>
    <m/>
    <m/>
    <m/>
    <m/>
    <m/>
    <m/>
    <m/>
    <m/>
    <s v="No"/>
    <s v="South Sudan"/>
    <x v="1"/>
    <m/>
    <x v="34"/>
    <m/>
    <s v="Nhialdiu"/>
    <m/>
    <s v="Pathiey"/>
    <s v="Nhialdiu"/>
    <s v="SSD"/>
    <x v="1"/>
    <s v="SS0609"/>
    <s v="SS060908"/>
    <s v="ssid_SS0609_0021"/>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se are IDPs who are affected with flood in Nhialdiu and currently they relocated to Bentiu town, opposite to Governor's Office (They settle in a new site call Kuermandoke). They have so far spent one in Kuermandoke"/>
    <s v="0bc1655e-c493-4dd1-886a-ff09e0b8588e"/>
    <n v="1"/>
    <s v="3.4"/>
    <x v="0"/>
    <x v="0"/>
    <x v="1"/>
  </r>
  <r>
    <s v="et_SS0609_0092"/>
    <x v="91"/>
    <d v="2021-08-29T00:00:00"/>
    <d v="2021-08-31T00:00:00"/>
    <x v="5"/>
    <x v="28"/>
    <s v="Bentiu"/>
    <m/>
    <x v="5"/>
    <s v="SS0609"/>
    <s v="SS060901"/>
    <s v="ssid_SS0609_0080"/>
    <s v="Kuermandoke Site"/>
    <s v=""/>
    <n v="9.2560000000000002"/>
    <n v="29.797000000000001"/>
    <s v="Direct visit"/>
    <s v="None"/>
    <x v="0"/>
    <m/>
    <m/>
    <m/>
    <b v="1"/>
    <n v="13"/>
    <n v="78"/>
    <n v="11"/>
    <n v="7"/>
    <n v="4"/>
    <n v="6"/>
    <n v="3"/>
    <n v="0"/>
    <n v="13"/>
    <n v="8"/>
    <n v="5"/>
    <n v="12"/>
    <n v="7"/>
    <n v="2"/>
    <n v="31"/>
    <n v="47"/>
    <n v="39"/>
    <n v="2"/>
    <n v="78"/>
    <x v="1"/>
    <x v="0"/>
    <m/>
    <s v="Less than 3 months"/>
    <m/>
    <m/>
    <m/>
    <s v="On foot"/>
    <m/>
    <x v="0"/>
    <m/>
    <m/>
    <m/>
    <m/>
    <m/>
    <s v="No"/>
    <m/>
    <m/>
    <m/>
    <m/>
    <m/>
    <m/>
    <m/>
    <m/>
    <m/>
    <m/>
    <m/>
    <s v="No"/>
    <s v="South Sudan"/>
    <x v="1"/>
    <m/>
    <x v="34"/>
    <m/>
    <s v="Nhialdiu"/>
    <m/>
    <s v="Other Site"/>
    <s v="Tongdadol"/>
    <s v="SSD"/>
    <x v="1"/>
    <s v="SS0609"/>
    <s v="SS060908"/>
    <s v="other"/>
    <s v="No"/>
    <m/>
    <m/>
    <m/>
    <m/>
    <m/>
    <m/>
    <m/>
    <m/>
    <m/>
    <m/>
    <m/>
    <m/>
    <m/>
    <m/>
    <m/>
    <m/>
    <s v="Unknown"/>
    <m/>
    <m/>
    <m/>
    <m/>
    <m/>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IDPs who are affected with flood in Nhialdiu and currently they relocated to Bentiu town, opposite to Governor's Office (They settle in a new site call Kuermandoke). They have so far spent one in Kuermandoke"/>
    <s v="c9e84855-6f2d-4680-ac8b-d4563cbac277"/>
    <n v="1"/>
    <s v="3.4"/>
    <x v="0"/>
    <x v="0"/>
    <x v="1"/>
  </r>
  <r>
    <s v="et_SS0609_0093"/>
    <x v="79"/>
    <d v="2021-08-31T00:00:00"/>
    <d v="2021-09-01T00:00:00"/>
    <x v="5"/>
    <x v="28"/>
    <s v="Bentiu"/>
    <m/>
    <x v="5"/>
    <s v="SS0609"/>
    <s v="SS060901"/>
    <s v="ssid_SS0609_0080"/>
    <s v="Kuermandoke Site"/>
    <s v=""/>
    <n v="9.2560000000000002"/>
    <n v="29.797000000000001"/>
    <s v="Direct visit"/>
    <s v="None"/>
    <x v="0"/>
    <m/>
    <m/>
    <m/>
    <b v="1"/>
    <n v="20"/>
    <n v="120"/>
    <n v="12"/>
    <n v="16"/>
    <n v="10"/>
    <n v="9"/>
    <n v="4"/>
    <n v="2"/>
    <n v="14"/>
    <n v="12"/>
    <n v="14"/>
    <n v="13"/>
    <n v="11"/>
    <n v="3"/>
    <n v="53"/>
    <n v="67"/>
    <n v="54"/>
    <n v="5"/>
    <n v="120"/>
    <x v="1"/>
    <x v="0"/>
    <m/>
    <s v="Less than 3 months"/>
    <m/>
    <m/>
    <m/>
    <s v="On foot"/>
    <m/>
    <x v="0"/>
    <m/>
    <m/>
    <m/>
    <m/>
    <m/>
    <s v="Yes"/>
    <b v="1"/>
    <b v="1"/>
    <m/>
    <m/>
    <m/>
    <m/>
    <m/>
    <m/>
    <m/>
    <m/>
    <m/>
    <s v="No"/>
    <s v="South Sudan"/>
    <x v="1"/>
    <m/>
    <x v="34"/>
    <m/>
    <s v="Nhialdiu"/>
    <m/>
    <s v="Tong Dong"/>
    <s v="Nhialdiu"/>
    <s v="SSD"/>
    <x v="1"/>
    <s v="SS0609"/>
    <s v="SS060908"/>
    <s v="ssid_SS0609_002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2 - No"/>
    <m/>
    <m/>
    <s v="These are IDPs who are affected with flood in Tong dong and currently they relocated to Bentiu town, opposite to Governor's Office (They settle in a new site call Kuermandoke). They have so far spent one in Kuermandoke"/>
    <s v="a7d6d184-67d3-49a3-be41-6264e8983051"/>
    <n v="1"/>
    <s v="3.4"/>
    <x v="0"/>
    <x v="0"/>
    <x v="1"/>
  </r>
  <r>
    <s v="et_SS0609_0094"/>
    <x v="79"/>
    <d v="2021-08-31T00:00:00"/>
    <d v="2021-09-01T00:00:00"/>
    <x v="5"/>
    <x v="28"/>
    <s v="Bentiu"/>
    <m/>
    <x v="5"/>
    <s v="SS0609"/>
    <s v="SS060901"/>
    <s v="ssid_SS0609_0080"/>
    <s v="Kuermandoke Site"/>
    <s v=""/>
    <n v="9.2560000000000002"/>
    <n v="29.797000000000001"/>
    <s v="Direct visit"/>
    <s v="None"/>
    <x v="0"/>
    <m/>
    <m/>
    <m/>
    <b v="1"/>
    <n v="42"/>
    <n v="252"/>
    <n v="18"/>
    <n v="18"/>
    <n v="24"/>
    <n v="21"/>
    <n v="15"/>
    <n v="4"/>
    <n v="27"/>
    <n v="21"/>
    <n v="28"/>
    <n v="34"/>
    <n v="31"/>
    <n v="11"/>
    <n v="100"/>
    <n v="152"/>
    <n v="84"/>
    <n v="15"/>
    <n v="252"/>
    <x v="1"/>
    <x v="0"/>
    <m/>
    <s v="Less than 3 months"/>
    <m/>
    <m/>
    <m/>
    <s v="On foot"/>
    <m/>
    <x v="0"/>
    <m/>
    <m/>
    <m/>
    <m/>
    <m/>
    <s v="Yes"/>
    <b v="1"/>
    <b v="1"/>
    <m/>
    <m/>
    <m/>
    <m/>
    <m/>
    <m/>
    <m/>
    <m/>
    <m/>
    <s v="No"/>
    <s v="South Sudan"/>
    <x v="1"/>
    <m/>
    <x v="34"/>
    <m/>
    <s v="Nhialdiu"/>
    <m/>
    <s v="Pathiey"/>
    <s v="Nhialdiu"/>
    <s v="SSD"/>
    <x v="1"/>
    <s v="SS0609"/>
    <s v="SS060908"/>
    <s v="ssid_SS0609_0021"/>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3 - Extreme need, with immediate threat to life"/>
    <s v="1 - No severe need"/>
    <s v="2 - No"/>
    <m/>
    <m/>
    <s v="These are IDPs who are affected with flood in Pathiay and currently they relocated to Bentiu town, opposite to Governor's Office (They settle in a new site call Kuermandoke). They have so far spent one in Kuermandoke"/>
    <s v="20d41da4-2176-4859-a134-b8cd09d3647d"/>
    <n v="1"/>
    <s v="3.4"/>
    <x v="0"/>
    <x v="0"/>
    <x v="1"/>
  </r>
  <r>
    <s v="et_SS0609_0080"/>
    <x v="92"/>
    <d v="2021-08-25T00:00:00"/>
    <d v="2021-08-26T00:00:00"/>
    <x v="5"/>
    <x v="28"/>
    <s v="Bentiu"/>
    <m/>
    <x v="5"/>
    <s v="SS0609"/>
    <s v="SS060901"/>
    <s v="ssid_SS0609_0080"/>
    <s v="Kuermandoke Site"/>
    <s v=""/>
    <n v="9.2560000000000002"/>
    <n v="29.797000000000001"/>
    <s v="Direct visit"/>
    <s v="None"/>
    <x v="0"/>
    <m/>
    <m/>
    <m/>
    <b v="1"/>
    <n v="280"/>
    <n v="1680"/>
    <n v="180"/>
    <n v="159"/>
    <n v="163"/>
    <n v="131"/>
    <n v="92"/>
    <n v="33"/>
    <n v="208"/>
    <n v="220"/>
    <n v="172"/>
    <n v="162"/>
    <n v="107"/>
    <n v="53"/>
    <n v="758"/>
    <n v="922"/>
    <n v="767"/>
    <n v="86"/>
    <n v="1680"/>
    <x v="1"/>
    <x v="0"/>
    <m/>
    <s v="Habitual residence"/>
    <m/>
    <m/>
    <m/>
    <s v="On foot"/>
    <m/>
    <x v="0"/>
    <m/>
    <m/>
    <m/>
    <m/>
    <m/>
    <s v="Yes"/>
    <b v="1"/>
    <b v="1"/>
    <m/>
    <m/>
    <m/>
    <m/>
    <m/>
    <m/>
    <m/>
    <m/>
    <m/>
    <s v="No"/>
    <s v="South Sudan"/>
    <x v="1"/>
    <m/>
    <x v="34"/>
    <m/>
    <s v="Nhialdiu"/>
    <m/>
    <s v="Boryien"/>
    <s v="Nhialdiu"/>
    <s v="SSD"/>
    <x v="1"/>
    <s v="SS0609"/>
    <s v="SS060908"/>
    <s v="ssid_SS0609_0036"/>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IDPs who are affected with flood in Nhialdiu and currently they relocate to Bentiu town, opposite to Governor's Office (They settle in a new site call Kuermandoke). They have so far spent ten 10 days in Kuermandoke"/>
    <s v="0208acc0-5fe8-4fcb-a9ea-db11bc334d0b"/>
    <n v="1"/>
    <s v="3.4"/>
    <x v="0"/>
    <x v="0"/>
    <x v="1"/>
  </r>
  <r>
    <s v="et_SS0609_0081"/>
    <x v="92"/>
    <d v="2021-08-25T00:00:00"/>
    <d v="2021-08-26T00:00:00"/>
    <x v="5"/>
    <x v="28"/>
    <s v="Bentiu"/>
    <m/>
    <x v="5"/>
    <s v="SS0609"/>
    <s v="SS060901"/>
    <s v="ssid_SS0609_0080"/>
    <s v="Kuermandoke Site"/>
    <s v=""/>
    <n v="9.2560000000000002"/>
    <n v="29.797000000000001"/>
    <s v="Direct visit"/>
    <s v="None"/>
    <x v="0"/>
    <m/>
    <m/>
    <m/>
    <b v="1"/>
    <n v="69"/>
    <n v="414"/>
    <n v="38"/>
    <n v="45"/>
    <n v="37"/>
    <n v="33"/>
    <n v="24"/>
    <n v="5"/>
    <n v="43"/>
    <n v="58"/>
    <n v="48"/>
    <n v="45"/>
    <n v="30"/>
    <n v="8"/>
    <n v="182"/>
    <n v="232"/>
    <n v="184"/>
    <n v="13"/>
    <n v="414"/>
    <x v="1"/>
    <x v="0"/>
    <m/>
    <s v="Habitual residence"/>
    <m/>
    <m/>
    <m/>
    <s v="On foot"/>
    <m/>
    <x v="0"/>
    <m/>
    <m/>
    <m/>
    <m/>
    <m/>
    <s v="Yes"/>
    <b v="1"/>
    <b v="1"/>
    <m/>
    <m/>
    <m/>
    <m/>
    <m/>
    <m/>
    <m/>
    <m/>
    <m/>
    <s v="No"/>
    <s v="South Sudan"/>
    <x v="1"/>
    <m/>
    <x v="34"/>
    <m/>
    <s v="Nhialdiu"/>
    <m/>
    <s v="Duar"/>
    <s v="Nhialdiu"/>
    <s v="SSD"/>
    <x v="1"/>
    <s v="SS0609"/>
    <s v="SS060908"/>
    <s v="ssid_SS0609_0004"/>
    <s v="No"/>
    <m/>
    <m/>
    <m/>
    <m/>
    <m/>
    <m/>
    <m/>
    <m/>
    <m/>
    <m/>
    <m/>
    <m/>
    <m/>
    <m/>
    <m/>
    <m/>
    <s v="Unknown"/>
    <m/>
    <m/>
    <m/>
    <m/>
    <m/>
    <s v="3 - Extreme need, with immediate threat to life"/>
    <s v="3 - Extreme need, with immediate threat to life"/>
    <s v="1 - No severe need"/>
    <s v="3 - Extreme need, with immediate threat to life"/>
    <s v="1 - No severe need"/>
    <s v="1 - No severe need"/>
    <s v="1 - No severe need"/>
    <s v="2 - No"/>
    <m/>
    <m/>
    <s v="These are IDPs who are affected with flood in Nhialdiu and currently they relocate to Bentiu town, opposite to Governor's Office (They settle in a new site call Kuermandoke). They have so far spent ten 10 days in Kuermandoke"/>
    <s v="2e687e0f-93f4-4e03-be46-fe6c7f1077d3"/>
    <n v="1"/>
    <s v="3.4"/>
    <x v="0"/>
    <x v="0"/>
    <x v="1"/>
  </r>
  <r>
    <s v="et_SS0609_0089"/>
    <x v="93"/>
    <d v="2021-08-28T00:00:00"/>
    <d v="2021-08-28T00:00:00"/>
    <x v="5"/>
    <x v="28"/>
    <s v="Bentiu"/>
    <m/>
    <x v="5"/>
    <s v="SS0609"/>
    <s v="SS060901"/>
    <s v="ssid_SS0609_0080"/>
    <s v="Kuermandoke Site"/>
    <s v=""/>
    <n v="9.2560000000000002"/>
    <n v="29.797000000000001"/>
    <s v="Direct visit"/>
    <s v="None"/>
    <x v="0"/>
    <m/>
    <m/>
    <m/>
    <b v="1"/>
    <n v="31"/>
    <n v="186"/>
    <n v="32"/>
    <n v="18"/>
    <n v="14"/>
    <n v="10"/>
    <n v="5"/>
    <n v="0"/>
    <n v="35"/>
    <n v="31"/>
    <n v="22"/>
    <n v="13"/>
    <n v="6"/>
    <n v="0"/>
    <n v="79"/>
    <n v="107"/>
    <n v="116"/>
    <n v="0"/>
    <n v="186"/>
    <x v="1"/>
    <x v="0"/>
    <m/>
    <s v="Habitual residence"/>
    <m/>
    <m/>
    <m/>
    <s v="On foot"/>
    <m/>
    <x v="0"/>
    <m/>
    <m/>
    <m/>
    <m/>
    <m/>
    <s v="No"/>
    <m/>
    <m/>
    <m/>
    <m/>
    <m/>
    <m/>
    <m/>
    <m/>
    <m/>
    <m/>
    <m/>
    <s v="No"/>
    <s v="South Sudan"/>
    <x v="1"/>
    <m/>
    <x v="34"/>
    <m/>
    <s v="Nhialdiu"/>
    <m/>
    <s v="Other Site"/>
    <s v="Pathiay Village"/>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2 - No"/>
    <m/>
    <m/>
    <s v="These IDPs are displace by flood in Pathiay Village (Nhialdiu Payam) under Rubkona County to Bentiu Town new site Kuermandoko and upon their arrival they where give emergency food items by government."/>
    <s v="aa891897-4c32-4d4a-a0a0-3d1611acf763"/>
    <n v="1"/>
    <s v="3.4"/>
    <x v="0"/>
    <x v="0"/>
    <x v="1"/>
  </r>
  <r>
    <s v="et_SS0609_0090"/>
    <x v="93"/>
    <d v="2021-08-28T00:00:00"/>
    <d v="2021-08-28T00:00:00"/>
    <x v="5"/>
    <x v="28"/>
    <s v="Bentiu"/>
    <m/>
    <x v="5"/>
    <s v="SS0609"/>
    <s v="SS060901"/>
    <s v="ssid_SS0609_0080"/>
    <s v="Kuermandoke Site"/>
    <s v=""/>
    <n v="9.2560000000000002"/>
    <n v="29.797000000000001"/>
    <s v="Direct visit"/>
    <s v="None"/>
    <x v="0"/>
    <m/>
    <m/>
    <m/>
    <b v="1"/>
    <n v="48"/>
    <n v="288"/>
    <n v="21"/>
    <n v="28"/>
    <n v="18"/>
    <n v="22"/>
    <n v="14"/>
    <n v="13"/>
    <n v="30"/>
    <n v="35"/>
    <n v="40"/>
    <n v="26"/>
    <n v="24"/>
    <n v="17"/>
    <n v="116"/>
    <n v="172"/>
    <n v="114"/>
    <n v="30"/>
    <n v="288"/>
    <x v="1"/>
    <x v="0"/>
    <m/>
    <s v="Habitual residence"/>
    <m/>
    <m/>
    <m/>
    <s v="On foot"/>
    <m/>
    <x v="0"/>
    <m/>
    <m/>
    <m/>
    <m/>
    <m/>
    <s v="Yes"/>
    <m/>
    <b v="1"/>
    <m/>
    <m/>
    <m/>
    <m/>
    <m/>
    <m/>
    <m/>
    <m/>
    <m/>
    <s v="No"/>
    <s v="South Sudan"/>
    <x v="1"/>
    <m/>
    <x v="34"/>
    <m/>
    <s v="Nhialdiu"/>
    <m/>
    <s v="Boryien"/>
    <s v="Nhialdiu"/>
    <s v="SSD"/>
    <x v="1"/>
    <s v="SS0609"/>
    <s v="SS060908"/>
    <s v="ssid_SS0609_0036"/>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se IDPs are displace by flood in Boryien Boma (Nhialdiu Payam) under Rubkona County to Bentiu Town new site Kuermandoko and upon their arrival they where given emergency food items by government."/>
    <s v="cdfd3210-ea97-4303-9827-d2f4afc5e8d2"/>
    <n v="1"/>
    <s v="3.4"/>
    <x v="0"/>
    <x v="0"/>
    <x v="1"/>
  </r>
  <r>
    <s v="et_SS0609_0082"/>
    <x v="40"/>
    <d v="2021-08-26T00:00:00"/>
    <d v="2021-08-26T00:00:00"/>
    <x v="5"/>
    <x v="28"/>
    <s v="Bentiu"/>
    <m/>
    <x v="5"/>
    <s v="SS0609"/>
    <s v="SS060901"/>
    <s v="ssid_SS0609_0080"/>
    <s v="Kuermandoke Site"/>
    <s v=""/>
    <n v="9.2560000000000002"/>
    <n v="29.797000000000001"/>
    <s v="Direct visit"/>
    <s v="All IDPs/returnees"/>
    <x v="0"/>
    <m/>
    <m/>
    <m/>
    <b v="1"/>
    <n v="148"/>
    <n v="888"/>
    <n v="90"/>
    <n v="88"/>
    <n v="82"/>
    <n v="73"/>
    <n v="50"/>
    <n v="21"/>
    <n v="115"/>
    <n v="98"/>
    <n v="90"/>
    <n v="83"/>
    <n v="69"/>
    <n v="29"/>
    <n v="404"/>
    <n v="484"/>
    <n v="391"/>
    <n v="50"/>
    <n v="888"/>
    <x v="1"/>
    <x v="0"/>
    <m/>
    <s v="Habitual residence"/>
    <m/>
    <m/>
    <m/>
    <s v="On foot"/>
    <m/>
    <x v="0"/>
    <m/>
    <m/>
    <m/>
    <m/>
    <m/>
    <s v="Yes"/>
    <b v="1"/>
    <b v="1"/>
    <m/>
    <m/>
    <m/>
    <m/>
    <m/>
    <m/>
    <m/>
    <m/>
    <m/>
    <s v="No"/>
    <s v="South Sudan"/>
    <x v="1"/>
    <m/>
    <x v="34"/>
    <m/>
    <s v="Nhialdiu"/>
    <m/>
    <s v="Pathiey"/>
    <s v="Nhialdiu"/>
    <s v="SSD"/>
    <x v="1"/>
    <s v="SS0609"/>
    <s v="SS060908"/>
    <s v="ssid_SS0609_0021"/>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No"/>
    <m/>
    <m/>
    <s v="These are IDPs who are affected with flood in Nhialdiu and currently they relocate to Bentiu town, opposite to Governor's Office (They settle in a new site call Kuermandoke). They have so far spent ten 10 days in Kuermandoke"/>
    <s v="5f6ee6ec-20b1-4abd-92f8-e0b5109b53b8"/>
    <n v="1"/>
    <s v="3.4"/>
    <x v="0"/>
    <x v="0"/>
    <x v="1"/>
  </r>
  <r>
    <s v="et_SS0609_0084"/>
    <x v="40"/>
    <d v="2021-08-26T00:00:00"/>
    <d v="2021-08-26T00:00:00"/>
    <x v="5"/>
    <x v="28"/>
    <s v="Bentiu"/>
    <m/>
    <x v="5"/>
    <s v="SS0609"/>
    <s v="SS060901"/>
    <s v="ssid_SS0609_0080"/>
    <s v="Kuermandoke Site"/>
    <s v=""/>
    <n v="9.2560000000000002"/>
    <n v="29.797000000000001"/>
    <s v="Direct visit"/>
    <s v="None"/>
    <x v="0"/>
    <m/>
    <m/>
    <m/>
    <b v="1"/>
    <n v="304"/>
    <n v="1824"/>
    <n v="92"/>
    <n v="250"/>
    <n v="100"/>
    <n v="200"/>
    <n v="100"/>
    <n v="40"/>
    <n v="72"/>
    <n v="200"/>
    <n v="150"/>
    <n v="320"/>
    <n v="250"/>
    <n v="50"/>
    <n v="782"/>
    <n v="1042"/>
    <n v="614"/>
    <n v="90"/>
    <n v="1824"/>
    <x v="1"/>
    <x v="0"/>
    <m/>
    <s v="Habitual residence"/>
    <m/>
    <m/>
    <m/>
    <s v="On foot"/>
    <m/>
    <x v="0"/>
    <m/>
    <m/>
    <m/>
    <m/>
    <m/>
    <s v="Yes"/>
    <b v="1"/>
    <b v="1"/>
    <m/>
    <m/>
    <m/>
    <m/>
    <m/>
    <m/>
    <m/>
    <m/>
    <m/>
    <s v="No"/>
    <s v="South Sudan"/>
    <x v="1"/>
    <m/>
    <x v="34"/>
    <m/>
    <s v="Bentiu"/>
    <m/>
    <s v="Other Site"/>
    <s v="Pathiay"/>
    <s v="SSD"/>
    <x v="1"/>
    <s v="SS0609"/>
    <s v="SS06090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se are IDPs who are affected with flood in Nhialdiu and currently they relocate to Bentiu town, opposite to Governor's Office (They settle in a new site call Kuermandoke). They have so far spent ten 10 days in Kuermandoke"/>
    <s v="5435f346-9a2e-4b21-a3ec-5f9c1c396f5c"/>
    <n v="1"/>
    <s v="3.4"/>
    <x v="0"/>
    <x v="0"/>
    <x v="0"/>
  </r>
  <r>
    <s v="et_SS0609_0078"/>
    <x v="94"/>
    <d v="2021-08-24T00:00:00"/>
    <d v="2021-08-25T00:00:00"/>
    <x v="5"/>
    <x v="28"/>
    <s v="Bentiu"/>
    <m/>
    <x v="5"/>
    <s v="SS0609"/>
    <s v="SS060901"/>
    <s v="ssid_SS0609_0080"/>
    <s v="Kuermandoke Site"/>
    <s v=""/>
    <n v="9.2560000000000002"/>
    <n v="29.797000000000001"/>
    <s v="Direct visit"/>
    <s v="None"/>
    <x v="0"/>
    <m/>
    <m/>
    <m/>
    <b v="1"/>
    <n v="142"/>
    <n v="852"/>
    <n v="98"/>
    <n v="84"/>
    <n v="79"/>
    <n v="71"/>
    <n v="65"/>
    <n v="2"/>
    <n v="120"/>
    <n v="93"/>
    <n v="86"/>
    <n v="80"/>
    <n v="70"/>
    <n v="4"/>
    <n v="399"/>
    <n v="453"/>
    <n v="395"/>
    <n v="6"/>
    <n v="852"/>
    <x v="1"/>
    <x v="0"/>
    <m/>
    <s v="Habitual residence"/>
    <m/>
    <m/>
    <m/>
    <s v="On foot"/>
    <m/>
    <x v="0"/>
    <m/>
    <m/>
    <m/>
    <m/>
    <m/>
    <s v="Yes"/>
    <b v="1"/>
    <b v="1"/>
    <m/>
    <m/>
    <m/>
    <m/>
    <m/>
    <m/>
    <m/>
    <m/>
    <m/>
    <s v="No"/>
    <s v="South Sudan"/>
    <x v="1"/>
    <m/>
    <x v="34"/>
    <m/>
    <s v="Nhialdiu"/>
    <m/>
    <s v="Other Site"/>
    <s v="Tongadol"/>
    <s v="SSD"/>
    <x v="1"/>
    <s v="SS0609"/>
    <s v="SS060908"/>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IDPs who are affected with flood in Nhialdiu and currently they relocate to Bentiu town, opposite to Governor's Office (They settle in a new site call Kuermandoke). They have so far spent ten 10 days in Kuermandoke"/>
    <s v="2a783f14-9b92-4b94-b267-c0412934b2d8"/>
    <n v="1"/>
    <s v="3.4"/>
    <x v="0"/>
    <x v="0"/>
    <x v="1"/>
  </r>
  <r>
    <s v="et_SS0609_0079"/>
    <x v="92"/>
    <d v="2021-08-25T00:00:00"/>
    <d v="2021-08-26T00:00:00"/>
    <x v="5"/>
    <x v="28"/>
    <s v="Bentiu"/>
    <m/>
    <x v="5"/>
    <s v="SS0609"/>
    <s v="SS060901"/>
    <s v="ssid_SS0609_0080"/>
    <s v="Kuermandoke Site"/>
    <s v=""/>
    <n v="9.2560000000000002"/>
    <n v="29.797000000000001"/>
    <s v="Direct visit"/>
    <s v="None"/>
    <x v="0"/>
    <m/>
    <m/>
    <m/>
    <b v="1"/>
    <n v="7"/>
    <n v="42"/>
    <n v="5"/>
    <n v="4"/>
    <n v="3"/>
    <n v="2"/>
    <n v="3"/>
    <n v="0"/>
    <n v="8"/>
    <n v="7"/>
    <n v="5"/>
    <n v="3"/>
    <n v="2"/>
    <n v="0"/>
    <n v="17"/>
    <n v="25"/>
    <n v="24"/>
    <n v="0"/>
    <n v="42"/>
    <x v="1"/>
    <x v="0"/>
    <m/>
    <s v="Habitual residence"/>
    <m/>
    <m/>
    <m/>
    <s v="On foot"/>
    <m/>
    <x v="0"/>
    <m/>
    <m/>
    <m/>
    <m/>
    <m/>
    <s v="Yes"/>
    <b v="1"/>
    <b v="1"/>
    <m/>
    <m/>
    <m/>
    <m/>
    <m/>
    <m/>
    <m/>
    <m/>
    <m/>
    <s v="No"/>
    <s v="South Sudan"/>
    <x v="1"/>
    <m/>
    <x v="34"/>
    <m/>
    <s v="Nhialdiu"/>
    <m/>
    <s v="Turkiel"/>
    <s v="Nhialdiu"/>
    <s v="SSD"/>
    <x v="1"/>
    <s v="SS0609"/>
    <s v="SS060908"/>
    <s v="ssid_SS0609_0029"/>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1 - No severe need"/>
    <s v="2 - No"/>
    <m/>
    <m/>
    <s v="These are IDPs who are affected with flood in Nhialdiu and currently they relocate to Bentiu town, opposite to Governor's Office (They settle in a new site call Kuermandoke). They have so far spent ten 10 days in Kuermandoke"/>
    <s v="c1eff362-e0bc-4815-becc-21a8cdd366c3"/>
    <n v="1"/>
    <s v="3.4"/>
    <x v="0"/>
    <x v="0"/>
    <x v="1"/>
  </r>
  <r>
    <s v="et_SS0609_0085"/>
    <x v="95"/>
    <d v="2021-08-26T00:00:00"/>
    <d v="2021-08-26T00:00:00"/>
    <x v="5"/>
    <x v="28"/>
    <s v="Bentiu"/>
    <m/>
    <x v="5"/>
    <s v="SS0609"/>
    <s v="SS060901"/>
    <s v="ssid_SS0609_0080"/>
    <s v="Kuermandoke Site"/>
    <s v=""/>
    <n v="9.2560000000000002"/>
    <n v="29.797000000000001"/>
    <s v="Direct visit"/>
    <s v="None"/>
    <x v="0"/>
    <m/>
    <m/>
    <m/>
    <b v="1"/>
    <n v="54"/>
    <n v="324"/>
    <n v="34"/>
    <n v="29"/>
    <n v="26"/>
    <n v="24"/>
    <n v="19"/>
    <n v="3"/>
    <n v="42"/>
    <n v="39"/>
    <n v="35"/>
    <n v="35"/>
    <n v="32"/>
    <n v="6"/>
    <n v="135"/>
    <n v="189"/>
    <n v="144"/>
    <n v="9"/>
    <n v="324"/>
    <x v="1"/>
    <x v="0"/>
    <m/>
    <s v="Habitual residence"/>
    <m/>
    <m/>
    <m/>
    <s v="On foot"/>
    <m/>
    <x v="0"/>
    <m/>
    <m/>
    <m/>
    <m/>
    <m/>
    <s v="Yes"/>
    <m/>
    <b v="1"/>
    <m/>
    <m/>
    <m/>
    <m/>
    <m/>
    <m/>
    <m/>
    <m/>
    <m/>
    <s v="No"/>
    <s v="South Sudan"/>
    <x v="1"/>
    <m/>
    <x v="34"/>
    <m/>
    <s v="Nhialdiu"/>
    <m/>
    <s v="Tong Dong"/>
    <s v="Nhialdiu"/>
    <s v="SSD"/>
    <x v="1"/>
    <s v="SS0609"/>
    <s v="SS060908"/>
    <s v="ssid_SS0609_0027"/>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se IDPs are displace by flood in Tongdol Village (Nhialdiu Payam) under Rubkona County to Bentiu Town new site Kuermandoko opposite to Governor office and upon their arrival they where given emergency food items by Government."/>
    <s v="f5474c34-ef2b-4997-aef6-2e8085872084"/>
    <n v="1"/>
    <s v="3.4"/>
    <x v="0"/>
    <x v="0"/>
    <x v="1"/>
  </r>
  <r>
    <s v="et_SS0609_0086"/>
    <x v="95"/>
    <d v="2021-08-27T00:00:00"/>
    <d v="2021-08-27T00:00:00"/>
    <x v="5"/>
    <x v="28"/>
    <s v="Bentiu"/>
    <m/>
    <x v="5"/>
    <s v="SS0609"/>
    <s v="SS060901"/>
    <s v="ssid_SS0609_0080"/>
    <s v="Kuermandoke Site"/>
    <s v=""/>
    <n v="9.2560000000000002"/>
    <n v="29.797000000000001"/>
    <s v="Direct visit"/>
    <s v="None"/>
    <x v="0"/>
    <m/>
    <m/>
    <m/>
    <b v="1"/>
    <n v="24"/>
    <n v="144"/>
    <n v="10"/>
    <n v="13"/>
    <n v="12"/>
    <n v="10"/>
    <n v="12"/>
    <n v="3"/>
    <n v="15"/>
    <n v="17"/>
    <n v="13"/>
    <n v="16"/>
    <n v="16"/>
    <n v="7"/>
    <n v="60"/>
    <n v="84"/>
    <n v="55"/>
    <n v="10"/>
    <n v="144"/>
    <x v="1"/>
    <x v="0"/>
    <m/>
    <s v="Habitual residence"/>
    <m/>
    <m/>
    <m/>
    <s v="On foot"/>
    <m/>
    <x v="0"/>
    <m/>
    <m/>
    <m/>
    <m/>
    <m/>
    <s v="Yes"/>
    <m/>
    <b v="1"/>
    <m/>
    <m/>
    <m/>
    <m/>
    <m/>
    <m/>
    <m/>
    <m/>
    <m/>
    <s v="No"/>
    <s v="South Sudan"/>
    <x v="1"/>
    <m/>
    <x v="34"/>
    <m/>
    <s v="Nhialdiu"/>
    <m/>
    <s v="Duar"/>
    <s v="Nhialdiu"/>
    <s v="SSD"/>
    <x v="1"/>
    <s v="SS0609"/>
    <s v="SS060908"/>
    <s v="ssid_SS0609_0004"/>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se IDPs are displace by flood in Duar Boma (Nhialdiu Payam) under Rubkona County to Bentiu Town new site Kuermandoko opposite to Governor office and upon their arrival they where given emergency food items by Government."/>
    <s v="58c34d5a-e545-4fbc-960f-3b120a965a72"/>
    <n v="1"/>
    <s v="3.4"/>
    <x v="0"/>
    <x v="0"/>
    <x v="1"/>
  </r>
  <r>
    <s v="et_SS0609_0109"/>
    <x v="96"/>
    <d v="2021-09-07T00:00:00"/>
    <d v="2021-09-07T00:00:00"/>
    <x v="5"/>
    <x v="28"/>
    <s v="Bentiu"/>
    <m/>
    <x v="5"/>
    <s v="SS0609"/>
    <s v="SS060901"/>
    <s v="ssid_SS0609_0080"/>
    <s v="Kuermandoke Site"/>
    <s v=""/>
    <n v="9.2560000000000002"/>
    <n v="29.797000000000001"/>
    <s v="Direct visit"/>
    <s v="None"/>
    <x v="0"/>
    <m/>
    <m/>
    <m/>
    <b v="1"/>
    <n v="39"/>
    <n v="234"/>
    <n v="16"/>
    <n v="19"/>
    <n v="16"/>
    <n v="23"/>
    <n v="12"/>
    <n v="4"/>
    <n v="27"/>
    <n v="21"/>
    <n v="17"/>
    <n v="29"/>
    <n v="39"/>
    <n v="11"/>
    <n v="90"/>
    <n v="144"/>
    <n v="83"/>
    <n v="15"/>
    <n v="234"/>
    <x v="1"/>
    <x v="0"/>
    <m/>
    <s v="Habitual residence"/>
    <m/>
    <m/>
    <m/>
    <s v="On foot"/>
    <m/>
    <x v="0"/>
    <m/>
    <m/>
    <m/>
    <m/>
    <m/>
    <s v="Yes"/>
    <m/>
    <m/>
    <m/>
    <m/>
    <m/>
    <m/>
    <m/>
    <m/>
    <m/>
    <m/>
    <b v="1"/>
    <s v="No"/>
    <s v="South Sudan"/>
    <x v="1"/>
    <m/>
    <x v="34"/>
    <m/>
    <s v="Nhialdiu"/>
    <m/>
    <s v="Boryien"/>
    <s v="Nhialdiu"/>
    <s v="SSD"/>
    <x v="1"/>
    <s v="SS0609"/>
    <s v="SS060908"/>
    <s v="ssid_SS0609_003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in Nhialdiu Payam(Boryien Boma) under Rubkona County to Kuermandoko site and upon their arrival they where  given emergency  food and none food items by Government."/>
    <s v="301c26fe-77ce-453f-974d-cb246c41fa18"/>
    <n v="1"/>
    <s v="3.4"/>
    <x v="0"/>
    <x v="0"/>
    <x v="1"/>
  </r>
  <r>
    <s v="et_SS0609_0106"/>
    <x v="97"/>
    <d v="2021-09-05T00:00:00"/>
    <d v="2021-09-05T00:00:00"/>
    <x v="5"/>
    <x v="28"/>
    <s v="Bentiu"/>
    <m/>
    <x v="5"/>
    <s v="SS0609"/>
    <s v="SS060901"/>
    <s v="ssid_SS0609_0080"/>
    <s v="Kuermandoke Site"/>
    <s v=""/>
    <n v="9.2560000000000002"/>
    <n v="29.797000000000001"/>
    <s v="Direct visit"/>
    <s v="None"/>
    <x v="0"/>
    <m/>
    <m/>
    <m/>
    <b v="1"/>
    <n v="43"/>
    <n v="258"/>
    <n v="25"/>
    <n v="16"/>
    <n v="21"/>
    <n v="24"/>
    <n v="21"/>
    <n v="2"/>
    <n v="30"/>
    <n v="29"/>
    <n v="29"/>
    <n v="29"/>
    <n v="25"/>
    <n v="7"/>
    <n v="109"/>
    <n v="149"/>
    <n v="100"/>
    <n v="9"/>
    <n v="258"/>
    <x v="1"/>
    <x v="0"/>
    <m/>
    <s v="Habitual residence"/>
    <m/>
    <m/>
    <m/>
    <s v="On foot"/>
    <m/>
    <x v="0"/>
    <m/>
    <m/>
    <m/>
    <m/>
    <m/>
    <s v="Yes"/>
    <m/>
    <m/>
    <m/>
    <m/>
    <m/>
    <m/>
    <m/>
    <m/>
    <m/>
    <m/>
    <b v="1"/>
    <s v="No"/>
    <s v="South Sudan"/>
    <x v="1"/>
    <m/>
    <x v="34"/>
    <m/>
    <s v="Nhialdiu"/>
    <m/>
    <s v="Tong Dong"/>
    <s v="Nhialdiu"/>
    <s v="SSD"/>
    <x v="1"/>
    <s v="SS0609"/>
    <s v="SS060908"/>
    <s v="ssid_SS0609_002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in Nhialdiu Payam (Tongdol Boma)under Rubkona County to Kuermandoko site and upon their arrival they where given emergency food items."/>
    <s v="63316d16-75aa-4bc5-9426-142889c81a66"/>
    <n v="1"/>
    <s v="3.4"/>
    <x v="0"/>
    <x v="0"/>
    <x v="1"/>
  </r>
  <r>
    <s v="et_SS0609_0097"/>
    <x v="98"/>
    <d v="2021-09-02T00:00:00"/>
    <d v="2021-09-02T00:00:00"/>
    <x v="5"/>
    <x v="28"/>
    <s v="Bentiu"/>
    <m/>
    <x v="5"/>
    <s v="SS0609"/>
    <s v="SS060901"/>
    <s v="ssid_SS0609_0080"/>
    <s v="Kuermandoke Site"/>
    <s v=""/>
    <n v="9.2560000000000002"/>
    <n v="29.797000000000001"/>
    <s v="Direct visit"/>
    <s v="None"/>
    <x v="0"/>
    <m/>
    <m/>
    <m/>
    <b v="1"/>
    <n v="35"/>
    <n v="210"/>
    <n v="28"/>
    <n v="16"/>
    <n v="13"/>
    <n v="15"/>
    <n v="3"/>
    <n v="0"/>
    <n v="37"/>
    <n v="31"/>
    <n v="25"/>
    <n v="27"/>
    <n v="10"/>
    <n v="5"/>
    <n v="75"/>
    <n v="135"/>
    <n v="112"/>
    <n v="5"/>
    <n v="210"/>
    <x v="1"/>
    <x v="0"/>
    <m/>
    <s v="Habitual residence"/>
    <m/>
    <m/>
    <m/>
    <s v="On foot"/>
    <m/>
    <x v="0"/>
    <m/>
    <m/>
    <m/>
    <m/>
    <m/>
    <s v="Yes"/>
    <m/>
    <m/>
    <m/>
    <m/>
    <m/>
    <m/>
    <m/>
    <m/>
    <m/>
    <m/>
    <b v="1"/>
    <s v="No"/>
    <s v="South Sudan"/>
    <x v="1"/>
    <m/>
    <x v="34"/>
    <m/>
    <s v="Nhialdiu"/>
    <m/>
    <s v="Boryien"/>
    <s v="Nhialdiu"/>
    <s v="SSD"/>
    <x v="1"/>
    <s v="SS0609"/>
    <s v="SS060908"/>
    <s v="ssid_SS0609_0036"/>
    <s v="No"/>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are displace by flood in Nhialdiu Payam (Boryien Village) under Rubkona County to Kuermandoko new site and upon their arrival they where given emergency food items."/>
    <s v="b352d3d4-23ae-4a49-aa17-675ecf338c79"/>
    <n v="1"/>
    <s v="3.4"/>
    <x v="0"/>
    <x v="0"/>
    <x v="1"/>
  </r>
  <r>
    <s v="et_SS0609_0098"/>
    <x v="98"/>
    <d v="2021-09-02T00:00:00"/>
    <d v="2021-09-02T00:00:00"/>
    <x v="5"/>
    <x v="28"/>
    <s v="Bentiu"/>
    <m/>
    <x v="5"/>
    <s v="SS0609"/>
    <s v="SS060901"/>
    <s v="ssid_SS0609_0080"/>
    <s v="Kuermandoke Site"/>
    <s v=""/>
    <n v="9.2560000000000002"/>
    <n v="29.797000000000001"/>
    <s v="Direct visit"/>
    <s v="None"/>
    <x v="0"/>
    <m/>
    <m/>
    <m/>
    <b v="1"/>
    <n v="23"/>
    <n v="138"/>
    <n v="15"/>
    <n v="12"/>
    <n v="18"/>
    <n v="8"/>
    <n v="3"/>
    <n v="1"/>
    <n v="18"/>
    <n v="15"/>
    <n v="21"/>
    <n v="18"/>
    <n v="6"/>
    <n v="3"/>
    <n v="57"/>
    <n v="81"/>
    <n v="60"/>
    <n v="4"/>
    <n v="138"/>
    <x v="1"/>
    <x v="0"/>
    <m/>
    <s v="Habitual residence"/>
    <m/>
    <m/>
    <m/>
    <s v="On foot"/>
    <m/>
    <x v="0"/>
    <m/>
    <m/>
    <m/>
    <m/>
    <m/>
    <s v="Yes"/>
    <m/>
    <m/>
    <m/>
    <m/>
    <m/>
    <m/>
    <m/>
    <m/>
    <m/>
    <m/>
    <b v="1"/>
    <s v="No"/>
    <s v="South Sudan"/>
    <x v="1"/>
    <m/>
    <x v="34"/>
    <m/>
    <s v="Nhialdiu"/>
    <m/>
    <s v="Other Site"/>
    <s v="Pathiay"/>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DPs are displace by flood in Nhialdiu Payam (Pathiey Village) under Rubkona County to Kuermandoko site and upon their arrival they where given emergency food items."/>
    <s v="7b289f4a-0e46-4329-8f43-1eb5b40d8591"/>
    <n v="1"/>
    <s v="3.4"/>
    <x v="0"/>
    <x v="0"/>
    <x v="1"/>
  </r>
  <r>
    <s v="et_SS0609_0099"/>
    <x v="98"/>
    <d v="2021-09-02T00:00:00"/>
    <d v="2021-09-02T00:00:00"/>
    <x v="5"/>
    <x v="28"/>
    <s v="Bentiu"/>
    <m/>
    <x v="5"/>
    <s v="SS0609"/>
    <s v="SS060901"/>
    <s v="ssid_SS0609_0080"/>
    <s v="Kuermandoke Site"/>
    <s v=""/>
    <n v="9.2560000000000002"/>
    <n v="29.797000000000001"/>
    <s v="Direct visit"/>
    <s v="None"/>
    <x v="0"/>
    <m/>
    <m/>
    <m/>
    <b v="1"/>
    <n v="7"/>
    <n v="42"/>
    <n v="5"/>
    <n v="3"/>
    <n v="6"/>
    <n v="2"/>
    <n v="0"/>
    <n v="0"/>
    <n v="8"/>
    <n v="6"/>
    <n v="5"/>
    <n v="7"/>
    <n v="0"/>
    <n v="0"/>
    <n v="16"/>
    <n v="26"/>
    <n v="22"/>
    <n v="0"/>
    <n v="42"/>
    <x v="1"/>
    <x v="0"/>
    <m/>
    <s v="Habitual residence"/>
    <m/>
    <m/>
    <m/>
    <s v="On foot"/>
    <m/>
    <x v="0"/>
    <m/>
    <m/>
    <m/>
    <m/>
    <m/>
    <s v="Yes"/>
    <m/>
    <m/>
    <m/>
    <m/>
    <m/>
    <m/>
    <m/>
    <m/>
    <m/>
    <m/>
    <b v="1"/>
    <s v="No"/>
    <s v="South Sudan"/>
    <x v="1"/>
    <m/>
    <x v="34"/>
    <m/>
    <s v="Nhialdiu"/>
    <m/>
    <s v="Duar"/>
    <s v="Nhialdiu"/>
    <s v="SSD"/>
    <x v="1"/>
    <s v="SS0609"/>
    <s v="SS060908"/>
    <s v="ssid_SS0609_0004"/>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by in Nhialdiu Payam(Duar Boma) under Rubkona County to Kuermandoko Site and upon their arrival they where given emergency food and none food items."/>
    <s v="a8429518-d4c2-4d4a-876d-6cfd50d774ab"/>
    <n v="1"/>
    <s v="3.4"/>
    <x v="0"/>
    <x v="0"/>
    <x v="1"/>
  </r>
  <r>
    <s v="et_SS0609_0100"/>
    <x v="98"/>
    <d v="2021-09-02T00:00:00"/>
    <d v="2021-09-02T00:00:00"/>
    <x v="5"/>
    <x v="28"/>
    <s v="Bentiu"/>
    <m/>
    <x v="5"/>
    <s v="SS0609"/>
    <s v="SS060901"/>
    <s v="ssid_SS0609_0080"/>
    <s v="Kuermandoke Site"/>
    <s v=""/>
    <n v="9.2560000000000002"/>
    <n v="29.797000000000001"/>
    <s v="Direct visit"/>
    <s v="None"/>
    <x v="0"/>
    <m/>
    <m/>
    <m/>
    <b v="1"/>
    <n v="12"/>
    <n v="72"/>
    <n v="5"/>
    <n v="6"/>
    <n v="3"/>
    <n v="10"/>
    <n v="0"/>
    <n v="2"/>
    <n v="6"/>
    <n v="8"/>
    <n v="9"/>
    <n v="16"/>
    <n v="4"/>
    <n v="3"/>
    <n v="26"/>
    <n v="46"/>
    <n v="25"/>
    <n v="5"/>
    <n v="72"/>
    <x v="1"/>
    <x v="0"/>
    <m/>
    <s v="Habitual residence"/>
    <m/>
    <m/>
    <m/>
    <s v="On foot"/>
    <m/>
    <x v="0"/>
    <m/>
    <m/>
    <m/>
    <m/>
    <m/>
    <s v="Yes"/>
    <m/>
    <m/>
    <m/>
    <m/>
    <m/>
    <m/>
    <m/>
    <m/>
    <m/>
    <m/>
    <b v="1"/>
    <s v="No"/>
    <s v="South Sudan"/>
    <x v="1"/>
    <m/>
    <x v="34"/>
    <m/>
    <s v="Nhialdiu"/>
    <m/>
    <s v="Tong Dong"/>
    <s v="Nhialdiu"/>
    <s v="SSD"/>
    <x v="1"/>
    <s v="SS0609"/>
    <s v="SS060908"/>
    <s v="ssid_SS0609_0027"/>
    <s v="No"/>
    <m/>
    <m/>
    <m/>
    <m/>
    <m/>
    <m/>
    <m/>
    <m/>
    <m/>
    <m/>
    <m/>
    <m/>
    <m/>
    <m/>
    <m/>
    <m/>
    <s v="Unknown"/>
    <m/>
    <m/>
    <m/>
    <m/>
    <m/>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1 - No severe need"/>
    <s v="2 - No"/>
    <m/>
    <m/>
    <s v="These IDPs are displace by flood in Nhialdiu Payam (Tongdol Boma) under Rubkona County and upon their arrival they where given emergency food items."/>
    <s v="cc996309-59e0-484e-9e35-84c81e1ef74f"/>
    <n v="1"/>
    <s v="3.4"/>
    <x v="0"/>
    <x v="0"/>
    <x v="1"/>
  </r>
  <r>
    <s v="et_SS0609_0120"/>
    <x v="11"/>
    <d v="2021-09-24T00:00:00"/>
    <d v="2021-09-24T00:00:00"/>
    <x v="5"/>
    <x v="28"/>
    <s v="Bentiu"/>
    <m/>
    <x v="5"/>
    <s v="SS0609"/>
    <s v="SS060901"/>
    <s v="ssid_SS0609_0080"/>
    <s v="Kuermandoke Site"/>
    <s v=""/>
    <n v="9.2560000000000002"/>
    <n v="29.797000000000001"/>
    <s v="Direct visit"/>
    <s v="None"/>
    <x v="0"/>
    <m/>
    <m/>
    <m/>
    <b v="1"/>
    <n v="50"/>
    <n v="300"/>
    <n v="28"/>
    <n v="31"/>
    <n v="18"/>
    <n v="32"/>
    <n v="5"/>
    <n v="3"/>
    <n v="35"/>
    <n v="34"/>
    <n v="23"/>
    <n v="64"/>
    <n v="20"/>
    <n v="7"/>
    <n v="117"/>
    <n v="183"/>
    <n v="128"/>
    <n v="10"/>
    <n v="300"/>
    <x v="1"/>
    <x v="0"/>
    <m/>
    <s v="Habitual residence"/>
    <m/>
    <m/>
    <m/>
    <s v="On foot"/>
    <m/>
    <x v="0"/>
    <m/>
    <m/>
    <m/>
    <m/>
    <m/>
    <s v="Yes"/>
    <m/>
    <m/>
    <m/>
    <m/>
    <m/>
    <m/>
    <m/>
    <b v="1"/>
    <m/>
    <m/>
    <m/>
    <s v="No"/>
    <s v="South Sudan"/>
    <x v="1"/>
    <m/>
    <x v="34"/>
    <m/>
    <s v="Nhialdiu"/>
    <m/>
    <s v="Turkiel"/>
    <s v="Nhialdiu"/>
    <s v="SSD"/>
    <x v="1"/>
    <s v="SS0609"/>
    <s v="SS060908"/>
    <s v="ssid_SS0609_0029"/>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IDP are displace by flood in Nhialdiu Payam (Turkiel Boma) under Rubkona County and upon their arrival they where give emergency food and non food items by government."/>
    <s v="bc202b42-676b-4aaa-bad4-564168eea33c"/>
    <n v="1"/>
    <s v="3.4"/>
    <x v="0"/>
    <x v="0"/>
    <x v="1"/>
  </r>
  <r>
    <s v="et_SS0609_0117"/>
    <x v="59"/>
    <d v="2021-09-18T00:00:00"/>
    <d v="2021-09-18T00:00:00"/>
    <x v="5"/>
    <x v="28"/>
    <s v="Bentiu"/>
    <m/>
    <x v="5"/>
    <s v="SS0609"/>
    <s v="SS060901"/>
    <s v="ssid_SS0609_0080"/>
    <s v="Kuermandoke Site"/>
    <s v=""/>
    <n v="9.2560000000000002"/>
    <n v="29.797000000000001"/>
    <s v="Direct visit"/>
    <s v="None"/>
    <x v="0"/>
    <m/>
    <m/>
    <m/>
    <b v="1"/>
    <n v="36"/>
    <n v="216"/>
    <n v="15"/>
    <n v="23"/>
    <n v="15"/>
    <n v="13"/>
    <n v="1"/>
    <n v="1"/>
    <n v="21"/>
    <n v="28"/>
    <n v="18"/>
    <n v="65"/>
    <n v="11"/>
    <n v="5"/>
    <n v="68"/>
    <n v="148"/>
    <n v="87"/>
    <n v="6"/>
    <n v="216"/>
    <x v="1"/>
    <x v="0"/>
    <m/>
    <s v="Unknown"/>
    <m/>
    <m/>
    <m/>
    <s v="On foot"/>
    <m/>
    <x v="0"/>
    <m/>
    <m/>
    <m/>
    <m/>
    <m/>
    <s v="Yes"/>
    <m/>
    <m/>
    <m/>
    <m/>
    <m/>
    <m/>
    <m/>
    <b v="1"/>
    <m/>
    <m/>
    <m/>
    <s v="No"/>
    <s v="South Sudan"/>
    <x v="1"/>
    <m/>
    <x v="34"/>
    <m/>
    <s v="Nhialdiu"/>
    <m/>
    <s v="Tong Dong"/>
    <s v="Nhialdiu"/>
    <s v="SSD"/>
    <x v="1"/>
    <s v="SS0609"/>
    <s v="SS060908"/>
    <s v="ssid_SS0609_0027"/>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in Nhialdiu Payam (Tongdol Boma) under Rubkona County to Kuermandoko Site and upon their arrival they where given emergency food items."/>
    <s v="4c52446f-5cd2-4bb8-82a7-c9c196d0f0e7"/>
    <n v="1"/>
    <s v="3.4"/>
    <x v="0"/>
    <x v="0"/>
    <x v="1"/>
  </r>
  <r>
    <s v="et_SS0609_0116"/>
    <x v="25"/>
    <d v="2021-09-15T00:00:00"/>
    <d v="2021-09-15T00:00:00"/>
    <x v="5"/>
    <x v="28"/>
    <s v="Bentiu"/>
    <m/>
    <x v="5"/>
    <s v="SS0609"/>
    <s v="SS060901"/>
    <s v="ssid_SS0609_0080"/>
    <s v="Kuermandoke Site"/>
    <s v=""/>
    <n v="9.2560000000000002"/>
    <n v="29.797000000000001"/>
    <s v="Direct visit"/>
    <s v="None"/>
    <x v="0"/>
    <m/>
    <m/>
    <m/>
    <b v="1"/>
    <n v="67"/>
    <n v="402"/>
    <n v="27"/>
    <n v="34"/>
    <n v="38"/>
    <n v="38"/>
    <n v="35"/>
    <n v="1"/>
    <n v="36"/>
    <n v="41"/>
    <n v="33"/>
    <n v="67"/>
    <n v="48"/>
    <n v="4"/>
    <n v="173"/>
    <n v="229"/>
    <n v="138"/>
    <n v="5"/>
    <n v="402"/>
    <x v="1"/>
    <x v="0"/>
    <m/>
    <s v="Habitual residence"/>
    <m/>
    <m/>
    <m/>
    <s v="On foot"/>
    <m/>
    <x v="0"/>
    <m/>
    <m/>
    <m/>
    <m/>
    <m/>
    <s v="Yes"/>
    <m/>
    <b v="1"/>
    <m/>
    <m/>
    <m/>
    <m/>
    <m/>
    <m/>
    <m/>
    <m/>
    <m/>
    <s v="No"/>
    <s v="South Sudan"/>
    <x v="1"/>
    <m/>
    <x v="34"/>
    <m/>
    <s v="Nhialdiu"/>
    <m/>
    <s v="Turkiel"/>
    <s v="Nhialdiu"/>
    <s v="SSD"/>
    <x v="1"/>
    <s v="SS0609"/>
    <s v="SS060908"/>
    <s v="ssid_SS0609_0029"/>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se IDPs are displace by flood in Nhialdiu Payam Under Rubkona County to Kuermandoko site and upon their arrival they where give emergency food items."/>
    <s v="38b282f2-7816-45d7-bde1-683b89efcc32"/>
    <n v="1"/>
    <s v="3.4"/>
    <x v="0"/>
    <x v="0"/>
    <x v="1"/>
  </r>
  <r>
    <s v="et_SS0609_0121"/>
    <x v="24"/>
    <d v="2021-09-24T00:00:00"/>
    <d v="2021-09-24T00:00:00"/>
    <x v="5"/>
    <x v="28"/>
    <s v="Bentiu"/>
    <m/>
    <x v="5"/>
    <s v="SS0609"/>
    <s v="SS060901"/>
    <s v="ssid_SS0609_0080"/>
    <s v="Kuermandoke Site"/>
    <s v=""/>
    <n v="9.2560000000000002"/>
    <n v="29.797000000000001"/>
    <s v="Direct visit"/>
    <s v="None"/>
    <x v="0"/>
    <m/>
    <m/>
    <m/>
    <b v="1"/>
    <n v="51"/>
    <n v="296"/>
    <n v="27"/>
    <n v="18"/>
    <n v="23"/>
    <n v="33"/>
    <n v="17"/>
    <n v="3"/>
    <n v="37"/>
    <n v="21"/>
    <n v="18"/>
    <n v="69"/>
    <n v="25"/>
    <n v="5"/>
    <n v="121"/>
    <n v="175"/>
    <n v="103"/>
    <n v="8"/>
    <n v="296"/>
    <x v="1"/>
    <x v="0"/>
    <m/>
    <s v="Habitual residence"/>
    <m/>
    <m/>
    <m/>
    <s v="On foot"/>
    <m/>
    <x v="0"/>
    <m/>
    <m/>
    <m/>
    <m/>
    <m/>
    <s v="No"/>
    <m/>
    <m/>
    <m/>
    <m/>
    <m/>
    <m/>
    <m/>
    <m/>
    <m/>
    <m/>
    <m/>
    <s v="No"/>
    <s v="South Sudan"/>
    <x v="1"/>
    <m/>
    <x v="34"/>
    <m/>
    <s v="Bentiu"/>
    <m/>
    <s v="Other Site"/>
    <s v="Kuermandoke"/>
    <s v="SSD"/>
    <x v="1"/>
    <s v="SS0609"/>
    <s v="SS060901"/>
    <s v="other"/>
    <s v="No"/>
    <m/>
    <m/>
    <m/>
    <m/>
    <m/>
    <m/>
    <m/>
    <m/>
    <m/>
    <m/>
    <m/>
    <m/>
    <m/>
    <m/>
    <m/>
    <m/>
    <s v="Unknown"/>
    <m/>
    <m/>
    <m/>
    <m/>
    <m/>
    <s v="1 - No severe need"/>
    <s v="1 - No severe need"/>
    <s v="1 - No severe need"/>
    <s v="1 - No severe need"/>
    <s v="1 - No severe need"/>
    <s v="1 - No severe need"/>
    <s v="1 - No severe need"/>
    <s v="2 - No"/>
    <m/>
    <m/>
    <s v="These IDP are displaced due to floods in Nhialdiu payam under Rubkona County to Kuermandoke site opposite to the governor office and upon their arrival they where given emergency food item."/>
    <s v="fd9ed671-1481-44d1-90f7-55621f7e83da"/>
    <n v="1"/>
    <s v="3.4"/>
    <x v="0"/>
    <x v="0"/>
    <x v="0"/>
  </r>
  <r>
    <s v="et_SS0609_0128"/>
    <x v="99"/>
    <d v="2021-10-13T00:00:00"/>
    <d v="2021-10-13T00:00:00"/>
    <x v="5"/>
    <x v="28"/>
    <s v="Bentiu"/>
    <m/>
    <x v="5"/>
    <s v="SS0609"/>
    <s v="SS060901"/>
    <s v="ssid_SS0609_0080"/>
    <s v="Kuermandoke Site"/>
    <s v=""/>
    <n v="9.2560000000000002"/>
    <n v="29.797000000000001"/>
    <s v="Direct visit"/>
    <s v="None"/>
    <x v="0"/>
    <m/>
    <m/>
    <m/>
    <b v="1"/>
    <n v="49"/>
    <n v="325"/>
    <n v="26"/>
    <n v="28"/>
    <n v="25"/>
    <n v="19"/>
    <n v="22"/>
    <n v="8"/>
    <n v="37"/>
    <n v="30"/>
    <n v="34"/>
    <n v="48"/>
    <n v="33"/>
    <n v="15"/>
    <n v="128"/>
    <n v="197"/>
    <n v="121"/>
    <n v="23"/>
    <n v="325"/>
    <x v="1"/>
    <x v="0"/>
    <m/>
    <s v="Habitual residence"/>
    <m/>
    <m/>
    <m/>
    <s v="On foot"/>
    <m/>
    <x v="0"/>
    <m/>
    <m/>
    <m/>
    <m/>
    <m/>
    <s v="Yes"/>
    <m/>
    <m/>
    <m/>
    <m/>
    <m/>
    <m/>
    <m/>
    <m/>
    <m/>
    <m/>
    <b v="1"/>
    <s v="No"/>
    <s v="South Sudan"/>
    <x v="1"/>
    <m/>
    <x v="34"/>
    <m/>
    <s v="Nhialdiu"/>
    <m/>
    <s v="Goah"/>
    <s v="Nhialdiu"/>
    <s v="SSD"/>
    <x v="1"/>
    <s v="SS0609"/>
    <s v="SS060908"/>
    <s v="ssid_SS0609_0041"/>
    <s v="No"/>
    <m/>
    <m/>
    <m/>
    <m/>
    <m/>
    <m/>
    <m/>
    <m/>
    <m/>
    <m/>
    <m/>
    <m/>
    <m/>
    <m/>
    <m/>
    <m/>
    <s v="Unknown"/>
    <m/>
    <m/>
    <m/>
    <m/>
    <m/>
    <s v="1 - No severe need"/>
    <s v="1 - No severe need"/>
    <s v="1 - No severe need"/>
    <s v="1 - No severe need"/>
    <s v="1 - No severe need"/>
    <s v="1 - No severe need"/>
    <s v="1 - No severe need"/>
    <s v="2 - No"/>
    <m/>
    <m/>
    <s v="These IDPs are displace by flood in Nhialdiu Payam (Nyieng, Faday,Rubnyai,Thorkan and Zorkan) to Bentiu (Kuermandeke Site B and upon their arrival they where given emergency food items."/>
    <s v="cec4a993-f468-4440-89f4-922906fa9022"/>
    <n v="1"/>
    <s v="3.4"/>
    <x v="0"/>
    <x v="0"/>
    <x v="1"/>
  </r>
  <r>
    <s v="et_SS0609_0126"/>
    <x v="100"/>
    <d v="2021-10-07T00:00:00"/>
    <d v="2021-10-07T00:00:00"/>
    <x v="5"/>
    <x v="28"/>
    <s v="Bentiu"/>
    <m/>
    <x v="5"/>
    <s v="SS0609"/>
    <s v="SS060901"/>
    <s v="ssid_SS0609_0080"/>
    <s v="Kuermandoke Site"/>
    <s v=""/>
    <n v="9.2560000000000002"/>
    <n v="29.797000000000001"/>
    <s v="Direct visit"/>
    <s v="None"/>
    <x v="0"/>
    <m/>
    <m/>
    <m/>
    <b v="1"/>
    <n v="15"/>
    <n v="90"/>
    <n v="5"/>
    <n v="11"/>
    <n v="6"/>
    <n v="4"/>
    <n v="1"/>
    <n v="0"/>
    <n v="8"/>
    <n v="13"/>
    <n v="12"/>
    <n v="22"/>
    <n v="4"/>
    <n v="4"/>
    <n v="27"/>
    <n v="63"/>
    <n v="37"/>
    <n v="4"/>
    <n v="90"/>
    <x v="1"/>
    <x v="0"/>
    <m/>
    <s v="Over 3 years"/>
    <m/>
    <m/>
    <m/>
    <s v="On foot"/>
    <m/>
    <x v="0"/>
    <m/>
    <m/>
    <m/>
    <m/>
    <m/>
    <s v="Yes"/>
    <m/>
    <m/>
    <m/>
    <m/>
    <m/>
    <m/>
    <m/>
    <m/>
    <m/>
    <m/>
    <b v="1"/>
    <s v="No"/>
    <s v="South Sudan"/>
    <x v="1"/>
    <m/>
    <x v="34"/>
    <m/>
    <s v="Nhialdiu"/>
    <m/>
    <s v="Duar"/>
    <s v="Nhialdiu"/>
    <s v="SSD"/>
    <x v="1"/>
    <s v="SS0609"/>
    <s v="SS060908"/>
    <s v="ssid_SS0609_0004"/>
    <s v="No"/>
    <m/>
    <m/>
    <m/>
    <m/>
    <m/>
    <m/>
    <m/>
    <m/>
    <m/>
    <m/>
    <m/>
    <m/>
    <m/>
    <m/>
    <m/>
    <m/>
    <s v="Unknown"/>
    <m/>
    <m/>
    <m/>
    <m/>
    <m/>
    <s v="1 - No severe need"/>
    <s v="1 - No severe need"/>
    <s v="1 - No severe need"/>
    <s v="1 - No severe need"/>
    <s v="1 - No severe need"/>
    <s v="1 - No severe need"/>
    <s v="1 - No severe need"/>
    <s v="2 - No"/>
    <m/>
    <m/>
    <s v="These IDPs are displace by flood in Nhialdiu Payam (Rubnyegai, Duar, Riaydeny and Zornor) to Kuermandeke Site B  and upon their arrival they where given emergency food items."/>
    <s v="dd0067b1-ec20-4030-82cd-060250d5bcf9"/>
    <n v="1"/>
    <s v="3.4"/>
    <x v="0"/>
    <x v="0"/>
    <x v="1"/>
  </r>
  <r>
    <s v="et_SS0609_0118"/>
    <x v="59"/>
    <d v="2021-09-19T00:00:00"/>
    <d v="2021-09-19T00:00:00"/>
    <x v="5"/>
    <x v="28"/>
    <s v="Bentiu"/>
    <m/>
    <x v="5"/>
    <s v="SS0609"/>
    <s v="SS060901"/>
    <s v="ssid_SS0609_0081"/>
    <s v="Bentiu power station"/>
    <s v=""/>
    <n v="9.2722110000000004"/>
    <n v="29.810030999999999"/>
    <s v="Direct visit"/>
    <s v="None"/>
    <x v="0"/>
    <m/>
    <m/>
    <m/>
    <b v="1"/>
    <n v="10"/>
    <n v="60"/>
    <n v="2"/>
    <n v="5"/>
    <n v="3"/>
    <n v="5"/>
    <n v="2"/>
    <n v="0"/>
    <n v="6"/>
    <n v="7"/>
    <n v="10"/>
    <n v="15"/>
    <n v="5"/>
    <n v="0"/>
    <n v="17"/>
    <n v="43"/>
    <n v="20"/>
    <n v="0"/>
    <n v="60"/>
    <x v="1"/>
    <x v="0"/>
    <m/>
    <s v="Habitual residence"/>
    <m/>
    <m/>
    <m/>
    <s v="On foot"/>
    <m/>
    <x v="0"/>
    <m/>
    <m/>
    <m/>
    <m/>
    <m/>
    <s v="Yes"/>
    <m/>
    <b v="1"/>
    <m/>
    <m/>
    <m/>
    <m/>
    <m/>
    <m/>
    <m/>
    <m/>
    <m/>
    <s v="No"/>
    <s v="South Sudan"/>
    <x v="1"/>
    <m/>
    <x v="34"/>
    <m/>
    <s v="Nhialdiu"/>
    <m/>
    <s v="Other Site"/>
    <s v="Kop,Nyiena,Zonor,Wichot and Keynor Villages."/>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in Nhialdiu Payam under Rubkona County to Bentiu Power station and upon thier arrival they where emergency food items by government."/>
    <s v="bd5fd304-e83d-4476-8b86-4975f9301261"/>
    <n v="1"/>
    <s v="3.4"/>
    <x v="0"/>
    <x v="0"/>
    <x v="1"/>
  </r>
  <r>
    <s v="et_SS0609_0066"/>
    <x v="88"/>
    <d v="2021-08-15T00:00:00"/>
    <d v="2021-08-15T00:00:00"/>
    <x v="5"/>
    <x v="28"/>
    <s v="Bentiu"/>
    <m/>
    <x v="5"/>
    <s v="SS0609"/>
    <s v="SS060901"/>
    <s v="ssid_SS0609_0081"/>
    <s v="Bentiu power station"/>
    <s v=""/>
    <n v="9.2722110000000004"/>
    <n v="29.810030999999999"/>
    <s v="Direct visit"/>
    <s v="None"/>
    <x v="0"/>
    <m/>
    <m/>
    <m/>
    <b v="1"/>
    <n v="3"/>
    <n v="20"/>
    <n v="1"/>
    <n v="2"/>
    <n v="5"/>
    <n v="1"/>
    <n v="2"/>
    <n v="1"/>
    <n v="2"/>
    <n v="1"/>
    <n v="2"/>
    <n v="1"/>
    <n v="1"/>
    <n v="1"/>
    <n v="12"/>
    <n v="8"/>
    <n v="6"/>
    <n v="2"/>
    <n v="20"/>
    <x v="1"/>
    <x v="0"/>
    <m/>
    <s v="Habitual residence"/>
    <m/>
    <m/>
    <m/>
    <s v="On foot"/>
    <m/>
    <x v="0"/>
    <m/>
    <m/>
    <m/>
    <m/>
    <m/>
    <s v="Yes"/>
    <m/>
    <b v="1"/>
    <m/>
    <m/>
    <m/>
    <m/>
    <m/>
    <m/>
    <m/>
    <m/>
    <m/>
    <s v="No"/>
    <s v="South Sudan"/>
    <x v="1"/>
    <m/>
    <x v="34"/>
    <m/>
    <s v="Nhialdiu"/>
    <m/>
    <s v="Other Site"/>
    <s v="Nyiwal"/>
    <s v="SSD"/>
    <x v="1"/>
    <s v="SS0609"/>
    <s v="SS060908"/>
    <s v="other"/>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1 - No severe need"/>
    <s v="2 - No"/>
    <m/>
    <m/>
    <s v="These IDPs are displace by flood from Nyiwal Village (Nhialdiu Payam) under Rubkona County and upon their arrival they where given some emergency food by government."/>
    <s v="fa1c2bd4-3b29-4ecc-82fc-ee101b2d5fe3"/>
    <n v="1"/>
    <s v="3.4"/>
    <x v="0"/>
    <x v="0"/>
    <x v="1"/>
  </r>
  <r>
    <s v="et_SS0609_0127"/>
    <x v="99"/>
    <d v="2021-10-13T00:00:00"/>
    <d v="2021-10-13T00:00:00"/>
    <x v="5"/>
    <x v="28"/>
    <s v="Bentiu"/>
    <m/>
    <x v="5"/>
    <s v="SS0609"/>
    <s v="SS060901"/>
    <s v="ssid_SS0609_0081"/>
    <s v="Bentiu power station"/>
    <s v=""/>
    <n v="9.2722110000000004"/>
    <n v="29.810030999999999"/>
    <s v="Direct visit"/>
    <s v="None"/>
    <x v="0"/>
    <m/>
    <m/>
    <m/>
    <b v="1"/>
    <n v="127"/>
    <n v="674"/>
    <n v="33"/>
    <n v="56"/>
    <n v="121"/>
    <n v="43"/>
    <n v="44"/>
    <n v="32"/>
    <n v="38"/>
    <n v="44"/>
    <n v="131"/>
    <n v="46"/>
    <n v="44"/>
    <n v="42"/>
    <n v="329"/>
    <n v="345"/>
    <n v="171"/>
    <n v="74"/>
    <n v="674"/>
    <x v="1"/>
    <x v="0"/>
    <m/>
    <s v="Habitual residence"/>
    <m/>
    <m/>
    <m/>
    <s v="On foot"/>
    <m/>
    <x v="0"/>
    <m/>
    <m/>
    <m/>
    <m/>
    <m/>
    <s v="Yes"/>
    <m/>
    <m/>
    <m/>
    <m/>
    <m/>
    <m/>
    <m/>
    <m/>
    <m/>
    <m/>
    <b v="1"/>
    <s v="No"/>
    <s v="South Sudan"/>
    <x v="1"/>
    <m/>
    <x v="34"/>
    <m/>
    <s v="Nhialdiu"/>
    <m/>
    <s v="Gueloor"/>
    <s v="Nhialdiu"/>
    <s v="SSD"/>
    <x v="1"/>
    <s v="SS0609"/>
    <s v="SS060908"/>
    <s v="ssid_SS0609_0006"/>
    <s v="No"/>
    <m/>
    <m/>
    <m/>
    <m/>
    <m/>
    <m/>
    <m/>
    <m/>
    <m/>
    <m/>
    <m/>
    <m/>
    <m/>
    <m/>
    <m/>
    <m/>
    <s v="Unknown"/>
    <m/>
    <m/>
    <m/>
    <m/>
    <m/>
    <s v="1 - No severe need"/>
    <s v="1 - No severe need"/>
    <s v="1 - No severe need"/>
    <s v="1 - No severe need"/>
    <s v="1 - No severe need"/>
    <s v="1 - No severe need"/>
    <s v="1 - No severe need"/>
    <s v="2 - No"/>
    <m/>
    <m/>
    <s v="These IDP are displaced by flood in Nhialdiu payam to Bentiu power Station Site A and they encounter some challenges they sleep on the way."/>
    <s v="78cffd64-675f-49a9-9a45-d2686acc14ee"/>
    <n v="1"/>
    <s v="3.4"/>
    <x v="0"/>
    <x v="0"/>
    <x v="1"/>
  </r>
  <r>
    <s v="et_SS0609_0020"/>
    <x v="101"/>
    <d v="2021-05-28T00:00:00"/>
    <d v="2021-05-29T00:00:00"/>
    <x v="5"/>
    <x v="28"/>
    <s v="Kaljak"/>
    <m/>
    <x v="5"/>
    <s v="SS0609"/>
    <s v="SS060905"/>
    <s v="ssid_SS0609_0067"/>
    <s v="Kaljaak"/>
    <s v=""/>
    <n v="9.2745343400000007"/>
    <n v="29.527362950000001"/>
    <s v="Remote Assessment (e.g. phone interview, interview outside of the location)"/>
    <s v="All IDPs/returnees"/>
    <x v="0"/>
    <b v="1"/>
    <b v="1"/>
    <b v="1"/>
    <m/>
    <n v="60"/>
    <n v="436"/>
    <n v="25"/>
    <n v="25"/>
    <n v="39"/>
    <n v="51"/>
    <n v="24"/>
    <n v="17"/>
    <n v="36"/>
    <n v="53"/>
    <n v="51"/>
    <n v="41"/>
    <n v="39"/>
    <n v="35"/>
    <n v="181"/>
    <n v="255"/>
    <n v="139"/>
    <n v="52"/>
    <n v="436"/>
    <x v="0"/>
    <x v="0"/>
    <m/>
    <s v="Less than 3 months"/>
    <m/>
    <m/>
    <m/>
    <s v="On foot"/>
    <m/>
    <x v="1"/>
    <m/>
    <s v="violence_against_civilians"/>
    <m/>
    <b v="1"/>
    <m/>
    <s v="No"/>
    <m/>
    <m/>
    <m/>
    <m/>
    <m/>
    <m/>
    <m/>
    <m/>
    <m/>
    <m/>
    <m/>
    <s v="No"/>
    <s v="South Sudan"/>
    <x v="1"/>
    <m/>
    <x v="34"/>
    <m/>
    <s v="Nhialdiu"/>
    <m/>
    <s v="Nyialdiu"/>
    <s v="Nhialdiu"/>
    <s v="SSD"/>
    <x v="1"/>
    <s v="SS0609"/>
    <s v="SS060908"/>
    <s v="ssid_SS0609_001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d from Nhialdiu Payam (Duar Village) to Kaljak Payam under Rubkona County the  cause is revenge killing that lead to loss lives of one person and two people wounded including the woman who was shot in her home."/>
    <s v="33d031ec-2989-4ed6-ac5b-e2aeaac59838"/>
    <n v="1"/>
    <s v="3.4"/>
    <x v="0"/>
    <x v="0"/>
    <x v="1"/>
  </r>
  <r>
    <s v="et_SS0609_0051"/>
    <x v="72"/>
    <d v="2021-08-07T00:00:00"/>
    <d v="2021-08-07T00:00:00"/>
    <x v="5"/>
    <x v="28"/>
    <s v="Nhialdiu"/>
    <m/>
    <x v="5"/>
    <s v="SS0609"/>
    <s v="SS060908"/>
    <s v="ssid_SS0609_0017"/>
    <s v="Nyialdiu"/>
    <s v="Nhialdiu Primary School"/>
    <n v="8.9971714400000007"/>
    <n v="29.673067419999999"/>
    <s v="Remote Assessment (e.g. phone interview, interview outside of the location)"/>
    <s v="None"/>
    <x v="0"/>
    <m/>
    <m/>
    <m/>
    <b v="1"/>
    <n v="35"/>
    <n v="210"/>
    <n v="7"/>
    <n v="20"/>
    <n v="38"/>
    <n v="12"/>
    <n v="14"/>
    <n v="6"/>
    <n v="12"/>
    <n v="12"/>
    <n v="25"/>
    <n v="38"/>
    <n v="18"/>
    <n v="8"/>
    <n v="97"/>
    <n v="113"/>
    <n v="51"/>
    <n v="14"/>
    <n v="210"/>
    <x v="1"/>
    <x v="0"/>
    <m/>
    <s v="Habitual residence"/>
    <m/>
    <m/>
    <m/>
    <s v="On foot"/>
    <m/>
    <x v="0"/>
    <m/>
    <m/>
    <m/>
    <m/>
    <m/>
    <s v="Yes"/>
    <m/>
    <m/>
    <m/>
    <m/>
    <m/>
    <m/>
    <m/>
    <m/>
    <m/>
    <m/>
    <b v="1"/>
    <s v="No"/>
    <s v="South Sudan"/>
    <x v="1"/>
    <m/>
    <x v="34"/>
    <m/>
    <s v="Nhialdiu"/>
    <m/>
    <s v="Tong Dong"/>
    <s v="Nhialdiu"/>
    <s v="SSD"/>
    <x v="1"/>
    <s v="SS0609"/>
    <s v="SS060908"/>
    <s v="ssid_SS0609_0027"/>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2 - No"/>
    <m/>
    <m/>
    <s v="These IDPs are displace by flood from Tongdol Boma (Nhialdiu Payam) into Nhialdiu Primary School and no any emergency response to either Government nor Humanitarian."/>
    <s v="1b88458f-60a0-40a0-82fd-c8a5e9f225ae"/>
    <n v="1"/>
    <s v="3.4"/>
    <x v="0"/>
    <x v="0"/>
    <x v="0"/>
  </r>
  <r>
    <s v="et_SS0609_0052"/>
    <x v="72"/>
    <d v="2021-08-07T00:00:00"/>
    <d v="2021-08-07T00:00:00"/>
    <x v="5"/>
    <x v="28"/>
    <s v="Nhialdiu"/>
    <m/>
    <x v="5"/>
    <s v="SS0609"/>
    <s v="SS060908"/>
    <s v="ssid_SS0609_0017"/>
    <s v="Nyialdiu"/>
    <s v="Nhialdiu Primary School"/>
    <n v="8.9971714400000007"/>
    <n v="29.673067419999999"/>
    <s v="Remote Assessment (e.g. phone interview, interview outside of the location)"/>
    <s v="None"/>
    <x v="0"/>
    <m/>
    <m/>
    <m/>
    <b v="1"/>
    <n v="30"/>
    <n v="180"/>
    <n v="5"/>
    <n v="8"/>
    <n v="22"/>
    <n v="20"/>
    <n v="28"/>
    <n v="10"/>
    <n v="7"/>
    <n v="12"/>
    <n v="10"/>
    <n v="28"/>
    <n v="22"/>
    <n v="8"/>
    <n v="93"/>
    <n v="87"/>
    <n v="32"/>
    <n v="18"/>
    <n v="180"/>
    <x v="1"/>
    <x v="0"/>
    <m/>
    <s v="Habitual residence"/>
    <m/>
    <m/>
    <m/>
    <s v="On foot"/>
    <m/>
    <x v="0"/>
    <m/>
    <m/>
    <m/>
    <m/>
    <m/>
    <s v="Yes"/>
    <m/>
    <m/>
    <m/>
    <m/>
    <m/>
    <m/>
    <m/>
    <m/>
    <m/>
    <m/>
    <b v="1"/>
    <s v="No"/>
    <s v="South Sudan"/>
    <x v="1"/>
    <m/>
    <x v="34"/>
    <m/>
    <s v="Nhialdiu"/>
    <m/>
    <s v="Other Site"/>
    <s v="Kurchala"/>
    <s v="SSD"/>
    <x v="1"/>
    <s v="SS0609"/>
    <s v="SS060908"/>
    <s v="other"/>
    <s v="No"/>
    <m/>
    <m/>
    <m/>
    <m/>
    <m/>
    <m/>
    <m/>
    <m/>
    <m/>
    <m/>
    <m/>
    <m/>
    <m/>
    <m/>
    <m/>
    <m/>
    <s v="Unknown"/>
    <m/>
    <m/>
    <m/>
    <m/>
    <m/>
    <s v="1 - No severe need"/>
    <s v="1 - No severe need"/>
    <s v="1 - No severe need"/>
    <s v="1 - No severe need"/>
    <s v="3 - Extreme need, with immediate threat to life"/>
    <s v="3 - Extreme need, with immediate threat to life"/>
    <s v="2 - Severe need leading to negative impact on living standards, physical and mental wellbeing, and loss of dignity, but no immediate threat to life"/>
    <s v="2 - No"/>
    <m/>
    <m/>
    <s v="These IDPs are displace by flood from Kurchala Village into Nhialdiu Primary School and no emergency food given to them neither Government nor Humanitarian."/>
    <s v="f9d038e5-259d-40a7-9fea-8249d353da5a"/>
    <n v="1"/>
    <s v="3.4"/>
    <x v="0"/>
    <x v="0"/>
    <x v="0"/>
  </r>
  <r>
    <s v="et_SS0609_0053"/>
    <x v="72"/>
    <d v="2021-08-06T00:00:00"/>
    <d v="2021-08-06T00:00:00"/>
    <x v="5"/>
    <x v="28"/>
    <s v="Nhialdiu"/>
    <m/>
    <x v="5"/>
    <s v="SS0609"/>
    <s v="SS060908"/>
    <s v="ssid_SS0609_0017"/>
    <s v="Nyialdiu"/>
    <s v="Nhialdiu Primary School"/>
    <n v="8.9971714400000007"/>
    <n v="29.673067419999999"/>
    <s v="Remote Assessment (e.g. phone interview, interview outside of the location)"/>
    <s v="All IDPs/returnees"/>
    <x v="0"/>
    <m/>
    <m/>
    <m/>
    <b v="1"/>
    <n v="135"/>
    <n v="810"/>
    <n v="25"/>
    <n v="40"/>
    <n v="60"/>
    <n v="125"/>
    <n v="28"/>
    <n v="25"/>
    <n v="35"/>
    <n v="100"/>
    <n v="150"/>
    <n v="150"/>
    <n v="34"/>
    <n v="38"/>
    <n v="303"/>
    <n v="507"/>
    <n v="200"/>
    <n v="63"/>
    <n v="810"/>
    <x v="1"/>
    <x v="0"/>
    <m/>
    <s v="Habitual residence"/>
    <m/>
    <m/>
    <m/>
    <s v="On foot"/>
    <m/>
    <x v="0"/>
    <m/>
    <m/>
    <m/>
    <m/>
    <m/>
    <s v="Yes"/>
    <m/>
    <m/>
    <m/>
    <m/>
    <m/>
    <m/>
    <m/>
    <m/>
    <m/>
    <m/>
    <b v="1"/>
    <s v="No"/>
    <s v="South Sudan"/>
    <x v="1"/>
    <m/>
    <x v="34"/>
    <m/>
    <s v="Nhialdiu"/>
    <m/>
    <s v="Other Site"/>
    <s v="Chanlual"/>
    <s v="SSD"/>
    <x v="1"/>
    <s v="SS0609"/>
    <s v="SS060908"/>
    <s v="other"/>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IDPs are displace by flood from Chanlual Village (Nhialdiu Payam) into Nhialdiu Primary School and no emergency response done by neither Government nor Humanitarian."/>
    <s v="74123cc3-6840-468d-b971-9d9cfb5e85b6"/>
    <n v="1"/>
    <s v="3.4"/>
    <x v="0"/>
    <x v="0"/>
    <x v="0"/>
  </r>
  <r>
    <s v="et_SS0609_0054"/>
    <x v="72"/>
    <d v="2021-08-06T00:00:00"/>
    <d v="2021-08-06T00:00:00"/>
    <x v="5"/>
    <x v="28"/>
    <s v="Nhialdiu"/>
    <m/>
    <x v="5"/>
    <s v="SS0609"/>
    <s v="SS060908"/>
    <s v="ssid_SS0609_0017"/>
    <s v="Nyialdiu"/>
    <s v="Nhialdiu Primary School"/>
    <n v="8.9971714400000007"/>
    <n v="29.673067419999999"/>
    <s v="Remote Assessment (e.g. phone interview, interview outside of the location)"/>
    <s v="None"/>
    <x v="0"/>
    <m/>
    <m/>
    <m/>
    <b v="1"/>
    <n v="45"/>
    <n v="270"/>
    <n v="7"/>
    <n v="18"/>
    <n v="15"/>
    <n v="40"/>
    <n v="38"/>
    <n v="15"/>
    <n v="8"/>
    <n v="15"/>
    <n v="26"/>
    <n v="38"/>
    <n v="29"/>
    <n v="21"/>
    <n v="133"/>
    <n v="137"/>
    <n v="48"/>
    <n v="36"/>
    <n v="270"/>
    <x v="1"/>
    <x v="0"/>
    <m/>
    <s v="Habitual residence"/>
    <m/>
    <m/>
    <m/>
    <s v="On foot"/>
    <m/>
    <x v="0"/>
    <m/>
    <m/>
    <m/>
    <m/>
    <m/>
    <s v="Yes"/>
    <m/>
    <m/>
    <m/>
    <m/>
    <m/>
    <m/>
    <m/>
    <m/>
    <m/>
    <m/>
    <b v="1"/>
    <s v="No"/>
    <s v="South Sudan"/>
    <x v="1"/>
    <m/>
    <x v="34"/>
    <m/>
    <s v="Nhialdiu"/>
    <m/>
    <s v="Duar"/>
    <s v="Nhialdiu"/>
    <s v="SSD"/>
    <x v="1"/>
    <s v="SS0609"/>
    <s v="SS060908"/>
    <s v="ssid_SS0609_0004"/>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No"/>
    <m/>
    <m/>
    <s v="These IDPs are displace by flood from Duar Boma (Nhialdiu Payam) into Nhialdiu Primary School and no emergency response given to them by neither Government nor Humanitarian."/>
    <s v="29581889-4b65-4ac9-a9fe-f58e84aa0b5d"/>
    <n v="1"/>
    <s v="3.4"/>
    <x v="0"/>
    <x v="0"/>
    <x v="0"/>
  </r>
  <r>
    <s v="et_SS0609_0055"/>
    <x v="72"/>
    <d v="2021-08-06T00:00:00"/>
    <d v="2021-08-06T00:00:00"/>
    <x v="5"/>
    <x v="28"/>
    <s v="Nhialdiu"/>
    <m/>
    <x v="5"/>
    <s v="SS0609"/>
    <s v="SS060908"/>
    <s v="ssid_SS0609_0017"/>
    <s v="Nyialdiu"/>
    <s v="Nhialdiu Primary School"/>
    <n v="8.9971714400000007"/>
    <n v="29.673067419999999"/>
    <s v="Remote Assessment (e.g. phone interview, interview outside of the location)"/>
    <s v="None"/>
    <x v="0"/>
    <m/>
    <m/>
    <m/>
    <b v="1"/>
    <n v="116"/>
    <n v="696"/>
    <n v="25"/>
    <n v="118"/>
    <n v="38"/>
    <n v="150"/>
    <n v="25"/>
    <n v="15"/>
    <n v="42"/>
    <n v="31"/>
    <n v="100"/>
    <n v="100"/>
    <n v="27"/>
    <n v="25"/>
    <n v="371"/>
    <n v="325"/>
    <n v="216"/>
    <n v="40"/>
    <n v="696"/>
    <x v="1"/>
    <x v="0"/>
    <m/>
    <s v="Habitual residence"/>
    <m/>
    <m/>
    <m/>
    <s v="On foot"/>
    <m/>
    <x v="0"/>
    <m/>
    <m/>
    <m/>
    <m/>
    <m/>
    <s v="Yes"/>
    <m/>
    <m/>
    <m/>
    <m/>
    <m/>
    <m/>
    <m/>
    <m/>
    <m/>
    <m/>
    <b v="1"/>
    <s v="No"/>
    <s v="South Sudan"/>
    <x v="1"/>
    <m/>
    <x v="34"/>
    <m/>
    <s v="Nhialdiu"/>
    <m/>
    <s v="Other Site"/>
    <s v="Pibor"/>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1 - No severe need"/>
    <s v="2 - No"/>
    <m/>
    <m/>
    <s v="These IDPs are displace by flood from Pibor Village (Nhialdiu Payam) into Nhialdiu Primary School and no emergency respone given to them neither by Government nor Humanitarian."/>
    <s v="5a63c13c-64b5-4bdd-b412-1de63c7c463e"/>
    <n v="1"/>
    <s v="3.4"/>
    <x v="0"/>
    <x v="0"/>
    <x v="0"/>
  </r>
  <r>
    <s v="et_SS0609_0056"/>
    <x v="72"/>
    <d v="2021-08-06T00:00:00"/>
    <d v="2021-08-06T00:00:00"/>
    <x v="5"/>
    <x v="28"/>
    <s v="Nhialdiu"/>
    <m/>
    <x v="5"/>
    <s v="SS0609"/>
    <s v="SS060908"/>
    <s v="ssid_SS0609_0017"/>
    <s v="Nyialdiu"/>
    <s v="Nhialdiu Primary School"/>
    <n v="8.9971714400000007"/>
    <n v="29.673067419999999"/>
    <s v="Remote Assessment (e.g. phone interview, interview outside of the location)"/>
    <s v="None"/>
    <x v="0"/>
    <m/>
    <m/>
    <m/>
    <b v="1"/>
    <n v="83"/>
    <n v="498"/>
    <n v="35"/>
    <n v="30"/>
    <n v="28"/>
    <n v="40"/>
    <n v="60"/>
    <n v="15"/>
    <n v="55"/>
    <n v="55"/>
    <n v="35"/>
    <n v="50"/>
    <n v="70"/>
    <n v="25"/>
    <n v="208"/>
    <n v="290"/>
    <n v="175"/>
    <n v="40"/>
    <n v="498"/>
    <x v="1"/>
    <x v="0"/>
    <m/>
    <s v="Habitual residence"/>
    <m/>
    <m/>
    <m/>
    <s v="On foot"/>
    <m/>
    <x v="0"/>
    <m/>
    <m/>
    <m/>
    <m/>
    <m/>
    <s v="Yes"/>
    <m/>
    <m/>
    <m/>
    <m/>
    <m/>
    <m/>
    <m/>
    <m/>
    <m/>
    <m/>
    <b v="1"/>
    <s v="No"/>
    <s v="South Sudan"/>
    <x v="1"/>
    <m/>
    <x v="34"/>
    <m/>
    <s v="Nhialdiu"/>
    <m/>
    <s v="Other Site"/>
    <s v="Wanglok"/>
    <s v="SSD"/>
    <x v="1"/>
    <s v="SS0609"/>
    <s v="SS060908"/>
    <s v="other"/>
    <s v="No"/>
    <m/>
    <m/>
    <m/>
    <m/>
    <m/>
    <m/>
    <m/>
    <m/>
    <m/>
    <m/>
    <m/>
    <m/>
    <m/>
    <m/>
    <m/>
    <m/>
    <s v="Unknown"/>
    <m/>
    <m/>
    <m/>
    <m/>
    <m/>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se IDPs are displace by flood from Wanglok Village (Nhialdiu Payam) to Nhialdiu Primary School and no emergency assistant given to them by neither Government nor Humanitarian."/>
    <s v="57d0e91a-f78d-4032-bccf-19d3182b86e7"/>
    <n v="1"/>
    <s v="3.4"/>
    <x v="0"/>
    <x v="0"/>
    <x v="0"/>
  </r>
  <r>
    <s v="et_SS0609_0057"/>
    <x v="72"/>
    <d v="2021-08-06T00:00:00"/>
    <d v="2021-08-06T00:00:00"/>
    <x v="5"/>
    <x v="28"/>
    <s v="Nhialdiu"/>
    <m/>
    <x v="5"/>
    <s v="SS0609"/>
    <s v="SS060908"/>
    <s v="ssid_SS0609_0017"/>
    <s v="Nyialdiu"/>
    <s v="Nhialdiu Primary School"/>
    <n v="8.9971714400000007"/>
    <n v="29.673067419999999"/>
    <s v="Remote Assessment (e.g. phone interview, interview outside of the location)"/>
    <s v="None"/>
    <x v="0"/>
    <m/>
    <m/>
    <m/>
    <b v="1"/>
    <n v="86"/>
    <n v="516"/>
    <n v="40"/>
    <n v="60"/>
    <n v="50"/>
    <n v="60"/>
    <n v="38"/>
    <n v="30"/>
    <n v="43"/>
    <n v="50"/>
    <n v="60"/>
    <n v="30"/>
    <n v="40"/>
    <n v="15"/>
    <n v="278"/>
    <n v="238"/>
    <n v="193"/>
    <n v="45"/>
    <n v="516"/>
    <x v="1"/>
    <x v="0"/>
    <m/>
    <s v="Habitual residence"/>
    <m/>
    <m/>
    <m/>
    <s v="On foot"/>
    <m/>
    <x v="0"/>
    <m/>
    <m/>
    <m/>
    <m/>
    <m/>
    <s v="Yes"/>
    <m/>
    <m/>
    <m/>
    <m/>
    <m/>
    <m/>
    <m/>
    <m/>
    <m/>
    <m/>
    <b v="1"/>
    <s v="No"/>
    <s v="South Sudan"/>
    <x v="1"/>
    <m/>
    <x v="34"/>
    <m/>
    <s v="Nhialdiu"/>
    <m/>
    <s v="Other Site"/>
    <s v="Chotjiok"/>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se IDPs are displace by flood from Chotjiok Village (Nhialdiu Payam) into Nhialdiu Primary School and no humanitarian assessment conducted in that site."/>
    <s v="edb717de-fc4c-47bf-aed3-057cc037e999"/>
    <n v="1"/>
    <s v="3.4"/>
    <x v="0"/>
    <x v="0"/>
    <x v="0"/>
  </r>
  <r>
    <s v="et_SS0609_0048"/>
    <x v="84"/>
    <d v="2021-08-01T00:00:00"/>
    <d v="2021-08-02T00:00:00"/>
    <x v="5"/>
    <x v="28"/>
    <s v="Nhialdiu"/>
    <m/>
    <x v="5"/>
    <s v="SS0609"/>
    <s v="SS060908"/>
    <s v="ssid_SS0609_0078"/>
    <s v="Biel"/>
    <s v="Biel"/>
    <n v="8.9475928220000007"/>
    <n v="29.683248219999999"/>
    <s v="Remote Assessment (e.g. phone interview, interview outside of the location)"/>
    <s v="None"/>
    <x v="0"/>
    <m/>
    <m/>
    <m/>
    <b v="1"/>
    <n v="20"/>
    <n v="100"/>
    <n v="3"/>
    <n v="11"/>
    <n v="10"/>
    <n v="20"/>
    <n v="12"/>
    <n v="4"/>
    <n v="0"/>
    <n v="7"/>
    <n v="17"/>
    <n v="9"/>
    <n v="6"/>
    <n v="1"/>
    <n v="60"/>
    <n v="40"/>
    <n v="21"/>
    <n v="5"/>
    <n v="100"/>
    <x v="0"/>
    <x v="0"/>
    <m/>
    <s v="Habitual residence"/>
    <m/>
    <m/>
    <m/>
    <s v="On foot"/>
    <m/>
    <x v="0"/>
    <m/>
    <m/>
    <m/>
    <m/>
    <m/>
    <s v="Yes"/>
    <m/>
    <b v="1"/>
    <m/>
    <m/>
    <m/>
    <m/>
    <m/>
    <m/>
    <m/>
    <m/>
    <m/>
    <s v="No"/>
    <s v="South Sudan"/>
    <x v="1"/>
    <m/>
    <x v="34"/>
    <m/>
    <s v="Rubkona"/>
    <m/>
    <s v="Rubkona Town"/>
    <s v="Rubkona"/>
    <s v="SSD"/>
    <x v="1"/>
    <s v="SS0609"/>
    <s v="SS060912"/>
    <s v="ssid_SS0609_007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1 - No severe need"/>
    <s v="2 - No"/>
    <m/>
    <m/>
    <s v="these IDPs are displace by flood in the Nhialdiu payam under Rubkona County to Rubkona town and no humanitarian assistance given to them."/>
    <s v="05c55a81-7fdb-4073-a3e0-f296d5b7dd7c"/>
    <n v="1"/>
    <s v="3.4"/>
    <x v="0"/>
    <x v="0"/>
    <x v="1"/>
  </r>
  <r>
    <s v="et_SS0602_0009"/>
    <x v="55"/>
    <d v="2021-08-06T00:00:00"/>
    <d v="2021-08-06T00:00:00"/>
    <x v="5"/>
    <x v="28"/>
    <s v="Rubkona"/>
    <m/>
    <x v="5"/>
    <s v="SS0609"/>
    <s v="SS060912"/>
    <s v="ssid_SS0609_0045"/>
    <s v="Kuerkay"/>
    <s v="Rubkona"/>
    <n v="9.2086483999999995"/>
    <n v="29.711715600000002"/>
    <s v="Remote Assessment (e.g. phone interview, interview outside of the location)"/>
    <s v="None"/>
    <x v="0"/>
    <m/>
    <m/>
    <m/>
    <b v="1"/>
    <n v="5"/>
    <n v="36"/>
    <n v="1"/>
    <n v="3"/>
    <n v="6"/>
    <n v="6"/>
    <n v="3"/>
    <n v="1"/>
    <n v="1"/>
    <n v="2"/>
    <n v="5"/>
    <n v="4"/>
    <n v="2"/>
    <n v="2"/>
    <n v="20"/>
    <n v="16"/>
    <n v="7"/>
    <n v="3"/>
    <n v="36"/>
    <x v="0"/>
    <x v="0"/>
    <m/>
    <s v="Habitual residence"/>
    <m/>
    <m/>
    <m/>
    <s v="On foot"/>
    <m/>
    <x v="0"/>
    <m/>
    <m/>
    <m/>
    <m/>
    <m/>
    <s v="Yes"/>
    <m/>
    <m/>
    <m/>
    <m/>
    <m/>
    <m/>
    <m/>
    <m/>
    <m/>
    <m/>
    <b v="1"/>
    <s v="No"/>
    <s v="South Sudan"/>
    <x v="1"/>
    <m/>
    <x v="26"/>
    <m/>
    <s v="Wathnyona"/>
    <m/>
    <s v="Kuernor"/>
    <s v=""/>
    <s v="SSD"/>
    <x v="1"/>
    <s v="SS0602"/>
    <s v="SS060210"/>
    <s v="ssid_SS0602_0038"/>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from Guit County Wathnyona payam (Kuernor Village) to Rubkona County and no Humanitarian Assistant given to them."/>
    <s v="a117564c-e128-490d-b9ea-c0b821ccfc53"/>
    <n v="1"/>
    <s v="3.4"/>
    <x v="0"/>
    <x v="1"/>
    <x v="1"/>
  </r>
  <r>
    <s v="et_SS0609_0032"/>
    <x v="66"/>
    <d v="2021-07-08T00:00:00"/>
    <d v="2021-07-10T00:00:00"/>
    <x v="5"/>
    <x v="28"/>
    <s v="Rubkona"/>
    <m/>
    <x v="5"/>
    <s v="SS0609"/>
    <s v="SS060912"/>
    <s v="ssid_SS0609_0046"/>
    <s v="Kurkaal"/>
    <s v=""/>
    <n v="9.2986856800000002"/>
    <n v="29.792877740000002"/>
    <s v="Remote Assessment (e.g. phone interview, interview outside of the location)"/>
    <s v="Some IDPs/returnees"/>
    <x v="1"/>
    <b v="1"/>
    <b v="1"/>
    <b v="1"/>
    <m/>
    <n v="13"/>
    <n v="64"/>
    <n v="3"/>
    <n v="5"/>
    <n v="7"/>
    <n v="11"/>
    <n v="1"/>
    <n v="3"/>
    <n v="2"/>
    <n v="4"/>
    <n v="13"/>
    <n v="8"/>
    <n v="5"/>
    <n v="2"/>
    <n v="30"/>
    <n v="34"/>
    <n v="14"/>
    <n v="5"/>
    <n v="64"/>
    <x v="2"/>
    <x v="0"/>
    <m/>
    <s v="Over 3 years"/>
    <m/>
    <m/>
    <b v="1"/>
    <s v="Public Transport"/>
    <m/>
    <x v="2"/>
    <m/>
    <m/>
    <m/>
    <m/>
    <m/>
    <s v="Yes"/>
    <m/>
    <m/>
    <m/>
    <m/>
    <m/>
    <m/>
    <m/>
    <m/>
    <m/>
    <m/>
    <b v="1"/>
    <s v="No"/>
    <s v="Sudan"/>
    <x v="13"/>
    <m/>
    <x v="25"/>
    <m/>
    <s v="Other Admin 3"/>
    <s v="Khartoum"/>
    <m/>
    <s v="Khartoum"/>
    <s v="SDN"/>
    <x v="13"/>
    <s v="SD01007"/>
    <s v="other"/>
    <m/>
    <m/>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returnees are returning back from Sudan Khartoum to South Sudan to Unity State Rubkona County which is their is final habitual resident."/>
    <s v="817fc1a3-5622-43c7-8bb4-d6e3798b5d4d"/>
    <n v="1"/>
    <s v="3.4"/>
    <x v="1"/>
    <x v="1"/>
    <x v="1"/>
  </r>
  <r>
    <s v="et_SS0609_0027"/>
    <x v="58"/>
    <d v="2021-06-21T00:00:00"/>
    <d v="2021-06-22T00:00:00"/>
    <x v="5"/>
    <x v="28"/>
    <s v="Rubkona"/>
    <m/>
    <x v="5"/>
    <s v="SS0609"/>
    <s v="SS060912"/>
    <s v="ssid_SS0609_0046"/>
    <s v="Kurkaal"/>
    <s v=""/>
    <n v="9.2986856800000002"/>
    <n v="29.792877740000002"/>
    <s v="Remote Assessment (e.g. phone interview, interview outside of the location)"/>
    <s v="Some IDPs/returnees"/>
    <x v="1"/>
    <b v="1"/>
    <b v="1"/>
    <b v="1"/>
    <m/>
    <n v="9"/>
    <n v="46"/>
    <n v="0"/>
    <n v="4"/>
    <n v="6"/>
    <n v="9"/>
    <n v="5"/>
    <n v="0"/>
    <n v="1"/>
    <n v="2"/>
    <n v="7"/>
    <n v="8"/>
    <n v="4"/>
    <n v="0"/>
    <n v="24"/>
    <n v="22"/>
    <n v="7"/>
    <n v="0"/>
    <n v="46"/>
    <x v="2"/>
    <x v="0"/>
    <m/>
    <s v="Over 3 years"/>
    <m/>
    <b v="1"/>
    <m/>
    <s v="Public Transport"/>
    <m/>
    <x v="2"/>
    <m/>
    <m/>
    <m/>
    <m/>
    <m/>
    <s v="No"/>
    <m/>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from Sudan Khartoum to South Sudan Rubkona county which is their habitual resident and no humanitarian assistance give to them."/>
    <s v="fca22b35-8682-4924-9cb0-54857523edcc"/>
    <n v="1"/>
    <s v="3.4"/>
    <x v="1"/>
    <x v="1"/>
    <x v="1"/>
  </r>
  <r>
    <s v="et_SS0609_0021"/>
    <x v="53"/>
    <d v="2021-06-02T00:00:00"/>
    <d v="2021-06-06T00:00:00"/>
    <x v="5"/>
    <x v="28"/>
    <s v="Rubkona"/>
    <m/>
    <x v="5"/>
    <s v="SS0609"/>
    <s v="SS060912"/>
    <s v="ssid_SS0609_0047"/>
    <s v="Kurkaal Village"/>
    <s v=""/>
    <n v="9.2986584000000008"/>
    <n v="29.792870820000001"/>
    <s v="Direct visit"/>
    <s v="All IDPs/returnees"/>
    <x v="1"/>
    <b v="1"/>
    <b v="1"/>
    <b v="1"/>
    <m/>
    <n v="14"/>
    <n v="55"/>
    <n v="0"/>
    <n v="4"/>
    <n v="11"/>
    <n v="7"/>
    <n v="3"/>
    <n v="0"/>
    <n v="1"/>
    <n v="3"/>
    <n v="13"/>
    <n v="8"/>
    <n v="4"/>
    <n v="1"/>
    <n v="25"/>
    <n v="30"/>
    <n v="8"/>
    <n v="1"/>
    <n v="55"/>
    <x v="2"/>
    <x v="0"/>
    <m/>
    <s v="Over 3 years"/>
    <m/>
    <b v="1"/>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returnees are return back from Sudan Khartoum to Unity State Rubkona County they came by road and final they reach their habitual resident."/>
    <s v="f41990ae-0c9e-472c-b13c-6270e1146605"/>
    <n v="1"/>
    <s v="3.4"/>
    <x v="1"/>
    <x v="1"/>
    <x v="1"/>
  </r>
  <r>
    <s v="et_SS0609_0004"/>
    <x v="102"/>
    <d v="2021-03-25T00:00:00"/>
    <d v="2021-03-26T00:00:00"/>
    <x v="5"/>
    <x v="28"/>
    <s v="Rubkona"/>
    <m/>
    <x v="5"/>
    <s v="SS0609"/>
    <s v="SS060912"/>
    <s v="ssid_SS0609_0047"/>
    <s v="Kurkaal Village"/>
    <s v=""/>
    <n v="9.2986584000000008"/>
    <n v="29.792870820000001"/>
    <s v="Direct visit"/>
    <s v="All IDPs/returnees"/>
    <x v="1"/>
    <m/>
    <m/>
    <b v="1"/>
    <m/>
    <n v="10"/>
    <n v="61"/>
    <n v="0"/>
    <n v="6"/>
    <n v="12"/>
    <n v="13"/>
    <n v="0"/>
    <n v="0"/>
    <n v="1"/>
    <n v="5"/>
    <n v="11"/>
    <n v="10"/>
    <n v="3"/>
    <n v="0"/>
    <n v="31"/>
    <n v="30"/>
    <n v="12"/>
    <n v="0"/>
    <n v="61"/>
    <x v="2"/>
    <x v="0"/>
    <m/>
    <s v="Over 3 years"/>
    <m/>
    <m/>
    <b v="1"/>
    <s v="Others (Specify)"/>
    <s v="Air"/>
    <x v="2"/>
    <m/>
    <m/>
    <m/>
    <m/>
    <m/>
    <s v="Yes"/>
    <m/>
    <m/>
    <m/>
    <m/>
    <m/>
    <m/>
    <m/>
    <m/>
    <m/>
    <m/>
    <b v="1"/>
    <s v="No"/>
    <s v="South Sudan"/>
    <x v="0"/>
    <m/>
    <x v="0"/>
    <m/>
    <s v="Northern Bari"/>
    <m/>
    <s v="Mangateen (1)"/>
    <s v=""/>
    <s v="SSD"/>
    <x v="0"/>
    <s v="SS0101"/>
    <s v="SS010112"/>
    <s v="ssid_SS0101_0022"/>
    <m/>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people are returning from Manga teen (Juba) on Saturday to Bentiu Unity state and their movement are facilitated by UNHCR."/>
    <s v="95ca8e12-500b-4c4c-a178-f984f23b9ee8"/>
    <n v="1"/>
    <s v="3.4"/>
    <x v="1"/>
    <x v="1"/>
    <x v="1"/>
  </r>
  <r>
    <s v="et_SS0609_0133"/>
    <x v="103"/>
    <d v="2021-10-12T00:00:00"/>
    <d v="2021-10-12T00:00:00"/>
    <x v="5"/>
    <x v="28"/>
    <s v="Rubkona"/>
    <m/>
    <x v="5"/>
    <s v="SS0609"/>
    <s v="SS060912"/>
    <s v="ssid_SS0609_0030"/>
    <s v="Bentiu IDP Camp"/>
    <s v=""/>
    <n v="9.3316400000000002"/>
    <n v="29.793399999999998"/>
    <s v="Direct visit"/>
    <s v="Some IDPs/returnees"/>
    <x v="0"/>
    <m/>
    <m/>
    <m/>
    <b v="1"/>
    <n v="28"/>
    <n v="164"/>
    <n v="4"/>
    <n v="8"/>
    <n v="14"/>
    <n v="16"/>
    <n v="19"/>
    <n v="11"/>
    <n v="3"/>
    <n v="4"/>
    <n v="21"/>
    <n v="26"/>
    <n v="23"/>
    <n v="15"/>
    <n v="72"/>
    <n v="92"/>
    <n v="19"/>
    <n v="26"/>
    <n v="164"/>
    <x v="1"/>
    <x v="0"/>
    <m/>
    <s v="Unknown"/>
    <m/>
    <m/>
    <m/>
    <s v="On foot"/>
    <m/>
    <x v="0"/>
    <m/>
    <m/>
    <m/>
    <m/>
    <m/>
    <s v="Yes"/>
    <m/>
    <b v="1"/>
    <m/>
    <m/>
    <b v="1"/>
    <m/>
    <m/>
    <m/>
    <m/>
    <m/>
    <m/>
    <s v="No"/>
    <s v="South Sudan"/>
    <x v="1"/>
    <m/>
    <x v="34"/>
    <m/>
    <s v="Bentiu"/>
    <m/>
    <s v="Hai Ingus"/>
    <s v="Bentiu"/>
    <s v="SSD"/>
    <x v="1"/>
    <s v="SS0609"/>
    <s v="SS060901"/>
    <s v="ssid_SS0609_0042"/>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This IDP are coming from Mathoyo one of Rubkona Village across of River Nam they  are living_x000d__x000a_ at River bank  along the side of the road to  Tuachloka  the former Airstrip ,they came and sleep on the Tong village  and find no body staying in that place, all people have gone to Rubkona town where  some IDP are sheltering there , but on their  way to Rubkona they receive information  from local people living in Rubkona,  say that Shalakal  is already flooded , and  we decided to go to IDP Camp and it is not the first time  to see Unmiss  ,they are sheltered in relative houses."/>
    <s v="26449b4a-8221-4256-91d2-eed3ad5cc9e1"/>
    <n v="1"/>
    <s v="3.4"/>
    <x v="0"/>
    <x v="0"/>
    <x v="1"/>
  </r>
  <r>
    <s v="et_SS0609_0141"/>
    <x v="104"/>
    <d v="2021-11-04T00:00:00"/>
    <d v="2021-12-04T00:00:00"/>
    <x v="5"/>
    <x v="28"/>
    <s v="Rubkona"/>
    <m/>
    <x v="5"/>
    <s v="SS0609"/>
    <s v="SS060912"/>
    <s v="ssid_SS0609_0030"/>
    <s v="Bentiu IDP Camp"/>
    <s v=""/>
    <n v="9.3316400000000002"/>
    <n v="29.793399999999998"/>
    <s v="Direct visit"/>
    <s v="All IDPs/returnees"/>
    <x v="0"/>
    <b v="0"/>
    <b v="0"/>
    <b v="0"/>
    <b v="1"/>
    <n v="4"/>
    <n v="17"/>
    <n v="0"/>
    <n v="0"/>
    <n v="5"/>
    <n v="0"/>
    <n v="0"/>
    <n v="0"/>
    <n v="0"/>
    <n v="3"/>
    <n v="4"/>
    <n v="2"/>
    <n v="2"/>
    <n v="1"/>
    <n v="5"/>
    <n v="12"/>
    <n v="3"/>
    <n v="1"/>
    <n v="17"/>
    <x v="1"/>
    <x v="0"/>
    <m/>
    <s v="Less than 3 months"/>
    <m/>
    <m/>
    <m/>
    <s v="Boat/canoe"/>
    <m/>
    <x v="0"/>
    <m/>
    <m/>
    <m/>
    <m/>
    <m/>
    <s v="Yes"/>
    <b v="0"/>
    <b v="1"/>
    <b v="0"/>
    <b v="0"/>
    <b v="0"/>
    <b v="0"/>
    <b v="0"/>
    <b v="0"/>
    <b v="0"/>
    <m/>
    <b v="0"/>
    <s v="No"/>
    <s v="South Sudan"/>
    <x v="1"/>
    <m/>
    <x v="34"/>
    <m/>
    <s v="Dhor Bor"/>
    <m/>
    <s v="Mathoyo"/>
    <s v="Dhor Bor"/>
    <s v="SSD"/>
    <x v="1"/>
    <s v="SS0609"/>
    <s v="SS060904"/>
    <s v="ssid_SS0609_0068"/>
    <s v="No"/>
    <m/>
    <m/>
    <m/>
    <m/>
    <m/>
    <m/>
    <m/>
    <m/>
    <m/>
    <m/>
    <m/>
    <m/>
    <m/>
    <m/>
    <m/>
    <m/>
    <s v="Unknown"/>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This idp were displaced by flood from thorkaan,Biw Nor to poc protection of civillian site thave complaint of lack of the sleeping materials the place where are community communal shelter , is over crowded by peoples whom are been affected by flood like as we have no option for where to go, becuse  the peoples who are living here  are the one having shelter or sigh the shelter before as."/>
    <s v="a641a79f-c312-44d1-b023-0ad685a91c28"/>
    <n v="1"/>
    <s v="3.4"/>
    <x v="0"/>
    <x v="0"/>
    <x v="1"/>
  </r>
  <r>
    <s v="et_SS0609_0136"/>
    <x v="105"/>
    <d v="2021-10-05T00:00:00"/>
    <d v="2021-10-13T00:00:00"/>
    <x v="5"/>
    <x v="28"/>
    <s v="Rubkona"/>
    <m/>
    <x v="5"/>
    <s v="SS0609"/>
    <s v="SS060912"/>
    <s v="ssid_SS0609_0030"/>
    <s v="Bentiu IDP Camp"/>
    <s v=""/>
    <n v="9.3316400000000002"/>
    <n v="29.793399999999998"/>
    <s v="Direct visit"/>
    <s v="All IDPs/returnees"/>
    <x v="0"/>
    <m/>
    <m/>
    <m/>
    <b v="1"/>
    <n v="1"/>
    <n v="7"/>
    <n v="0"/>
    <n v="1"/>
    <n v="1"/>
    <n v="0"/>
    <n v="0"/>
    <n v="0"/>
    <n v="1"/>
    <n v="0"/>
    <n v="2"/>
    <n v="1"/>
    <n v="1"/>
    <n v="0"/>
    <n v="2"/>
    <n v="5"/>
    <n v="2"/>
    <n v="0"/>
    <n v="7"/>
    <x v="1"/>
    <x v="0"/>
    <m/>
    <s v="3 ‐ 6 months"/>
    <m/>
    <m/>
    <m/>
    <s v="Boat/canoe"/>
    <m/>
    <x v="0"/>
    <m/>
    <m/>
    <m/>
    <m/>
    <m/>
    <s v="Yes"/>
    <b v="1"/>
    <b v="1"/>
    <m/>
    <m/>
    <m/>
    <m/>
    <m/>
    <m/>
    <m/>
    <m/>
    <m/>
    <s v="No"/>
    <s v="South Sudan"/>
    <x v="1"/>
    <m/>
    <x v="32"/>
    <m/>
    <s v="Wangkei"/>
    <m/>
    <s v="Wichak"/>
    <s v="Wangkei"/>
    <s v="SSD"/>
    <x v="1"/>
    <s v="SS0606"/>
    <s v="SS060612"/>
    <s v="ssid_SS0606_0097"/>
    <s v="No"/>
    <m/>
    <m/>
    <m/>
    <m/>
    <m/>
    <m/>
    <m/>
    <m/>
    <m/>
    <m/>
    <m/>
    <m/>
    <m/>
    <m/>
    <m/>
    <m/>
    <s v="Unknown"/>
    <m/>
    <m/>
    <m/>
    <m/>
    <m/>
    <s v="3 - Extreme need, with immediate threat to life"/>
    <s v="3 - Extreme need, with immediate threat to life"/>
    <s v="3 - Extreme need, with immediate threat to life"/>
    <s v="1 - No severe need"/>
    <s v="3 - Extreme need, with immediate threat to life"/>
    <s v="1 - No severe need"/>
    <s v="1 - No severe need"/>
    <s v="2 - No"/>
    <m/>
    <m/>
    <s v="This IDP are been displace by flood   from Mayom t o Bentiu IDP camp  and they were register  here as part of IDP  long time ago  but now they are  back to the POC ,if no flood happen ,they can't came to the POc , because during relocation to the sector , they get nothing ,some of them say this natural disaster  never happen since her childhood  this is what she say to the enumeration. again she ask the enumerator about the way forward for flood victims, secondly  coming of rain season what will happen to people living to the Poc"/>
    <s v="3faf31cb-ab77-4dea-b4ef-256f3ed3fd52"/>
    <n v="1"/>
    <s v="3.4"/>
    <x v="0"/>
    <x v="1"/>
    <x v="1"/>
  </r>
  <r>
    <s v="et_SS0609_0113"/>
    <x v="106"/>
    <d v="2021-09-13T00:00:00"/>
    <d v="2021-09-13T00:00:00"/>
    <x v="5"/>
    <x v="28"/>
    <s v="Rubkona"/>
    <m/>
    <x v="5"/>
    <s v="SS0609"/>
    <s v="SS060912"/>
    <s v="ssid_SS0609_0030"/>
    <s v="Bentiu IDP Camp"/>
    <s v=""/>
    <n v="9.3316400000000002"/>
    <n v="29.793399999999998"/>
    <s v="Remote Assessment (e.g. phone interview, interview outside of the location)"/>
    <s v="None"/>
    <x v="0"/>
    <b v="0"/>
    <b v="0"/>
    <b v="0"/>
    <b v="1"/>
    <n v="1"/>
    <n v="4"/>
    <n v="0"/>
    <n v="0"/>
    <n v="0"/>
    <n v="0"/>
    <n v="0"/>
    <n v="0"/>
    <n v="1"/>
    <n v="0"/>
    <n v="1"/>
    <n v="2"/>
    <n v="0"/>
    <n v="0"/>
    <n v="0"/>
    <n v="4"/>
    <n v="1"/>
    <n v="0"/>
    <n v="4"/>
    <x v="1"/>
    <x v="0"/>
    <m/>
    <s v="Habitual residence"/>
    <m/>
    <m/>
    <m/>
    <s v="On foot"/>
    <m/>
    <x v="0"/>
    <m/>
    <m/>
    <m/>
    <m/>
    <m/>
    <s v="Yes"/>
    <b v="0"/>
    <b v="0"/>
    <b v="0"/>
    <b v="0"/>
    <b v="0"/>
    <b v="0"/>
    <b v="0"/>
    <b v="0"/>
    <b v="0"/>
    <m/>
    <b v="1"/>
    <s v="No"/>
    <s v="South Sudan"/>
    <x v="1"/>
    <m/>
    <x v="34"/>
    <m/>
    <s v="Rubkona"/>
    <m/>
    <s v="Other Site"/>
    <s v="Barmalual Village."/>
    <s v="SSD"/>
    <x v="1"/>
    <s v="SS0609"/>
    <s v="SS060912"/>
    <s v="other"/>
    <s v="No"/>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1 - No severe need"/>
    <s v="1 - No severe need"/>
    <s v="2 - No"/>
    <m/>
    <m/>
    <s v="These IDPs are displace by flood in Barmalual Village under Rubkona County to Bentiu IDP Camp and they where register here in Camp."/>
    <s v="64aafc56-f962-4c8f-a444-dbc27c73863f"/>
    <n v="1"/>
    <s v="3.4"/>
    <x v="0"/>
    <x v="0"/>
    <x v="0"/>
  </r>
  <r>
    <s v="et_SS0609_0114"/>
    <x v="106"/>
    <d v="2021-09-13T00:00:00"/>
    <d v="2021-09-13T00:00:00"/>
    <x v="5"/>
    <x v="28"/>
    <s v="Rubkona"/>
    <m/>
    <x v="5"/>
    <s v="SS0609"/>
    <s v="SS060912"/>
    <s v="ssid_SS0609_0030"/>
    <s v="Bentiu IDP Camp"/>
    <s v=""/>
    <n v="9.3316400000000002"/>
    <n v="29.793399999999998"/>
    <s v="Remote Assessment (e.g. phone interview, interview outside of the location)"/>
    <s v="None"/>
    <x v="0"/>
    <b v="0"/>
    <b v="0"/>
    <b v="0"/>
    <b v="1"/>
    <n v="1"/>
    <n v="6"/>
    <n v="1"/>
    <n v="2"/>
    <n v="0"/>
    <n v="0"/>
    <n v="0"/>
    <n v="0"/>
    <n v="0"/>
    <n v="0"/>
    <n v="2"/>
    <n v="1"/>
    <n v="0"/>
    <n v="0"/>
    <n v="3"/>
    <n v="3"/>
    <n v="3"/>
    <n v="0"/>
    <n v="6"/>
    <x v="1"/>
    <x v="0"/>
    <m/>
    <s v="Habitual residence"/>
    <m/>
    <m/>
    <m/>
    <s v="On foot"/>
    <m/>
    <x v="0"/>
    <m/>
    <m/>
    <m/>
    <m/>
    <m/>
    <s v="Yes"/>
    <b v="0"/>
    <b v="0"/>
    <b v="0"/>
    <b v="0"/>
    <b v="0"/>
    <b v="0"/>
    <b v="0"/>
    <b v="0"/>
    <b v="0"/>
    <m/>
    <b v="1"/>
    <s v="No"/>
    <s v="South Sudan"/>
    <x v="1"/>
    <m/>
    <x v="34"/>
    <m/>
    <s v="Nhialdiu"/>
    <m/>
    <s v="Other Site"/>
    <s v="Biel Village"/>
    <s v="SSD"/>
    <x v="1"/>
    <s v="SS0609"/>
    <s v="SS060908"/>
    <s v="other"/>
    <s v="No"/>
    <m/>
    <m/>
    <m/>
    <m/>
    <m/>
    <m/>
    <m/>
    <m/>
    <m/>
    <m/>
    <m/>
    <m/>
    <m/>
    <m/>
    <m/>
    <m/>
    <s v="Unknown"/>
    <m/>
    <m/>
    <m/>
    <m/>
    <m/>
    <s v="1 - No severe need"/>
    <s v="1 - No severe need"/>
    <s v="1 - No severe need"/>
    <s v="1 - No severe need"/>
    <s v="1 - No severe need"/>
    <s v="1 - No severe need"/>
    <s v="1 - No severe need"/>
    <s v="2 - No"/>
    <m/>
    <m/>
    <s v="These are displace by flood in Nhialdiu payam (Biel Village) under Rubkona County to Bentiu IDP Camp and they have ration card and shelter in camp."/>
    <s v="1c18bf48-2575-4c01-863b-044c97e8cac0"/>
    <n v="1"/>
    <s v="3.4"/>
    <x v="0"/>
    <x v="0"/>
    <x v="1"/>
  </r>
  <r>
    <s v="et_SS0609_0112"/>
    <x v="107"/>
    <d v="2021-09-12T00:00:00"/>
    <d v="2021-09-12T00:00:00"/>
    <x v="5"/>
    <x v="28"/>
    <s v="Rubkona"/>
    <m/>
    <x v="5"/>
    <s v="SS0609"/>
    <s v="SS060912"/>
    <s v="ssid_SS0609_0030"/>
    <s v="Bentiu IDP Camp"/>
    <s v=""/>
    <n v="9.3316400000000002"/>
    <n v="29.793399999999998"/>
    <s v="Remote Assessment (e.g. phone interview, interview outside of the location)"/>
    <s v="None"/>
    <x v="0"/>
    <b v="0"/>
    <b v="0"/>
    <b v="0"/>
    <b v="1"/>
    <n v="1"/>
    <n v="6"/>
    <n v="1"/>
    <n v="1"/>
    <n v="1"/>
    <n v="0"/>
    <n v="0"/>
    <n v="0"/>
    <n v="0"/>
    <n v="0"/>
    <n v="1"/>
    <n v="2"/>
    <n v="0"/>
    <n v="0"/>
    <n v="3"/>
    <n v="3"/>
    <n v="2"/>
    <n v="0"/>
    <n v="6"/>
    <x v="1"/>
    <x v="0"/>
    <m/>
    <s v="Habitual residence"/>
    <m/>
    <m/>
    <m/>
    <s v="On foot"/>
    <m/>
    <x v="0"/>
    <m/>
    <m/>
    <m/>
    <m/>
    <m/>
    <s v="Yes"/>
    <b v="0"/>
    <b v="0"/>
    <b v="0"/>
    <b v="0"/>
    <b v="0"/>
    <b v="0"/>
    <b v="0"/>
    <b v="0"/>
    <b v="0"/>
    <m/>
    <b v="1"/>
    <s v="No"/>
    <s v="South Sudan"/>
    <x v="1"/>
    <m/>
    <x v="34"/>
    <m/>
    <s v="Rubkona"/>
    <m/>
    <s v="Bentiu IDP Camp"/>
    <s v="Rubkona"/>
    <s v="SSD"/>
    <x v="1"/>
    <s v="SS0609"/>
    <s v="SS060912"/>
    <s v="ssid_SS0609_0030"/>
    <s v="No"/>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1 - No severe need"/>
    <s v="1 - No severe need"/>
    <s v="2 - No"/>
    <m/>
    <m/>
    <s v="These IDPs are displace by flood in Wathjaak payam (Rubnyegai) to Bentiu IDP camp and they where registered here in the camp."/>
    <s v="07207f7e-2b54-4ac8-98db-b1a98c4578dc"/>
    <n v="1"/>
    <s v="3.4"/>
    <x v="0"/>
    <x v="0"/>
    <x v="0"/>
  </r>
  <r>
    <s v="et_SS0609_0115"/>
    <x v="108"/>
    <d v="2021-09-13T00:00:00"/>
    <d v="2021-09-13T00:00:00"/>
    <x v="5"/>
    <x v="28"/>
    <s v="Rubkona"/>
    <m/>
    <x v="5"/>
    <s v="SS0609"/>
    <s v="SS060912"/>
    <s v="ssid_SS0609_0030"/>
    <s v="Bentiu IDP Camp"/>
    <s v=""/>
    <n v="9.3316400000000002"/>
    <n v="29.793399999999998"/>
    <s v="Remote Assessment (e.g. phone interview, interview outside of the location)"/>
    <s v="None"/>
    <x v="0"/>
    <m/>
    <m/>
    <m/>
    <b v="1"/>
    <n v="1"/>
    <n v="4"/>
    <n v="0"/>
    <n v="0"/>
    <n v="0"/>
    <n v="0"/>
    <n v="0"/>
    <n v="1"/>
    <n v="1"/>
    <n v="0"/>
    <n v="1"/>
    <n v="1"/>
    <n v="0"/>
    <n v="0"/>
    <n v="1"/>
    <n v="3"/>
    <n v="1"/>
    <n v="1"/>
    <n v="4"/>
    <x v="1"/>
    <x v="0"/>
    <m/>
    <s v="Habitual residence"/>
    <m/>
    <m/>
    <m/>
    <s v="On foot"/>
    <m/>
    <x v="0"/>
    <m/>
    <m/>
    <m/>
    <m/>
    <m/>
    <s v="Yes"/>
    <m/>
    <m/>
    <m/>
    <m/>
    <m/>
    <m/>
    <m/>
    <m/>
    <m/>
    <m/>
    <b v="1"/>
    <s v="No"/>
    <s v="South Sudan"/>
    <x v="1"/>
    <m/>
    <x v="34"/>
    <m/>
    <s v="Nhialdiu"/>
    <m/>
    <s v="Other Site"/>
    <s v="Chiombarow"/>
    <s v="SSD"/>
    <x v="1"/>
    <s v="SS0609"/>
    <s v="SS060908"/>
    <s v="other"/>
    <s v="No"/>
    <m/>
    <m/>
    <m/>
    <m/>
    <m/>
    <m/>
    <m/>
    <m/>
    <m/>
    <m/>
    <m/>
    <m/>
    <m/>
    <m/>
    <m/>
    <m/>
    <s v="Unknown"/>
    <m/>
    <m/>
    <m/>
    <m/>
    <m/>
    <s v="1 - No severe need"/>
    <s v="1 - No severe need"/>
    <s v="1 - No severe need"/>
    <s v="1 - No severe need"/>
    <s v="1 - No severe need"/>
    <s v="1 - No severe need"/>
    <s v="1 - No severe need"/>
    <s v="2 - No"/>
    <m/>
    <m/>
    <s v="These IDPs are displace by flood in Nhialdiu payam (chiombarow village) to Bentiu IDP Camp and they have ration cards and shelter."/>
    <s v="65a54da7-3809-4e3b-83f3-bc1f82fc7883"/>
    <n v="1"/>
    <s v="3.4"/>
    <x v="0"/>
    <x v="0"/>
    <x v="1"/>
  </r>
  <r>
    <s v="et_SS0609_0111"/>
    <x v="107"/>
    <d v="2021-09-12T00:00:00"/>
    <d v="2021-09-12T00:00:00"/>
    <x v="5"/>
    <x v="28"/>
    <s v="Rubkona"/>
    <m/>
    <x v="5"/>
    <s v="SS0609"/>
    <s v="SS060912"/>
    <s v="ssid_SS0609_0030"/>
    <s v="Bentiu IDP Camp"/>
    <s v=""/>
    <n v="9.3316400000000002"/>
    <n v="29.793399999999998"/>
    <s v="Remote Assessment (e.g. phone interview, interview outside of the location)"/>
    <s v="None"/>
    <x v="0"/>
    <b v="0"/>
    <b v="0"/>
    <b v="0"/>
    <b v="1"/>
    <n v="1"/>
    <n v="7"/>
    <n v="0"/>
    <n v="0"/>
    <n v="2"/>
    <n v="1"/>
    <n v="0"/>
    <n v="0"/>
    <n v="1"/>
    <n v="0"/>
    <n v="1"/>
    <n v="1"/>
    <n v="0"/>
    <n v="1"/>
    <n v="3"/>
    <n v="4"/>
    <n v="1"/>
    <n v="1"/>
    <n v="7"/>
    <x v="1"/>
    <x v="0"/>
    <m/>
    <s v="Habitual residence"/>
    <m/>
    <m/>
    <m/>
    <s v="On foot"/>
    <m/>
    <x v="0"/>
    <m/>
    <m/>
    <m/>
    <m/>
    <m/>
    <s v="Yes"/>
    <b v="0"/>
    <b v="0"/>
    <b v="0"/>
    <b v="0"/>
    <b v="0"/>
    <b v="0"/>
    <b v="0"/>
    <b v="0"/>
    <b v="0"/>
    <m/>
    <b v="1"/>
    <s v="No"/>
    <s v="South Sudan"/>
    <x v="1"/>
    <m/>
    <x v="34"/>
    <m/>
    <s v="Wathjak"/>
    <m/>
    <s v="Other Site"/>
    <s v="Tuochrier"/>
    <s v="SSD"/>
    <x v="1"/>
    <s v="SS0609"/>
    <s v="SS060913"/>
    <s v="other"/>
    <s v="No"/>
    <m/>
    <m/>
    <m/>
    <m/>
    <m/>
    <m/>
    <m/>
    <m/>
    <m/>
    <m/>
    <m/>
    <m/>
    <m/>
    <m/>
    <m/>
    <m/>
    <s v="Unknown"/>
    <m/>
    <m/>
    <m/>
    <m/>
    <m/>
    <s v="1 - No severe need"/>
    <s v="1 - No severe need"/>
    <s v="1 - No severe need"/>
    <s v="1 - No severe need"/>
    <s v="1 - No severe need"/>
    <s v="1 - No severe need"/>
    <s v="1 - No severe need"/>
    <s v="2 - No"/>
    <m/>
    <m/>
    <s v="These IDPs are displace by flood in Wathjaak payam (Tuochrier village) under Rubkona County to Bentiu IDP Camp and they already registered in Camp before."/>
    <s v="7f18519f-6095-4080-a146-62e577ad3e76"/>
    <n v="1"/>
    <s v="3.4"/>
    <x v="0"/>
    <x v="0"/>
    <x v="1"/>
  </r>
  <r>
    <s v="et_SS0609_0123"/>
    <x v="109"/>
    <d v="2021-09-30T00:00:00"/>
    <d v="2021-09-30T00:00:00"/>
    <x v="5"/>
    <x v="28"/>
    <s v="Rubkona"/>
    <m/>
    <x v="5"/>
    <s v="SS0609"/>
    <s v="SS060912"/>
    <s v="ssid_SS0609_0030"/>
    <s v="Bentiu IDP Camp"/>
    <s v=""/>
    <n v="9.3316400000000002"/>
    <n v="29.793399999999998"/>
    <s v="Direct visit"/>
    <s v="None"/>
    <x v="0"/>
    <b v="0"/>
    <b v="0"/>
    <b v="0"/>
    <b v="1"/>
    <n v="2"/>
    <n v="16"/>
    <n v="0"/>
    <n v="2"/>
    <n v="2"/>
    <n v="3"/>
    <n v="1"/>
    <n v="0"/>
    <n v="2"/>
    <n v="0"/>
    <n v="1"/>
    <n v="4"/>
    <n v="0"/>
    <n v="1"/>
    <n v="8"/>
    <n v="8"/>
    <n v="4"/>
    <n v="1"/>
    <n v="16"/>
    <x v="1"/>
    <x v="0"/>
    <m/>
    <s v="Habitual residence"/>
    <m/>
    <m/>
    <m/>
    <s v="On foot"/>
    <m/>
    <x v="0"/>
    <m/>
    <m/>
    <m/>
    <m/>
    <m/>
    <s v="Yes"/>
    <b v="0"/>
    <b v="0"/>
    <b v="0"/>
    <b v="0"/>
    <b v="0"/>
    <b v="0"/>
    <b v="0"/>
    <b v="0"/>
    <b v="0"/>
    <m/>
    <b v="1"/>
    <s v="No"/>
    <s v="South Sudan"/>
    <x v="1"/>
    <m/>
    <x v="34"/>
    <m/>
    <s v="Nhialdiu"/>
    <m/>
    <s v="Other Site"/>
    <s v="Chanlual"/>
    <s v="SSD"/>
    <x v="1"/>
    <s v="SS0609"/>
    <s v="SS060908"/>
    <s v="other"/>
    <s v="No"/>
    <m/>
    <m/>
    <m/>
    <m/>
    <m/>
    <m/>
    <m/>
    <m/>
    <m/>
    <m/>
    <m/>
    <m/>
    <m/>
    <m/>
    <m/>
    <m/>
    <s v="Unknown"/>
    <m/>
    <m/>
    <m/>
    <m/>
    <m/>
    <s v="1 - No severe need"/>
    <s v="1 - No severe need"/>
    <s v="1 - No severe need"/>
    <s v="1 - No severe need"/>
    <s v="1 - No severe need"/>
    <s v="1 - No severe need"/>
    <s v="1 - No severe need"/>
    <s v="2 - No"/>
    <m/>
    <m/>
    <s v="This IDP are displace by flood in Nhialdiu payam (Chanlual village) to Bentiu IDP Camp and they where registered in Camp before and upon their arrival no humanitarian assistant."/>
    <s v="bdde143f-0ebb-4ea3-bc8f-54057905baaa"/>
    <n v="1"/>
    <s v="3.4"/>
    <x v="0"/>
    <x v="0"/>
    <x v="1"/>
  </r>
  <r>
    <s v="et_SS0609_0119"/>
    <x v="46"/>
    <d v="2021-09-20T00:00:00"/>
    <d v="2021-09-20T00:00:00"/>
    <x v="5"/>
    <x v="28"/>
    <s v="Rubkona"/>
    <m/>
    <x v="5"/>
    <s v="SS0609"/>
    <s v="SS060912"/>
    <s v="ssid_SS0609_0030"/>
    <s v="Bentiu IDP Camp"/>
    <s v=""/>
    <n v="9.3316400000000002"/>
    <n v="29.793399999999998"/>
    <s v="Direct visit"/>
    <s v="None"/>
    <x v="0"/>
    <b v="0"/>
    <b v="0"/>
    <b v="0"/>
    <b v="1"/>
    <n v="1"/>
    <n v="4"/>
    <n v="0"/>
    <n v="1"/>
    <n v="1"/>
    <n v="0"/>
    <n v="0"/>
    <n v="0"/>
    <n v="0"/>
    <n v="0"/>
    <n v="1"/>
    <n v="1"/>
    <n v="0"/>
    <n v="0"/>
    <n v="2"/>
    <n v="2"/>
    <n v="1"/>
    <n v="0"/>
    <n v="4"/>
    <x v="1"/>
    <x v="0"/>
    <m/>
    <s v="Habitual residence"/>
    <m/>
    <m/>
    <m/>
    <s v="On foot"/>
    <m/>
    <x v="0"/>
    <m/>
    <m/>
    <m/>
    <m/>
    <m/>
    <s v="Yes"/>
    <b v="0"/>
    <b v="0"/>
    <b v="0"/>
    <b v="0"/>
    <b v="0"/>
    <b v="0"/>
    <b v="0"/>
    <b v="0"/>
    <b v="0"/>
    <m/>
    <b v="1"/>
    <s v="No"/>
    <s v="South Sudan"/>
    <x v="1"/>
    <m/>
    <x v="34"/>
    <m/>
    <s v="Other Admin 3"/>
    <s v="Ngop"/>
    <s v="Other Site"/>
    <s v="Rubnyagai"/>
    <s v="SSD"/>
    <x v="1"/>
    <s v="SS0609"/>
    <s v="other"/>
    <s v="other"/>
    <s v="No"/>
    <m/>
    <m/>
    <m/>
    <m/>
    <m/>
    <m/>
    <m/>
    <m/>
    <m/>
    <m/>
    <m/>
    <m/>
    <m/>
    <m/>
    <m/>
    <m/>
    <s v="Unknown"/>
    <m/>
    <m/>
    <m/>
    <m/>
    <m/>
    <s v="1 - No severe need"/>
    <s v="1 - No severe need"/>
    <s v="1 - No severe need"/>
    <s v="1 - No severe need"/>
    <s v="1 - No severe need"/>
    <s v="1 - No severe need"/>
    <s v="1 - No severe need"/>
    <s v="2 - No"/>
    <m/>
    <m/>
    <s v="These IDP are displace by flood in Nihal payam (Nyop-rubnyagai) to Bentiu IDP Camp and upon their arrival no humanitarian assistant because they are already registered in Camp."/>
    <s v="cb000eb3-9672-4d56-a652-40cc63304b10"/>
    <n v="1"/>
    <s v="3.4"/>
    <x v="0"/>
    <x v="0"/>
    <x v="1"/>
  </r>
  <r>
    <s v="et_SS0609_0031"/>
    <x v="110"/>
    <d v="2021-06-27T00:00:00"/>
    <d v="2021-06-28T00:00:00"/>
    <x v="5"/>
    <x v="28"/>
    <s v="Rubkona"/>
    <m/>
    <x v="5"/>
    <s v="SS0609"/>
    <s v="SS060912"/>
    <s v="ssid_SS0609_0030"/>
    <s v="Bentiu IDP Camp"/>
    <s v=""/>
    <n v="9.3316400000000002"/>
    <n v="29.793399999999998"/>
    <s v="Remote Assessment (e.g. phone interview, interview outside of the location)"/>
    <s v="All IDPs/returnees"/>
    <x v="0"/>
    <b v="1"/>
    <b v="1"/>
    <b v="1"/>
    <m/>
    <n v="31"/>
    <n v="151"/>
    <n v="3"/>
    <n v="8"/>
    <n v="16"/>
    <n v="34"/>
    <n v="6"/>
    <n v="2"/>
    <n v="4"/>
    <n v="9"/>
    <n v="17"/>
    <n v="41"/>
    <n v="10"/>
    <n v="1"/>
    <n v="69"/>
    <n v="82"/>
    <n v="24"/>
    <n v="3"/>
    <n v="151"/>
    <x v="1"/>
    <x v="0"/>
    <m/>
    <s v="Habitual residence"/>
    <m/>
    <m/>
    <m/>
    <s v="On foot"/>
    <m/>
    <x v="0"/>
    <m/>
    <m/>
    <m/>
    <m/>
    <m/>
    <s v="No"/>
    <m/>
    <m/>
    <m/>
    <m/>
    <m/>
    <m/>
    <m/>
    <m/>
    <m/>
    <m/>
    <m/>
    <s v="Yes"/>
    <s v="South Sudan"/>
    <x v="1"/>
    <m/>
    <x v="26"/>
    <m/>
    <s v="Bil"/>
    <m/>
    <s v="Bil Boma"/>
    <s v="Bentiu IDP Camp"/>
    <s v="SSD"/>
    <x v="1"/>
    <s v="SS0602"/>
    <s v="SS060201"/>
    <s v="ssid_SS0701_0013"/>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1 - No severe need"/>
    <s v="2 - No"/>
    <m/>
    <m/>
    <s v="these Internal Displace Persons are Displace by flood from Gut County Bill Payam into UNMISS Bentiu POC and they are in need of humanitarian assistant."/>
    <s v="9ceda863-fe4f-4bf6-9c2b-ec9738df1431"/>
    <n v="1"/>
    <s v="3.4"/>
    <x v="0"/>
    <x v="1"/>
    <x v="1"/>
  </r>
  <r>
    <s v="et_SS0602_0005"/>
    <x v="110"/>
    <d v="2021-06-28T00:00:00"/>
    <d v="2021-06-29T00:00:00"/>
    <x v="5"/>
    <x v="28"/>
    <s v="Rubkona"/>
    <m/>
    <x v="5"/>
    <s v="SS0609"/>
    <s v="SS060912"/>
    <s v="ssid_SS0609_0030"/>
    <s v="Bentiu IDP Camp"/>
    <s v=""/>
    <n v="9.3316400000000002"/>
    <n v="29.793399999999998"/>
    <s v="Direct visit"/>
    <s v="All IDPs/returnees"/>
    <x v="0"/>
    <b v="1"/>
    <b v="1"/>
    <b v="1"/>
    <m/>
    <n v="4"/>
    <n v="18"/>
    <n v="0"/>
    <n v="1"/>
    <n v="2"/>
    <n v="4"/>
    <n v="1"/>
    <n v="0"/>
    <n v="1"/>
    <n v="1"/>
    <n v="2"/>
    <n v="5"/>
    <n v="1"/>
    <n v="0"/>
    <n v="8"/>
    <n v="10"/>
    <n v="3"/>
    <n v="0"/>
    <n v="18"/>
    <x v="1"/>
    <x v="0"/>
    <m/>
    <s v="Habitual residence"/>
    <m/>
    <m/>
    <m/>
    <s v="On foot"/>
    <m/>
    <x v="0"/>
    <m/>
    <m/>
    <m/>
    <m/>
    <m/>
    <s v="No"/>
    <m/>
    <m/>
    <m/>
    <m/>
    <m/>
    <m/>
    <m/>
    <m/>
    <m/>
    <m/>
    <m/>
    <s v="Yes"/>
    <s v="South Sudan"/>
    <x v="1"/>
    <m/>
    <x v="26"/>
    <m/>
    <s v="Guit 05/Chot Yiel"/>
    <m/>
    <s v="Chot Yiel"/>
    <s v="Bentiu IDP Camp"/>
    <s v="SSD"/>
    <x v="1"/>
    <s v="SS0602"/>
    <s v="SS060203"/>
    <s v="ssid_SS0602_000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nternal Displace persons where displace from Guit County chot yiel payam to the Bentiu internal Displace camp and no humanitarian assistant give to them."/>
    <s v="edaf1d59-1c0c-48cd-8091-1a3e040633a3"/>
    <n v="1"/>
    <s v="3.4"/>
    <x v="0"/>
    <x v="1"/>
    <x v="1"/>
  </r>
  <r>
    <s v="et_SS0602_0013"/>
    <x v="55"/>
    <d v="2021-08-06T00:00:00"/>
    <d v="2021-08-06T00:00:00"/>
    <x v="5"/>
    <x v="28"/>
    <s v="Rubkona"/>
    <m/>
    <x v="5"/>
    <s v="SS0609"/>
    <s v="SS060912"/>
    <s v="ssid_SS0609_0030"/>
    <s v="Bentiu IDP Camp"/>
    <s v="Loltok"/>
    <n v="9.3316400000000002"/>
    <n v="29.793399999999998"/>
    <s v="Remote Assessment (e.g. phone interview, interview outside of the location)"/>
    <s v="None"/>
    <x v="0"/>
    <m/>
    <m/>
    <m/>
    <b v="1"/>
    <n v="15"/>
    <n v="98"/>
    <n v="1"/>
    <n v="5"/>
    <n v="12"/>
    <n v="20"/>
    <n v="9"/>
    <n v="3"/>
    <n v="4"/>
    <n v="3"/>
    <n v="18"/>
    <n v="13"/>
    <n v="6"/>
    <n v="4"/>
    <n v="50"/>
    <n v="48"/>
    <n v="13"/>
    <n v="7"/>
    <n v="98"/>
    <x v="1"/>
    <x v="0"/>
    <m/>
    <s v="Habitual residence"/>
    <m/>
    <m/>
    <m/>
    <s v="On foot"/>
    <m/>
    <x v="0"/>
    <m/>
    <m/>
    <m/>
    <m/>
    <m/>
    <s v="Yes"/>
    <m/>
    <m/>
    <m/>
    <m/>
    <m/>
    <m/>
    <m/>
    <m/>
    <m/>
    <m/>
    <b v="1"/>
    <s v="No"/>
    <s v="South Sudan"/>
    <x v="1"/>
    <m/>
    <x v="26"/>
    <m/>
    <s v="Wathnyona"/>
    <m/>
    <m/>
    <s v="Loltok"/>
    <s v="SSD"/>
    <x v="1"/>
    <s v="SS0602"/>
    <s v="SS060210"/>
    <m/>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from Guit County Wathnyona Payam to Bentiu IDPs Camp because previously they where register in the POC."/>
    <s v="ec9207ea-1b25-4d0b-bfd2-fc2b62d46058"/>
    <n v="1"/>
    <s v="3.4"/>
    <x v="0"/>
    <x v="1"/>
    <x v="1"/>
  </r>
  <r>
    <s v="et_SS0609_0108"/>
    <x v="111"/>
    <d v="2021-09-04T00:00:00"/>
    <d v="2021-09-04T00:00:00"/>
    <x v="5"/>
    <x v="28"/>
    <s v="Rubkona"/>
    <m/>
    <x v="5"/>
    <s v="SS0609"/>
    <s v="SS060912"/>
    <s v="ssid_SS0609_0030"/>
    <s v="Bentiu IDP Camp"/>
    <s v=""/>
    <n v="9.3316400000000002"/>
    <n v="29.793399999999998"/>
    <s v="Direct visit"/>
    <s v="None"/>
    <x v="0"/>
    <b v="0"/>
    <b v="0"/>
    <b v="0"/>
    <b v="1"/>
    <n v="3"/>
    <n v="16"/>
    <n v="2"/>
    <n v="0"/>
    <n v="1"/>
    <n v="0"/>
    <n v="0"/>
    <n v="0"/>
    <n v="3"/>
    <n v="3"/>
    <n v="1"/>
    <n v="6"/>
    <n v="0"/>
    <n v="0"/>
    <n v="3"/>
    <n v="13"/>
    <n v="8"/>
    <n v="0"/>
    <n v="16"/>
    <x v="1"/>
    <x v="0"/>
    <m/>
    <s v="Habitual residence"/>
    <m/>
    <m/>
    <m/>
    <s v="On foot"/>
    <m/>
    <x v="0"/>
    <m/>
    <m/>
    <m/>
    <m/>
    <m/>
    <s v="No"/>
    <b v="0"/>
    <b v="0"/>
    <b v="0"/>
    <b v="0"/>
    <b v="0"/>
    <b v="0"/>
    <b v="0"/>
    <b v="0"/>
    <b v="0"/>
    <m/>
    <b v="0"/>
    <s v="No"/>
    <s v="South Sudan"/>
    <x v="1"/>
    <m/>
    <x v="34"/>
    <m/>
    <s v="Nhialdiu"/>
    <m/>
    <s v="Other Site"/>
    <s v="Chuor"/>
    <s v="SSD"/>
    <x v="1"/>
    <s v="SS0609"/>
    <s v="SS060908"/>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DPs are displace by flood in the Nhialdiu Payam(Chuor Village) under Rubkona County to Bentiu IDP Camp and previously they where register in Camp they are just coming backing to Shelter."/>
    <s v="5b72c919-df6b-4355-a1fd-8562d85f732e"/>
    <n v="1"/>
    <s v="3.4"/>
    <x v="0"/>
    <x v="0"/>
    <x v="1"/>
  </r>
  <r>
    <s v="et_SS0609_0105"/>
    <x v="112"/>
    <d v="2021-09-02T00:00:00"/>
    <d v="2021-09-02T00:00:00"/>
    <x v="5"/>
    <x v="28"/>
    <s v="Rubkona"/>
    <m/>
    <x v="5"/>
    <s v="SS0609"/>
    <s v="SS060912"/>
    <s v="ssid_SS0609_0030"/>
    <s v="Bentiu IDP Camp"/>
    <s v=""/>
    <n v="9.3316400000000002"/>
    <n v="29.793399999999998"/>
    <s v="Direct visit"/>
    <s v="None"/>
    <x v="0"/>
    <b v="0"/>
    <b v="0"/>
    <b v="0"/>
    <b v="1"/>
    <n v="4"/>
    <n v="22"/>
    <n v="1"/>
    <n v="2"/>
    <n v="3"/>
    <n v="2"/>
    <n v="1"/>
    <n v="0"/>
    <n v="2"/>
    <n v="2"/>
    <n v="3"/>
    <n v="4"/>
    <n v="1"/>
    <n v="1"/>
    <n v="9"/>
    <n v="13"/>
    <n v="7"/>
    <n v="1"/>
    <n v="22"/>
    <x v="1"/>
    <x v="0"/>
    <m/>
    <s v="Habitual residence"/>
    <m/>
    <m/>
    <m/>
    <s v="On foot"/>
    <m/>
    <x v="0"/>
    <m/>
    <m/>
    <m/>
    <m/>
    <m/>
    <s v="No"/>
    <b v="0"/>
    <b v="0"/>
    <b v="0"/>
    <b v="0"/>
    <b v="0"/>
    <b v="0"/>
    <b v="0"/>
    <b v="0"/>
    <b v="0"/>
    <m/>
    <b v="0"/>
    <s v="No"/>
    <s v="South Sudan"/>
    <x v="1"/>
    <m/>
    <x v="34"/>
    <m/>
    <s v="Nhialdiu"/>
    <m/>
    <s v="Boryien"/>
    <s v="Nhialdiu"/>
    <s v="SSD"/>
    <x v="1"/>
    <s v="SS0609"/>
    <s v="SS060908"/>
    <s v="ssid_SS0609_0036"/>
    <s v="No"/>
    <m/>
    <m/>
    <m/>
    <m/>
    <m/>
    <m/>
    <m/>
    <m/>
    <m/>
    <m/>
    <m/>
    <m/>
    <m/>
    <m/>
    <m/>
    <m/>
    <s v="Unknown"/>
    <m/>
    <m/>
    <m/>
    <m/>
    <m/>
    <s v="1 - No severe need"/>
    <s v="2 - Severe need leading to negative impact on living standards, physical and mental wellbeing, and loss of dignity, but no immediate threat to life"/>
    <s v="1 - No severe need"/>
    <s v="1 - No severe need"/>
    <s v="1 - No severe need"/>
    <s v="1 - No severe need"/>
    <s v="1 - No severe need"/>
    <s v="2 - No"/>
    <m/>
    <m/>
    <s v="These IDPs are displace by flood in Nhialdiu Payam (Boryien Boma) under Rubkona County to Bentiu IDP Camp and they have ration Card and shelter in Camp before so they where just come back to their shelter."/>
    <s v="d190cd33-cf51-4ebc-b6ec-46c1d6f5f823"/>
    <n v="1"/>
    <s v="3.4"/>
    <x v="0"/>
    <x v="0"/>
    <x v="1"/>
  </r>
  <r>
    <s v="et_SS0609_0107"/>
    <x v="111"/>
    <d v="2021-09-04T00:00:00"/>
    <d v="2021-09-04T00:00:00"/>
    <x v="5"/>
    <x v="28"/>
    <s v="Rubkona"/>
    <m/>
    <x v="5"/>
    <s v="SS0609"/>
    <s v="SS060912"/>
    <s v="ssid_SS0609_0030"/>
    <s v="Bentiu IDP Camp"/>
    <s v=""/>
    <n v="9.3316400000000002"/>
    <n v="29.793399999999998"/>
    <s v="Direct visit"/>
    <s v="None"/>
    <x v="0"/>
    <b v="0"/>
    <b v="0"/>
    <b v="0"/>
    <b v="1"/>
    <n v="2"/>
    <n v="13"/>
    <n v="1"/>
    <n v="1"/>
    <n v="2"/>
    <n v="1"/>
    <n v="0"/>
    <n v="0"/>
    <n v="1"/>
    <n v="2"/>
    <n v="2"/>
    <n v="0"/>
    <n v="3"/>
    <n v="0"/>
    <n v="5"/>
    <n v="8"/>
    <n v="5"/>
    <n v="0"/>
    <n v="13"/>
    <x v="1"/>
    <x v="0"/>
    <m/>
    <s v="Habitual residence"/>
    <m/>
    <m/>
    <m/>
    <s v="On foot"/>
    <m/>
    <x v="0"/>
    <m/>
    <m/>
    <m/>
    <m/>
    <m/>
    <s v="No"/>
    <b v="0"/>
    <b v="0"/>
    <b v="0"/>
    <b v="0"/>
    <b v="0"/>
    <b v="0"/>
    <b v="0"/>
    <b v="0"/>
    <b v="0"/>
    <m/>
    <b v="0"/>
    <s v="No"/>
    <s v="South Sudan"/>
    <x v="1"/>
    <m/>
    <x v="34"/>
    <m/>
    <s v="Nhialdiu"/>
    <m/>
    <s v="Other Site"/>
    <s v="Wanglok-Chanlual"/>
    <s v="SSD"/>
    <x v="1"/>
    <s v="SS0609"/>
    <s v="SS060908"/>
    <s v="other"/>
    <s v="No"/>
    <m/>
    <m/>
    <m/>
    <m/>
    <m/>
    <m/>
    <m/>
    <m/>
    <m/>
    <m/>
    <m/>
    <m/>
    <m/>
    <m/>
    <m/>
    <m/>
    <s v="Unknown"/>
    <m/>
    <m/>
    <m/>
    <m/>
    <m/>
    <s v="1 - No severe need"/>
    <s v="1 - No severe need"/>
    <s v="2 - Severe need leading to negative impact on living standards, physical and mental wellbeing, and loss of dignity, but no immediate threat to life"/>
    <s v="1 - No severe need"/>
    <s v="1 - No severe need"/>
    <s v="1 - No severe need"/>
    <s v="1 - No severe need"/>
    <s v="2 - No"/>
    <m/>
    <m/>
    <s v="These IDPs are displace by flood in Nhialdiu Payam (Wanglok Village) under Rubkona County to Bentiu IDP Camp and they have ration Card and Shelter so they are just returning back to their Shelter."/>
    <s v="1b0d9b9c-5224-4d26-a790-c3ea1cdc6034"/>
    <n v="1"/>
    <s v="3.4"/>
    <x v="0"/>
    <x v="0"/>
    <x v="1"/>
  </r>
  <r>
    <s v="et_SS0609_0040"/>
    <x v="82"/>
    <d v="2021-07-26T00:00:00"/>
    <d v="2021-08-01T00:00:00"/>
    <x v="5"/>
    <x v="28"/>
    <s v="Rubkona"/>
    <m/>
    <x v="5"/>
    <s v="SS0609"/>
    <s v="SS060912"/>
    <s v="ssid_SS0609_0026"/>
    <s v="TONG"/>
    <s v=""/>
    <n v="9.2578669999999992"/>
    <n v="29.765167000000002"/>
    <s v="Direct visit"/>
    <s v="Some IDPs/returnees"/>
    <x v="0"/>
    <b v="0"/>
    <b v="0"/>
    <b v="0"/>
    <b v="1"/>
    <n v="4"/>
    <n v="21"/>
    <n v="0"/>
    <n v="2"/>
    <n v="3"/>
    <n v="5"/>
    <n v="1"/>
    <n v="0"/>
    <n v="0"/>
    <n v="1"/>
    <n v="5"/>
    <n v="2"/>
    <n v="2"/>
    <n v="0"/>
    <n v="11"/>
    <n v="10"/>
    <n v="3"/>
    <n v="0"/>
    <n v="21"/>
    <x v="0"/>
    <x v="0"/>
    <m/>
    <s v="1 ‐ 3 years"/>
    <m/>
    <m/>
    <m/>
    <s v="Public Transport"/>
    <m/>
    <x v="6"/>
    <m/>
    <s v="armed_clashes violence_against_civilians destruction_looting_property"/>
    <b v="1"/>
    <b v="1"/>
    <b v="1"/>
    <s v="Yes"/>
    <b v="1"/>
    <b v="0"/>
    <b v="0"/>
    <b v="1"/>
    <b v="0"/>
    <b v="1"/>
    <b v="0"/>
    <b v="0"/>
    <b v="0"/>
    <m/>
    <b v="0"/>
    <s v="No"/>
    <s v="Sudan"/>
    <x v="13"/>
    <m/>
    <x v="25"/>
    <m/>
    <s v="Other Admin 3"/>
    <s v="Khartuom"/>
    <m/>
    <s v="Khartuom"/>
    <s v="SDN"/>
    <x v="13"/>
    <s v="SD01007"/>
    <s v="other"/>
    <m/>
    <s v="No"/>
    <m/>
    <m/>
    <m/>
    <m/>
    <m/>
    <m/>
    <m/>
    <m/>
    <m/>
    <m/>
    <m/>
    <m/>
    <m/>
    <m/>
    <m/>
    <m/>
    <s v="Unknown"/>
    <m/>
    <m/>
    <m/>
    <m/>
    <m/>
    <s v="3 - Extreme need, with immediate threat to life"/>
    <s v="1 - No severe need"/>
    <s v="3 - Extreme need, with immediate threat to life"/>
    <s v="1 - No severe need"/>
    <s v="1 - No severe need"/>
    <s v="3 - Extreme need, with immediate threat to life"/>
    <s v="3 - Extreme need, with immediate threat to life"/>
    <s v="2 - No"/>
    <m/>
    <m/>
    <s v="These are IDPs from abroad Sudan to Rubkona in South Sudan who are not willing yet to return back to their habitual residents due some security and floods that have affected their areas."/>
    <s v="1b30a30e-36bd-4140-9f1c-f589700652b6"/>
    <n v="1"/>
    <s v="3.4"/>
    <x v="1"/>
    <x v="1"/>
    <x v="1"/>
  </r>
  <r>
    <s v="et_SS0609_0110"/>
    <x v="113"/>
    <d v="2021-09-06T00:00:00"/>
    <d v="2021-09-06T00:00:00"/>
    <x v="5"/>
    <x v="28"/>
    <s v="Rubkona"/>
    <m/>
    <x v="5"/>
    <s v="SS0609"/>
    <s v="SS060912"/>
    <s v="ssid_SS0609_0009"/>
    <s v="Hai Salam"/>
    <s v=""/>
    <n v="9.2913200000000007"/>
    <n v="29.789919999999999"/>
    <s v="Direct visit"/>
    <s v="None"/>
    <x v="1"/>
    <b v="0"/>
    <b v="0"/>
    <b v="0"/>
    <b v="1"/>
    <n v="16"/>
    <n v="77"/>
    <n v="1"/>
    <n v="4"/>
    <n v="10"/>
    <n v="13"/>
    <n v="4"/>
    <n v="3"/>
    <n v="1"/>
    <n v="3"/>
    <n v="15"/>
    <n v="11"/>
    <n v="7"/>
    <n v="5"/>
    <n v="35"/>
    <n v="42"/>
    <n v="9"/>
    <n v="8"/>
    <n v="77"/>
    <x v="2"/>
    <x v="0"/>
    <m/>
    <s v="Over 3 years"/>
    <b v="0"/>
    <b v="1"/>
    <b v="0"/>
    <s v="Public Transport"/>
    <m/>
    <x v="4"/>
    <m/>
    <m/>
    <m/>
    <m/>
    <m/>
    <s v="Yes"/>
    <b v="0"/>
    <b v="0"/>
    <b v="0"/>
    <b v="0"/>
    <b v="0"/>
    <b v="0"/>
    <b v="0"/>
    <b v="0"/>
    <b v="0"/>
    <m/>
    <b v="1"/>
    <s v="No"/>
    <s v="Sudan"/>
    <x v="13"/>
    <m/>
    <x v="25"/>
    <m/>
    <s v="Other Admin 3"/>
    <s v="Khartoum"/>
    <m/>
    <s v="Khartoum"/>
    <s v="SDN"/>
    <x v="13"/>
    <s v="SD01007"/>
    <s v="other"/>
    <m/>
    <m/>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Returnees are returning back from Sudan Khartoum to Unity State to Rubkona County Hai Salam and upon their arrival they where not given any humanitarian assistant."/>
    <s v="a846f2d9-6161-4e54-b256-1c160c4632d9"/>
    <n v="1"/>
    <s v="3.4"/>
    <x v="1"/>
    <x v="1"/>
    <x v="1"/>
  </r>
  <r>
    <s v="et_SS0609_0026"/>
    <x v="65"/>
    <d v="2021-06-14T00:00:00"/>
    <d v="2021-06-19T00:00:00"/>
    <x v="5"/>
    <x v="28"/>
    <s v="Rubkona"/>
    <m/>
    <x v="5"/>
    <s v="SS0609"/>
    <s v="SS060912"/>
    <s v="ssid_SS0609_0009"/>
    <s v="Hai Salam"/>
    <s v=""/>
    <n v="9.2913200000000007"/>
    <n v="29.789919999999999"/>
    <s v="Remote Assessment (e.g. phone interview, interview outside of the location)"/>
    <s v="All IDPs/returnees"/>
    <x v="1"/>
    <b v="1"/>
    <b v="1"/>
    <b v="1"/>
    <m/>
    <n v="7"/>
    <n v="47"/>
    <n v="0"/>
    <n v="4"/>
    <n v="6"/>
    <n v="9"/>
    <n v="3"/>
    <n v="0"/>
    <n v="1"/>
    <n v="3"/>
    <n v="10"/>
    <n v="5"/>
    <n v="6"/>
    <n v="0"/>
    <n v="22"/>
    <n v="25"/>
    <n v="8"/>
    <n v="0"/>
    <n v="47"/>
    <x v="2"/>
    <x v="0"/>
    <m/>
    <s v="Over 3 years"/>
    <m/>
    <m/>
    <b v="1"/>
    <s v="Public Transport"/>
    <m/>
    <x v="2"/>
    <m/>
    <m/>
    <m/>
    <m/>
    <m/>
    <s v="Yes"/>
    <b v="1"/>
    <m/>
    <m/>
    <m/>
    <m/>
    <m/>
    <m/>
    <m/>
    <m/>
    <m/>
    <m/>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3 - Extreme need, with immediate threat to life"/>
    <s v="2 - No"/>
    <m/>
    <m/>
    <s v="these returnees are returning back from Khartoum -Sudan to South Sudan unity state Rubkona county which is their habitual resident and no assistant given to them by humanitarian."/>
    <s v="0da53f2d-007c-4103-ac18-9aa711d5e70e"/>
    <n v="1"/>
    <s v="3.4"/>
    <x v="1"/>
    <x v="1"/>
    <x v="1"/>
  </r>
  <r>
    <s v="et_SS0609_0014"/>
    <x v="80"/>
    <d v="2021-04-12T00:00:00"/>
    <d v="2021-04-17T00:00:00"/>
    <x v="5"/>
    <x v="28"/>
    <s v="Rubkona"/>
    <m/>
    <x v="5"/>
    <s v="SS0609"/>
    <s v="SS060912"/>
    <s v="ssid_SS0609_0007"/>
    <s v="Hai Matar One"/>
    <s v=""/>
    <n v="9.2920660000000002"/>
    <n v="29.791523999999999"/>
    <s v="Direct visit"/>
    <s v="All IDPs/returnees"/>
    <x v="0"/>
    <b v="1"/>
    <b v="1"/>
    <b v="1"/>
    <m/>
    <n v="105"/>
    <n v="493"/>
    <n v="6"/>
    <n v="22"/>
    <n v="71"/>
    <n v="63"/>
    <n v="40"/>
    <n v="21"/>
    <n v="5"/>
    <n v="25"/>
    <n v="85"/>
    <n v="70"/>
    <n v="55"/>
    <n v="30"/>
    <n v="223"/>
    <n v="270"/>
    <n v="58"/>
    <n v="51"/>
    <n v="493"/>
    <x v="0"/>
    <x v="0"/>
    <m/>
    <s v="Over 3 years"/>
    <m/>
    <m/>
    <m/>
    <s v="Public Transport"/>
    <m/>
    <x v="4"/>
    <m/>
    <s v="armed_clashes violence_against_civilians destruction_looting_property"/>
    <b v="1"/>
    <b v="1"/>
    <b v="1"/>
    <s v="Yes"/>
    <b v="1"/>
    <b v="1"/>
    <m/>
    <m/>
    <m/>
    <b v="1"/>
    <m/>
    <m/>
    <m/>
    <m/>
    <m/>
    <s v="No"/>
    <s v="South Sudan"/>
    <x v="1"/>
    <m/>
    <x v="27"/>
    <m/>
    <s v="Jaak"/>
    <m/>
    <s v="Petpet"/>
    <s v="Jaak"/>
    <s v="SSD"/>
    <x v="1"/>
    <s v="SS0603"/>
    <s v="SS060303"/>
    <s v="ssid_SS0603_0065"/>
    <s v="No"/>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return back from Sudan Khartoum to South Sudan Unity Bentiu we call them IDPs because they have  not yet their final habitual resident."/>
    <s v="ff426c57-f93a-43f2-a0b2-66aaf484e193"/>
    <n v="1"/>
    <s v="3.4"/>
    <x v="0"/>
    <x v="1"/>
    <x v="1"/>
  </r>
  <r>
    <s v="et_SS0609_0001"/>
    <x v="114"/>
    <d v="2021-03-12T00:00:00"/>
    <d v="2021-03-13T00:00:00"/>
    <x v="5"/>
    <x v="28"/>
    <s v="Rubkona"/>
    <m/>
    <x v="5"/>
    <s v="SS0609"/>
    <s v="SS060912"/>
    <s v="ssid_SS0609_0007"/>
    <s v="Hai Matar One"/>
    <s v=""/>
    <n v="9.2920660000000002"/>
    <n v="29.791523999999999"/>
    <s v="Direct visit"/>
    <s v="All IDPs/returnees"/>
    <x v="1"/>
    <m/>
    <m/>
    <b v="1"/>
    <m/>
    <n v="20"/>
    <n v="123"/>
    <n v="4"/>
    <n v="2"/>
    <n v="16"/>
    <n v="18"/>
    <n v="17"/>
    <n v="2"/>
    <n v="9"/>
    <n v="10"/>
    <n v="17"/>
    <n v="14"/>
    <n v="6"/>
    <n v="8"/>
    <n v="59"/>
    <n v="64"/>
    <n v="25"/>
    <n v="10"/>
    <n v="123"/>
    <x v="2"/>
    <x v="1"/>
    <m/>
    <s v="Over 3 years"/>
    <m/>
    <m/>
    <b v="1"/>
    <s v="Others (Specify)"/>
    <s v="Air"/>
    <x v="2"/>
    <m/>
    <m/>
    <m/>
    <m/>
    <m/>
    <s v="Yes"/>
    <m/>
    <m/>
    <m/>
    <m/>
    <m/>
    <m/>
    <m/>
    <m/>
    <m/>
    <m/>
    <b v="1"/>
    <s v="No"/>
    <s v="South Sudan"/>
    <x v="0"/>
    <m/>
    <x v="0"/>
    <m/>
    <s v="Northern Bari"/>
    <m/>
    <s v="Mangateen (1)"/>
    <s v=""/>
    <s v="SSD"/>
    <x v="0"/>
    <s v="SS0101"/>
    <s v="SS010112"/>
    <s v="ssid_SS0101_0022"/>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people are Voluntary return from Juba (Mangateen) to Bentiu Unity State and their movement are organize by UNHCR."/>
    <s v="87870459-7b8f-4202-8685-cc3c626c9eba"/>
    <n v="1"/>
    <s v="3.4"/>
    <x v="1"/>
    <x v="1"/>
    <x v="1"/>
  </r>
  <r>
    <s v="et_SS0609_0002"/>
    <x v="20"/>
    <d v="2021-03-19T00:00:00"/>
    <d v="2021-03-19T00:00:00"/>
    <x v="5"/>
    <x v="28"/>
    <s v="Rubkona"/>
    <m/>
    <x v="5"/>
    <s v="SS0609"/>
    <s v="SS060912"/>
    <s v="ssid_SS0609_0007"/>
    <s v="Hai Matar One"/>
    <s v=""/>
    <n v="9.2920660000000002"/>
    <n v="29.791523999999999"/>
    <s v="Direct visit"/>
    <s v="All IDPs/returnees"/>
    <x v="1"/>
    <m/>
    <m/>
    <b v="1"/>
    <m/>
    <n v="34"/>
    <n v="128"/>
    <n v="1"/>
    <n v="7"/>
    <n v="25"/>
    <n v="20"/>
    <n v="2"/>
    <n v="0"/>
    <n v="2"/>
    <n v="8"/>
    <n v="26"/>
    <n v="22"/>
    <n v="9"/>
    <n v="6"/>
    <n v="55"/>
    <n v="73"/>
    <n v="18"/>
    <n v="6"/>
    <n v="128"/>
    <x v="2"/>
    <x v="1"/>
    <m/>
    <s v="Over 3 years"/>
    <m/>
    <m/>
    <b v="1"/>
    <s v="Others (Specify)"/>
    <s v="Air"/>
    <x v="2"/>
    <m/>
    <m/>
    <m/>
    <m/>
    <m/>
    <s v="Yes"/>
    <m/>
    <m/>
    <m/>
    <m/>
    <m/>
    <m/>
    <m/>
    <m/>
    <m/>
    <m/>
    <b v="1"/>
    <s v="No"/>
    <s v="South Sudan"/>
    <x v="0"/>
    <m/>
    <x v="0"/>
    <m/>
    <s v="Northern Bari"/>
    <m/>
    <s v="Mangateen (1)"/>
    <s v=""/>
    <s v="SSD"/>
    <x v="0"/>
    <s v="SS0101"/>
    <s v="SS010112"/>
    <s v="ssid_SS0101_0022"/>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1 - No severe need"/>
    <s v="1 - No severe need"/>
    <s v="2 - No"/>
    <m/>
    <m/>
    <s v="these are the returnees who voluntary returnees from Juba Mangateen to Unity State Bentiu and thier Movement are organize by UNHCR."/>
    <s v="ea4a8be3-39ba-4db5-9da8-b29071dfcf5f"/>
    <n v="1"/>
    <s v="3.4"/>
    <x v="1"/>
    <x v="1"/>
    <x v="1"/>
  </r>
  <r>
    <s v="et_SS0609_0034"/>
    <x v="62"/>
    <d v="2021-07-12T00:00:00"/>
    <d v="2021-07-18T00:00:00"/>
    <x v="5"/>
    <x v="28"/>
    <s v="Rubkona"/>
    <m/>
    <x v="5"/>
    <s v="SS0609"/>
    <s v="SS060912"/>
    <s v="ssid_SS0609_0007"/>
    <s v="Hai Matar One"/>
    <s v=""/>
    <n v="9.2920660000000002"/>
    <n v="29.791523999999999"/>
    <s v="Direct visit"/>
    <s v="Some IDPs/returnees"/>
    <x v="1"/>
    <b v="1"/>
    <b v="1"/>
    <b v="1"/>
    <m/>
    <n v="11"/>
    <n v="55"/>
    <n v="0"/>
    <n v="4"/>
    <n v="3"/>
    <n v="10"/>
    <n v="6"/>
    <n v="3"/>
    <n v="0"/>
    <n v="3"/>
    <n v="14"/>
    <n v="6"/>
    <n v="5"/>
    <n v="1"/>
    <n v="26"/>
    <n v="29"/>
    <n v="7"/>
    <n v="4"/>
    <n v="55"/>
    <x v="2"/>
    <x v="0"/>
    <m/>
    <s v="Over 3 years"/>
    <m/>
    <m/>
    <b v="1"/>
    <s v="Public Transport"/>
    <m/>
    <x v="2"/>
    <m/>
    <m/>
    <m/>
    <m/>
    <m/>
    <s v="Yes"/>
    <m/>
    <m/>
    <m/>
    <m/>
    <m/>
    <m/>
    <m/>
    <m/>
    <m/>
    <m/>
    <b v="1"/>
    <s v="No"/>
    <s v="Sudan"/>
    <x v="13"/>
    <m/>
    <x v="25"/>
    <m/>
    <s v="Other Admin 3"/>
    <s v="Khartoum"/>
    <m/>
    <s v="Khartoum"/>
    <s v="SDN"/>
    <x v="13"/>
    <s v="SD01007"/>
    <s v="other"/>
    <m/>
    <m/>
    <m/>
    <m/>
    <m/>
    <m/>
    <m/>
    <m/>
    <m/>
    <m/>
    <m/>
    <m/>
    <m/>
    <m/>
    <m/>
    <m/>
    <m/>
    <m/>
    <s v="Unknown"/>
    <m/>
    <m/>
    <m/>
    <m/>
    <m/>
    <s v="3 - Extreme need, with immediate threat to life"/>
    <s v="1 - No severe need"/>
    <s v="3 - Extreme need, with immediate threat to life"/>
    <s v="1 - No severe need"/>
    <s v="1 - No severe need"/>
    <s v="1 - No severe need"/>
    <s v="1 - No severe need"/>
    <s v="2 - No"/>
    <m/>
    <m/>
    <s v="These returnees are returning back from Sudan Khartoum to South Sudan unity sate Rubkona county which is their habitual resident and no humanitarian assistance given to them."/>
    <s v="5907b600-2b60-4df6-a66c-86520432552c"/>
    <n v="1"/>
    <s v="3.4"/>
    <x v="1"/>
    <x v="1"/>
    <x v="1"/>
  </r>
  <r>
    <s v="et_SS0609_0035"/>
    <x v="62"/>
    <d v="2021-07-12T00:00:00"/>
    <d v="2021-07-18T00:00:00"/>
    <x v="5"/>
    <x v="28"/>
    <s v="Rubkona"/>
    <m/>
    <x v="5"/>
    <s v="SS0609"/>
    <s v="SS060912"/>
    <s v="ssid_SS0609_0007"/>
    <s v="Hai Matar One"/>
    <s v=""/>
    <n v="9.2920660000000002"/>
    <n v="29.791523999999999"/>
    <s v="Direct visit"/>
    <s v="Some IDPs/returnees"/>
    <x v="0"/>
    <b v="1"/>
    <b v="1"/>
    <b v="1"/>
    <m/>
    <n v="13"/>
    <n v="65"/>
    <n v="2"/>
    <n v="5"/>
    <n v="10"/>
    <n v="13"/>
    <n v="4"/>
    <n v="1"/>
    <n v="1"/>
    <n v="4"/>
    <n v="11"/>
    <n v="9"/>
    <n v="3"/>
    <n v="2"/>
    <n v="35"/>
    <n v="30"/>
    <n v="12"/>
    <n v="3"/>
    <n v="65"/>
    <x v="0"/>
    <x v="0"/>
    <m/>
    <s v="Over 3 years"/>
    <m/>
    <m/>
    <m/>
    <s v="Public Transport"/>
    <m/>
    <x v="4"/>
    <m/>
    <s v="armed_clashes destruction_looting_property"/>
    <b v="1"/>
    <m/>
    <b v="1"/>
    <s v="Yes"/>
    <b v="1"/>
    <m/>
    <m/>
    <b v="1"/>
    <m/>
    <m/>
    <m/>
    <m/>
    <m/>
    <m/>
    <m/>
    <s v="No"/>
    <s v="Sudan"/>
    <x v="13"/>
    <m/>
    <x v="25"/>
    <m/>
    <s v="Other Admin 3"/>
    <s v="Khartuom"/>
    <m/>
    <s v="Khartuom"/>
    <s v="SDN"/>
    <x v="13"/>
    <s v="SD01007"/>
    <s v="other"/>
    <m/>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from Sudan who are not able to return to their habitual resident due other reasons and they are calling for humanitarian support."/>
    <s v="c707871f-ce04-4d9a-9ba9-ec2e76f266b3"/>
    <n v="1"/>
    <s v="3.4"/>
    <x v="1"/>
    <x v="1"/>
    <x v="1"/>
  </r>
  <r>
    <s v="et_SS0609_0037"/>
    <x v="63"/>
    <d v="2021-07-19T00:00:00"/>
    <d v="2021-07-25T00:00:00"/>
    <x v="5"/>
    <x v="28"/>
    <s v="Rubkona"/>
    <m/>
    <x v="5"/>
    <s v="SS0609"/>
    <s v="SS060912"/>
    <s v="ssid_SS0609_0007"/>
    <s v="Hai Matar One"/>
    <s v=""/>
    <n v="9.2920660000000002"/>
    <n v="29.791523999999999"/>
    <s v="Direct visit"/>
    <s v="Some IDPs/returnees"/>
    <x v="1"/>
    <b v="1"/>
    <b v="0"/>
    <b v="0"/>
    <b v="1"/>
    <n v="11"/>
    <n v="51"/>
    <n v="0"/>
    <n v="5"/>
    <n v="2"/>
    <n v="10"/>
    <n v="6"/>
    <n v="3"/>
    <n v="1"/>
    <n v="2"/>
    <n v="10"/>
    <n v="8"/>
    <n v="0"/>
    <n v="4"/>
    <n v="26"/>
    <n v="25"/>
    <n v="8"/>
    <n v="7"/>
    <n v="51"/>
    <x v="2"/>
    <x v="0"/>
    <m/>
    <s v="Over 3 years"/>
    <b v="0"/>
    <b v="0"/>
    <b v="1"/>
    <s v="Public Transport"/>
    <m/>
    <x v="2"/>
    <m/>
    <m/>
    <m/>
    <m/>
    <m/>
    <s v="Yes"/>
    <b v="1"/>
    <b v="0"/>
    <b v="0"/>
    <b v="1"/>
    <b v="0"/>
    <b v="1"/>
    <b v="0"/>
    <b v="0"/>
    <b v="0"/>
    <m/>
    <b v="0"/>
    <s v="No"/>
    <s v="Sudan"/>
    <x v="13"/>
    <m/>
    <x v="25"/>
    <m/>
    <s v="Other Admin 3"/>
    <s v="Khartuom"/>
    <m/>
    <s v="Khartuom"/>
    <s v="SDN"/>
    <x v="13"/>
    <s v="SD01007"/>
    <s v="other"/>
    <m/>
    <m/>
    <m/>
    <m/>
    <m/>
    <m/>
    <m/>
    <m/>
    <m/>
    <m/>
    <m/>
    <m/>
    <m/>
    <m/>
    <m/>
    <m/>
    <m/>
    <m/>
    <s v="Unknown"/>
    <m/>
    <m/>
    <m/>
    <m/>
    <m/>
    <s v="3 - Extreme need, with immediate threat to life"/>
    <s v="1 - No severe need"/>
    <s v="3 - Extreme need, with immediate threat to life"/>
    <s v="1 - No severe need"/>
    <s v="1 - No severe need"/>
    <s v="1 - No severe need"/>
    <s v="1 - No severe need"/>
    <s v="2 - No"/>
    <m/>
    <m/>
    <s v="These are returnees from Sudan (Khartuom) to South Sudan who are seeking for urgent humanitarian support with the basic needs."/>
    <s v="d17b1d61-2126-4bee-b816-5f8d9ecae1c4"/>
    <n v="1"/>
    <s v="3.4"/>
    <x v="1"/>
    <x v="1"/>
    <x v="1"/>
  </r>
  <r>
    <s v="et_SS0609_0029"/>
    <x v="57"/>
    <d v="2021-06-26T00:00:00"/>
    <d v="2021-06-27T00:00:00"/>
    <x v="5"/>
    <x v="28"/>
    <s v="Rubkona"/>
    <m/>
    <x v="5"/>
    <s v="SS0609"/>
    <s v="SS060912"/>
    <s v="ssid_SS0609_0007"/>
    <s v="Hai Matar One"/>
    <s v=""/>
    <n v="9.2920660000000002"/>
    <n v="29.791523999999999"/>
    <s v="Remote Assessment (e.g. phone interview, interview outside of the location)"/>
    <s v="Some IDPs/returnees"/>
    <x v="1"/>
    <b v="1"/>
    <b v="1"/>
    <b v="0"/>
    <b v="0"/>
    <n v="14"/>
    <n v="75"/>
    <n v="2"/>
    <n v="3"/>
    <n v="15"/>
    <n v="8"/>
    <n v="5"/>
    <n v="2"/>
    <n v="0"/>
    <n v="2"/>
    <n v="16"/>
    <n v="10"/>
    <n v="8"/>
    <n v="4"/>
    <n v="35"/>
    <n v="40"/>
    <n v="7"/>
    <n v="6"/>
    <n v="75"/>
    <x v="2"/>
    <x v="0"/>
    <m/>
    <s v="Over 3 years"/>
    <b v="1"/>
    <b v="1"/>
    <b v="0"/>
    <s v="Public Transport"/>
    <m/>
    <x v="2"/>
    <m/>
    <m/>
    <m/>
    <m/>
    <m/>
    <s v="No"/>
    <b v="0"/>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returnees are returning back from Khartoum Sudan to South Sudan unity state Rubkona County which is their final habitual resident and no humanitarian assistance give to them."/>
    <s v="02f6a1bf-59a7-4e10-9704-52ee13448e3b"/>
    <n v="1"/>
    <s v="3.4"/>
    <x v="1"/>
    <x v="1"/>
    <x v="1"/>
  </r>
  <r>
    <s v="et_SS0609_0023"/>
    <x v="34"/>
    <d v="2021-06-07T00:00:00"/>
    <d v="2021-06-12T00:00:00"/>
    <x v="5"/>
    <x v="28"/>
    <s v="Rubkona"/>
    <m/>
    <x v="5"/>
    <s v="SS0609"/>
    <s v="SS060912"/>
    <s v="ssid_SS0609_0062"/>
    <s v="Mankuach-Tuak"/>
    <s v=""/>
    <n v="9.2850103379999993"/>
    <n v="29.783300400000002"/>
    <s v="Remote Assessment (e.g. phone interview, interview outside of the location)"/>
    <s v="All IDPs/returnees"/>
    <x v="1"/>
    <b v="1"/>
    <b v="1"/>
    <b v="1"/>
    <b v="0"/>
    <n v="8"/>
    <n v="48"/>
    <n v="2"/>
    <n v="1"/>
    <n v="3"/>
    <n v="10"/>
    <n v="4"/>
    <n v="3"/>
    <n v="0"/>
    <n v="2"/>
    <n v="10"/>
    <n v="6"/>
    <n v="5"/>
    <n v="2"/>
    <n v="23"/>
    <n v="25"/>
    <n v="5"/>
    <n v="5"/>
    <n v="48"/>
    <x v="2"/>
    <x v="0"/>
    <m/>
    <s v="Over 3 years"/>
    <b v="0"/>
    <b v="0"/>
    <b v="1"/>
    <s v="Public Transport"/>
    <m/>
    <x v="2"/>
    <m/>
    <m/>
    <m/>
    <m/>
    <m/>
    <s v="Yes"/>
    <b v="1"/>
    <b v="0"/>
    <b v="0"/>
    <b v="0"/>
    <b v="0"/>
    <b v="0"/>
    <b v="0"/>
    <b v="0"/>
    <b v="0"/>
    <m/>
    <b v="0"/>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2 - Severe need leading to negative impact on living standards, physical and mental wellbeing, and loss of dignity, but no immediate threat to life"/>
    <s v="1 - No severe need"/>
    <s v="2 - No"/>
    <m/>
    <m/>
    <s v="These returnees are turning back from Sudan-Khartoum to Unity State -Rubkona County which is their habitual resident and no assistant given to them by Humanitarian."/>
    <s v="5a07aa45-6d35-4b4a-8635-2e6162beb832"/>
    <n v="1"/>
    <s v="3.4"/>
    <x v="1"/>
    <x v="1"/>
    <x v="1"/>
  </r>
  <r>
    <s v="et_SS0609_0038"/>
    <x v="63"/>
    <d v="2021-07-19T00:00:00"/>
    <d v="2021-07-25T00:00:00"/>
    <x v="5"/>
    <x v="28"/>
    <s v="Rubkona"/>
    <m/>
    <x v="5"/>
    <s v="SS0609"/>
    <s v="SS060912"/>
    <s v="ssid_SS0609_0077"/>
    <s v="Rubkona Town"/>
    <s v=""/>
    <n v="9.2894232999999993"/>
    <n v="29.789508399999999"/>
    <s v="Direct visit"/>
    <s v="Some IDPs/returnees"/>
    <x v="1"/>
    <b v="1"/>
    <b v="0"/>
    <b v="0"/>
    <b v="1"/>
    <n v="6"/>
    <n v="30"/>
    <n v="2"/>
    <n v="2"/>
    <n v="4"/>
    <n v="5"/>
    <n v="0"/>
    <n v="0"/>
    <n v="0"/>
    <n v="3"/>
    <n v="7"/>
    <n v="4"/>
    <n v="3"/>
    <n v="0"/>
    <n v="13"/>
    <n v="17"/>
    <n v="7"/>
    <n v="0"/>
    <n v="30"/>
    <x v="2"/>
    <x v="0"/>
    <m/>
    <s v="Over 3 years"/>
    <b v="0"/>
    <b v="0"/>
    <b v="1"/>
    <s v="Public Transport"/>
    <m/>
    <x v="2"/>
    <m/>
    <m/>
    <m/>
    <m/>
    <m/>
    <s v="Yes"/>
    <b v="1"/>
    <b v="0"/>
    <b v="0"/>
    <b v="1"/>
    <b v="0"/>
    <b v="1"/>
    <b v="0"/>
    <b v="0"/>
    <b v="0"/>
    <m/>
    <b v="0"/>
    <s v="No"/>
    <s v="Sudan"/>
    <x v="13"/>
    <m/>
    <x v="25"/>
    <m/>
    <s v="Other Admin 3"/>
    <s v="Khartuom"/>
    <m/>
    <s v="Khartuom"/>
    <s v="SDN"/>
    <x v="13"/>
    <s v="SD01007"/>
    <s v="other"/>
    <m/>
    <m/>
    <m/>
    <m/>
    <m/>
    <m/>
    <m/>
    <m/>
    <m/>
    <m/>
    <m/>
    <m/>
    <m/>
    <m/>
    <m/>
    <m/>
    <m/>
    <m/>
    <s v="Unknown"/>
    <m/>
    <m/>
    <m/>
    <m/>
    <m/>
    <s v="1 - No severe need"/>
    <s v="3 - Extreme need, with immediate threat to life"/>
    <s v="1 - No severe need"/>
    <s v="1 - No severe need"/>
    <s v="1 - No severe need"/>
    <s v="1 - No severe need"/>
    <s v="1 - No severe need"/>
    <s v="2 - No"/>
    <m/>
    <m/>
    <s v="These are returnees from Sudan who have voluntarily decided to come back home to South Sudan. They are seeking for humanitarian support with the basic needs."/>
    <s v="5343dabd-8ee7-46d3-891e-88fd8288e7b2"/>
    <n v="1"/>
    <s v="3.4"/>
    <x v="1"/>
    <x v="1"/>
    <x v="1"/>
  </r>
  <r>
    <s v="et_SS0609_0036"/>
    <x v="63"/>
    <d v="2021-07-19T00:00:00"/>
    <d v="2021-07-25T00:00:00"/>
    <x v="5"/>
    <x v="28"/>
    <s v="Rubkona"/>
    <m/>
    <x v="5"/>
    <s v="SS0609"/>
    <s v="SS060912"/>
    <s v="ssid_SS0609_0077"/>
    <s v="Rubkona Town"/>
    <s v=""/>
    <n v="9.2894232999999993"/>
    <n v="29.789508399999999"/>
    <s v="Direct visit"/>
    <s v="Some IDPs/returnees"/>
    <x v="0"/>
    <b v="1"/>
    <b v="0"/>
    <b v="0"/>
    <b v="1"/>
    <n v="12"/>
    <n v="57"/>
    <n v="2"/>
    <n v="3"/>
    <n v="8"/>
    <n v="10"/>
    <n v="7"/>
    <n v="0"/>
    <n v="0"/>
    <n v="2"/>
    <n v="15"/>
    <n v="5"/>
    <n v="3"/>
    <n v="2"/>
    <n v="30"/>
    <n v="27"/>
    <n v="7"/>
    <n v="2"/>
    <n v="57"/>
    <x v="0"/>
    <x v="0"/>
    <m/>
    <s v="Over 3 years"/>
    <m/>
    <m/>
    <m/>
    <s v="Public Transport"/>
    <m/>
    <x v="6"/>
    <m/>
    <s v="armed_clashes"/>
    <b v="1"/>
    <b v="0"/>
    <b v="0"/>
    <s v="No"/>
    <b v="0"/>
    <b v="0"/>
    <b v="0"/>
    <b v="0"/>
    <b v="0"/>
    <b v="0"/>
    <b v="0"/>
    <b v="0"/>
    <b v="0"/>
    <m/>
    <b v="0"/>
    <s v="No"/>
    <s v="Sudan"/>
    <x v="13"/>
    <m/>
    <x v="25"/>
    <m/>
    <s v="Other Admin 3"/>
    <s v="Khartuom"/>
    <m/>
    <s v="Khartuom"/>
    <s v="SDN"/>
    <x v="13"/>
    <s v="SD01007"/>
    <s v="other"/>
    <m/>
    <s v="No"/>
    <m/>
    <m/>
    <m/>
    <m/>
    <m/>
    <m/>
    <m/>
    <m/>
    <m/>
    <m/>
    <m/>
    <m/>
    <m/>
    <m/>
    <m/>
    <m/>
    <s v="Unknown"/>
    <m/>
    <m/>
    <m/>
    <m/>
    <m/>
    <s v="3 - Extreme need, with immediate threat to life"/>
    <s v="1 - No severe need"/>
    <s v="1 - No severe need"/>
    <s v="1 - No severe need"/>
    <s v="1 - No severe need"/>
    <s v="1 - No severe need"/>
    <s v="1 - No severe need"/>
    <s v="2 - No"/>
    <m/>
    <m/>
    <s v="These are IDPs from Sudan (Khartoum ) to South Sudan, Unity State, Rubkona who are not able to return to their habitual resident due to security reasons. They are requesting for humanitarian support."/>
    <s v="d6e8a50a-bf31-4dda-91ae-15d0e30d948d"/>
    <n v="1"/>
    <s v="3.4"/>
    <x v="1"/>
    <x v="1"/>
    <x v="1"/>
  </r>
  <r>
    <s v="et_SS0609_0047"/>
    <x v="115"/>
    <d v="2021-07-30T00:00:00"/>
    <d v="2021-08-02T00:00:00"/>
    <x v="5"/>
    <x v="28"/>
    <s v="Rubkona"/>
    <m/>
    <x v="5"/>
    <s v="SS0609"/>
    <s v="SS060912"/>
    <s v="ssid_SS0609_0077"/>
    <s v="Rubkona Town"/>
    <s v=""/>
    <n v="9.2894232999999993"/>
    <n v="29.789508399999999"/>
    <s v="Direct visit"/>
    <s v="None"/>
    <x v="0"/>
    <b v="0"/>
    <b v="0"/>
    <b v="0"/>
    <b v="1"/>
    <n v="8"/>
    <n v="36"/>
    <n v="2"/>
    <n v="4"/>
    <n v="3"/>
    <n v="7"/>
    <n v="3"/>
    <n v="1"/>
    <n v="1"/>
    <n v="5"/>
    <n v="4"/>
    <n v="4"/>
    <n v="1"/>
    <n v="1"/>
    <n v="20"/>
    <n v="16"/>
    <n v="12"/>
    <n v="2"/>
    <n v="36"/>
    <x v="0"/>
    <x v="0"/>
    <m/>
    <s v="Less than 3 months"/>
    <m/>
    <m/>
    <m/>
    <s v="On foot"/>
    <m/>
    <x v="0"/>
    <m/>
    <m/>
    <m/>
    <m/>
    <m/>
    <s v="Yes"/>
    <b v="1"/>
    <b v="1"/>
    <b v="0"/>
    <b v="0"/>
    <b v="0"/>
    <b v="0"/>
    <b v="0"/>
    <b v="0"/>
    <b v="0"/>
    <m/>
    <b v="0"/>
    <s v="No"/>
    <s v="South Sudan"/>
    <x v="1"/>
    <m/>
    <x v="34"/>
    <m/>
    <s v="Nhialdiu"/>
    <m/>
    <s v="Tong Dong"/>
    <s v="Nhialdiu"/>
    <s v="SSD"/>
    <x v="1"/>
    <s v="SS0609"/>
    <s v="SS060908"/>
    <s v="ssid_SS0609_0027"/>
    <s v="No"/>
    <m/>
    <m/>
    <m/>
    <m/>
    <m/>
    <m/>
    <m/>
    <m/>
    <m/>
    <m/>
    <m/>
    <m/>
    <m/>
    <m/>
    <m/>
    <m/>
    <s v="Unknown"/>
    <m/>
    <m/>
    <m/>
    <m/>
    <m/>
    <s v="3 - Extreme need, with immediate threat to life"/>
    <s v="1 - No severe need"/>
    <s v="1 - No severe need"/>
    <s v="1 - No severe need"/>
    <s v="1 - No severe need"/>
    <s v="1 - No severe need"/>
    <s v="1 - No severe need"/>
    <s v="2 - No"/>
    <m/>
    <m/>
    <s v="Due to heavy downfall, the community has been displaced from Nhialdiu to Rubkona town, Most of these IDPs have joined they relatives though they still need for humanitarian support with the basic needs."/>
    <s v="9a9b6781-4976-43cf-a6a8-43fff77ab5dc"/>
    <n v="1"/>
    <s v="3.4"/>
    <x v="0"/>
    <x v="0"/>
    <x v="1"/>
  </r>
  <r>
    <s v="et_SS0609_0039"/>
    <x v="82"/>
    <d v="2021-07-26T00:00:00"/>
    <d v="2021-08-01T00:00:00"/>
    <x v="5"/>
    <x v="28"/>
    <s v="Rubkona"/>
    <m/>
    <x v="5"/>
    <s v="SS0609"/>
    <s v="SS060912"/>
    <s v="ssid_SS0609_0077"/>
    <s v="Rubkona Town"/>
    <s v=""/>
    <n v="9.2894232999999993"/>
    <n v="29.789508399999999"/>
    <s v="Direct visit"/>
    <s v="Some IDPs/returnees"/>
    <x v="1"/>
    <b v="0"/>
    <b v="0"/>
    <b v="0"/>
    <b v="1"/>
    <n v="3"/>
    <n v="17"/>
    <n v="2"/>
    <n v="0"/>
    <n v="2"/>
    <n v="3"/>
    <n v="0"/>
    <n v="0"/>
    <n v="0"/>
    <n v="1"/>
    <n v="4"/>
    <n v="2"/>
    <n v="2"/>
    <n v="1"/>
    <n v="7"/>
    <n v="10"/>
    <n v="3"/>
    <n v="1"/>
    <n v="17"/>
    <x v="2"/>
    <x v="0"/>
    <m/>
    <s v="Over 3 years"/>
    <b v="0"/>
    <b v="0"/>
    <b v="1"/>
    <s v="Public Transport"/>
    <m/>
    <x v="2"/>
    <m/>
    <m/>
    <m/>
    <m/>
    <m/>
    <s v="Yes"/>
    <b v="1"/>
    <b v="0"/>
    <b v="0"/>
    <b v="1"/>
    <b v="0"/>
    <b v="1"/>
    <b v="0"/>
    <b v="0"/>
    <b v="0"/>
    <m/>
    <b v="0"/>
    <s v="No"/>
    <s v="Sudan"/>
    <x v="13"/>
    <m/>
    <x v="25"/>
    <m/>
    <s v="Other Admin 3"/>
    <s v="Khartuom"/>
    <m/>
    <s v="Khartuom"/>
    <s v="SDN"/>
    <x v="13"/>
    <s v="SD01007"/>
    <s v="other"/>
    <m/>
    <m/>
    <m/>
    <m/>
    <m/>
    <m/>
    <m/>
    <m/>
    <m/>
    <m/>
    <m/>
    <m/>
    <m/>
    <m/>
    <m/>
    <m/>
    <m/>
    <m/>
    <s v="Unknown"/>
    <m/>
    <m/>
    <m/>
    <m/>
    <m/>
    <s v="3 - Extreme need, with immediate threat to life"/>
    <s v="1 - No severe need"/>
    <s v="1 - No severe need"/>
    <s v="1 - No severe need"/>
    <s v="1 - No severe need"/>
    <s v="1 - No severe need"/>
    <s v="1 - No severe need"/>
    <s v="2 - No"/>
    <m/>
    <m/>
    <s v="These are returnees from Sudan, Khartoum to South Sudan, Rubkona. They have voluntarily returned to their habitual  residents, where majority of them have joined their  relatives and families."/>
    <s v="bfe4818a-e26b-4a92-8978-ceb265e5f9c4"/>
    <n v="1"/>
    <s v="3.4"/>
    <x v="1"/>
    <x v="1"/>
    <x v="1"/>
  </r>
  <r>
    <s v="et_SS0609_0050"/>
    <x v="72"/>
    <d v="2021-08-02T00:00:00"/>
    <d v="2021-08-08T00:00:00"/>
    <x v="5"/>
    <x v="28"/>
    <s v="Rubkona"/>
    <m/>
    <x v="5"/>
    <s v="SS0609"/>
    <s v="SS060912"/>
    <s v="ssid_SS0609_0077"/>
    <s v="Rubkona Town"/>
    <s v=""/>
    <n v="9.2894232999999993"/>
    <n v="29.789508399999999"/>
    <s v="Direct visit"/>
    <s v="Majority of IDPs/returnees"/>
    <x v="1"/>
    <m/>
    <m/>
    <m/>
    <b v="1"/>
    <n v="21"/>
    <n v="100"/>
    <n v="3"/>
    <n v="5"/>
    <n v="10"/>
    <n v="15"/>
    <n v="8"/>
    <n v="4"/>
    <n v="1"/>
    <n v="6"/>
    <n v="20"/>
    <n v="13"/>
    <n v="7"/>
    <n v="8"/>
    <n v="45"/>
    <n v="55"/>
    <n v="15"/>
    <n v="12"/>
    <n v="100"/>
    <x v="2"/>
    <x v="0"/>
    <m/>
    <s v="Over 3 years"/>
    <m/>
    <m/>
    <b v="1"/>
    <s v="Public Transport"/>
    <m/>
    <x v="2"/>
    <m/>
    <m/>
    <m/>
    <m/>
    <m/>
    <s v="Yes"/>
    <m/>
    <m/>
    <m/>
    <m/>
    <m/>
    <m/>
    <m/>
    <m/>
    <m/>
    <m/>
    <b v="1"/>
    <s v="No"/>
    <s v="Sudan"/>
    <x v="13"/>
    <m/>
    <x v="25"/>
    <m/>
    <s v="Other Admin 3"/>
    <s v="Khartoum"/>
    <m/>
    <s v="Khartoum"/>
    <s v="SDN"/>
    <x v="13"/>
    <s v="SD01007"/>
    <s v="other"/>
    <m/>
    <m/>
    <m/>
    <m/>
    <m/>
    <m/>
    <m/>
    <m/>
    <m/>
    <m/>
    <m/>
    <m/>
    <m/>
    <m/>
    <m/>
    <m/>
    <m/>
    <m/>
    <s v="Unknown"/>
    <m/>
    <m/>
    <m/>
    <m/>
    <m/>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1 - No severe need"/>
    <s v="2 - No"/>
    <m/>
    <m/>
    <s v="These are Returnees who are returning back from South/Kartoum to South Sudan/Rubkona County hence it's not their habitual resident"/>
    <s v="6462ebe2-8925-49d9-801c-bc5c5a37e1e8"/>
    <n v="1"/>
    <s v="3.4"/>
    <x v="1"/>
    <x v="1"/>
    <x v="1"/>
  </r>
  <r>
    <s v="et_SS0609_0101"/>
    <x v="116"/>
    <d v="2021-07-30T00:00:00"/>
    <d v="2021-09-05T00:00:00"/>
    <x v="5"/>
    <x v="28"/>
    <s v="Rubkona"/>
    <m/>
    <x v="5"/>
    <s v="SS0609"/>
    <s v="SS060912"/>
    <s v="ssid_SS0609_0077"/>
    <s v="Rubkona Town"/>
    <s v=""/>
    <n v="9.2894232999999993"/>
    <n v="29.789508399999999"/>
    <s v="Direct visit"/>
    <s v="All IDPs/returnees"/>
    <x v="0"/>
    <b v="0"/>
    <b v="0"/>
    <b v="0"/>
    <b v="1"/>
    <n v="20"/>
    <n v="100"/>
    <n v="2"/>
    <n v="4"/>
    <n v="15"/>
    <n v="13"/>
    <n v="5"/>
    <n v="1"/>
    <n v="3"/>
    <n v="5"/>
    <n v="20"/>
    <n v="17"/>
    <n v="11"/>
    <n v="4"/>
    <n v="40"/>
    <n v="60"/>
    <n v="14"/>
    <n v="5"/>
    <n v="100"/>
    <x v="0"/>
    <x v="0"/>
    <m/>
    <s v="1 ‐ 3 years"/>
    <m/>
    <m/>
    <m/>
    <s v="Public Transport"/>
    <m/>
    <x v="6"/>
    <m/>
    <s v="armed_clashes"/>
    <b v="1"/>
    <b v="0"/>
    <b v="0"/>
    <s v="No"/>
    <b v="0"/>
    <b v="0"/>
    <b v="0"/>
    <b v="0"/>
    <b v="0"/>
    <b v="0"/>
    <b v="0"/>
    <b v="0"/>
    <b v="0"/>
    <m/>
    <b v="0"/>
    <s v="No"/>
    <s v="Sudan"/>
    <x v="13"/>
    <m/>
    <x v="25"/>
    <m/>
    <s v="Other Admin 3"/>
    <s v="Khartuom"/>
    <m/>
    <s v="Khartuom"/>
    <s v="SDN"/>
    <x v="13"/>
    <s v="SD01007"/>
    <s v="other"/>
    <m/>
    <s v="No"/>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IDPs from Sudan,Khartuom to South Sudan, Unity state Rubkona who are not able to return to their habitual residents due to other reasons. They are seeking for humanitarian food assistance and NFIs."/>
    <s v="642283aa-d699-4453-8951-c16c913d0ed0"/>
    <n v="1"/>
    <s v="3.4"/>
    <x v="1"/>
    <x v="1"/>
    <x v="1"/>
  </r>
  <r>
    <s v="et_SS0609_0102"/>
    <x v="116"/>
    <d v="2021-07-30T00:00:00"/>
    <d v="2021-09-05T00:00:00"/>
    <x v="5"/>
    <x v="28"/>
    <s v="Rubkona"/>
    <m/>
    <x v="5"/>
    <s v="SS0609"/>
    <s v="SS060912"/>
    <s v="ssid_SS0609_0077"/>
    <s v="Rubkona Town"/>
    <s v=""/>
    <n v="9.2894232999999993"/>
    <n v="29.789508399999999"/>
    <s v="Direct visit"/>
    <s v="All IDPs/returnees"/>
    <x v="1"/>
    <b v="0"/>
    <b v="0"/>
    <b v="0"/>
    <b v="1"/>
    <n v="25"/>
    <n v="114"/>
    <n v="3"/>
    <n v="7"/>
    <n v="20"/>
    <n v="15"/>
    <n v="6"/>
    <n v="4"/>
    <n v="2"/>
    <n v="5"/>
    <n v="23"/>
    <n v="16"/>
    <n v="8"/>
    <n v="5"/>
    <n v="55"/>
    <n v="59"/>
    <n v="17"/>
    <n v="9"/>
    <n v="114"/>
    <x v="2"/>
    <x v="0"/>
    <m/>
    <s v="1 ‐ 3 years"/>
    <b v="0"/>
    <b v="0"/>
    <b v="1"/>
    <s v="Public Transport"/>
    <m/>
    <x v="2"/>
    <m/>
    <m/>
    <m/>
    <m/>
    <m/>
    <s v="No"/>
    <b v="0"/>
    <b v="0"/>
    <b v="0"/>
    <b v="0"/>
    <b v="0"/>
    <b v="0"/>
    <b v="0"/>
    <b v="0"/>
    <b v="0"/>
    <m/>
    <b v="0"/>
    <s v="No"/>
    <s v="Sudan"/>
    <x v="13"/>
    <m/>
    <x v="25"/>
    <m/>
    <s v="Other Admin 3"/>
    <s v="Khartuom"/>
    <m/>
    <s v="Khartuom"/>
    <s v="SDN"/>
    <x v="13"/>
    <s v="SD01007"/>
    <s v="other"/>
    <m/>
    <m/>
    <m/>
    <m/>
    <m/>
    <m/>
    <m/>
    <m/>
    <m/>
    <m/>
    <m/>
    <m/>
    <m/>
    <m/>
    <m/>
    <m/>
    <m/>
    <m/>
    <s v="Unknown"/>
    <m/>
    <m/>
    <m/>
    <m/>
    <m/>
    <s v="3 - Extreme need, with immediate threat to life"/>
    <s v="3 - Extreme need, with immediate threat to life"/>
    <s v="3 - Extreme need, with immediate threat to life"/>
    <s v="1 - No severe need"/>
    <s v="1 - No severe need"/>
    <s v="1 - No severe need"/>
    <s v="1 - No severe need"/>
    <s v="2 - No"/>
    <m/>
    <m/>
    <s v="These are returnees from Khartuom to Rubkona who have voluntarily returned to their habitual resident to reunite with their families."/>
    <s v="3aa0d1f7-772b-420b-9f3b-1a849bcef76e"/>
    <n v="1"/>
    <s v="3.4"/>
    <x v="1"/>
    <x v="1"/>
    <x v="1"/>
  </r>
  <r>
    <s v="et_SS0609_0142"/>
    <x v="117"/>
    <d v="2021-12-06T00:00:00"/>
    <d v="2021-12-12T00:00:00"/>
    <x v="5"/>
    <x v="28"/>
    <s v="Rubkona"/>
    <m/>
    <x v="5"/>
    <s v="SS0609"/>
    <s v="SS060912"/>
    <s v="ssid_SS0609_0077"/>
    <s v="Rubkona Town"/>
    <s v=""/>
    <n v="9.2894232999999993"/>
    <n v="29.789508399999999"/>
    <s v="Direct visit"/>
    <s v="All IDPs/returnees"/>
    <x v="0"/>
    <b v="0"/>
    <b v="0"/>
    <b v="0"/>
    <b v="1"/>
    <n v="20"/>
    <n v="100"/>
    <n v="2"/>
    <n v="4"/>
    <n v="11"/>
    <n v="21"/>
    <n v="5"/>
    <n v="0"/>
    <n v="1"/>
    <n v="4"/>
    <n v="23"/>
    <n v="19"/>
    <n v="7"/>
    <n v="3"/>
    <n v="43"/>
    <n v="57"/>
    <n v="11"/>
    <n v="3"/>
    <n v="100"/>
    <x v="1"/>
    <x v="0"/>
    <m/>
    <s v="Less than 3 months"/>
    <m/>
    <m/>
    <m/>
    <s v="Boat/canoe"/>
    <m/>
    <x v="0"/>
    <m/>
    <m/>
    <m/>
    <m/>
    <m/>
    <s v="Yes"/>
    <b v="0"/>
    <b v="1"/>
    <b v="0"/>
    <b v="0"/>
    <b v="0"/>
    <b v="0"/>
    <b v="0"/>
    <b v="0"/>
    <b v="0"/>
    <m/>
    <b v="0"/>
    <s v="Yes"/>
    <s v="Sudan"/>
    <x v="14"/>
    <m/>
    <x v="35"/>
    <m/>
    <s v="Other Admin 3"/>
    <m/>
    <s v="Other Site"/>
    <s v="Al Amira"/>
    <s v="SDN"/>
    <x v="14"/>
    <s v="SD07089"/>
    <s v="other"/>
    <s v="other"/>
    <s v="No"/>
    <m/>
    <m/>
    <m/>
    <m/>
    <m/>
    <m/>
    <m/>
    <m/>
    <m/>
    <m/>
    <m/>
    <m/>
    <m/>
    <m/>
    <m/>
    <m/>
    <s v="Unknown"/>
    <m/>
    <m/>
    <m/>
    <m/>
    <m/>
    <s v="3 - Extreme need, with immediate threat to life"/>
    <s v="3 - Extreme need, with immediate threat to life"/>
    <s v="3 - Extreme need, with immediate threat to life"/>
    <s v="1 - No severe need"/>
    <s v="3 - Extreme need, with immediate threat to life"/>
    <s v="3 - Extreme need, with immediate threat to life"/>
    <s v="1 - No severe need"/>
    <s v="2 - No"/>
    <m/>
    <m/>
    <s v="This idp they came from sudan to suoth sudan special unity state for settlement but they found unity is affected by flood this year beacuse some of them were not aware for what is going on , secondly another incendent happen in  Sudan demonstration for change of leadership  that drived many foriengher to left the Sudan , people there still process with demonstration which is affected the live of foriengher. Food is became very difficuit to surve this is what they say during interview with enumerator in Rubkona town  the day before yesterday."/>
    <s v="fee554cb-dddd-47cd-b950-a921b49e0752"/>
    <n v="1"/>
    <s v="3.4"/>
    <x v="1"/>
    <x v="1"/>
    <x v="1"/>
  </r>
  <r>
    <s v="et_SS0609_0137"/>
    <x v="118"/>
    <d v="2021-11-15T00:00:00"/>
    <d v="2021-11-21T00:00:00"/>
    <x v="5"/>
    <x v="28"/>
    <s v="Rubkona"/>
    <m/>
    <x v="5"/>
    <s v="SS0609"/>
    <s v="SS060912"/>
    <s v="ssid_SS0609_0077"/>
    <s v="Rubkona Town"/>
    <s v=""/>
    <n v="9.2894232999999993"/>
    <n v="29.789508399999999"/>
    <s v="Direct visit"/>
    <s v="All IDPs/returnees"/>
    <x v="1"/>
    <b v="0"/>
    <b v="0"/>
    <b v="0"/>
    <b v="1"/>
    <n v="9"/>
    <n v="43"/>
    <n v="2"/>
    <n v="4"/>
    <n v="6"/>
    <n v="5"/>
    <n v="2"/>
    <n v="0"/>
    <n v="1"/>
    <n v="3"/>
    <n v="8"/>
    <n v="7"/>
    <n v="4"/>
    <n v="1"/>
    <n v="19"/>
    <n v="24"/>
    <n v="10"/>
    <n v="1"/>
    <n v="43"/>
    <x v="2"/>
    <x v="0"/>
    <m/>
    <s v="Unknown"/>
    <b v="0"/>
    <b v="1"/>
    <b v="0"/>
    <s v="Public Transport"/>
    <m/>
    <x v="7"/>
    <m/>
    <m/>
    <m/>
    <m/>
    <m/>
    <s v="No"/>
    <b v="0"/>
    <b v="0"/>
    <b v="0"/>
    <b v="0"/>
    <b v="0"/>
    <b v="0"/>
    <b v="0"/>
    <b v="0"/>
    <b v="0"/>
    <m/>
    <b v="0"/>
    <s v="No"/>
    <s v="Sudan"/>
    <x v="13"/>
    <m/>
    <x v="25"/>
    <m/>
    <s v="Other Admin 3"/>
    <s v="Bari"/>
    <m/>
    <s v="Bari"/>
    <s v="SDN"/>
    <x v="13"/>
    <s v="SD01007"/>
    <s v="other"/>
    <m/>
    <m/>
    <m/>
    <m/>
    <m/>
    <m/>
    <m/>
    <m/>
    <m/>
    <m/>
    <m/>
    <m/>
    <m/>
    <m/>
    <m/>
    <m/>
    <m/>
    <m/>
    <s v="Unknown"/>
    <m/>
    <m/>
    <m/>
    <m/>
    <m/>
    <s v="3 - Extreme need, with immediate threat to life"/>
    <s v="3 - Extreme need, with immediate threat to life"/>
    <s v="3 - Extreme need, with immediate threat to life"/>
    <s v="1 - No severe need"/>
    <s v="3 - Extreme need, with immediate threat to life"/>
    <s v="3 - Extreme need, with immediate threat to life"/>
    <s v="1 - No severe need"/>
    <s v="2 - No"/>
    <m/>
    <m/>
    <s v="This returnees  from Khartoum to Rubkona  The returnees say they run way from Khartoum because  of the violence happen in Sudan last month  ,there was a lot  of demonstration   force many people to free the country  ,cause insecurity every where in the country , all foreigner  are leaving to Sudan. Second no food access in the market and all accessibility need are not allow by security  force ."/>
    <s v="d3b9dfd1-84ad-4505-82a5-c1fcf81d7ded"/>
    <n v="1"/>
    <s v="3.4"/>
    <x v="1"/>
    <x v="1"/>
    <x v="1"/>
  </r>
  <r>
    <s v="et_SS0609_0138"/>
    <x v="119"/>
    <d v="2021-11-22T00:00:00"/>
    <d v="2021-11-28T00:00:00"/>
    <x v="5"/>
    <x v="28"/>
    <s v="Rubkona"/>
    <m/>
    <x v="5"/>
    <s v="SS0609"/>
    <s v="SS060912"/>
    <s v="ssid_SS0609_0077"/>
    <s v="Rubkona Town"/>
    <s v=""/>
    <n v="9.2894232999999993"/>
    <n v="29.789508399999999"/>
    <s v="Direct visit"/>
    <s v="All IDPs/returnees"/>
    <x v="1"/>
    <b v="0"/>
    <b v="0"/>
    <b v="0"/>
    <b v="1"/>
    <n v="31"/>
    <n v="136"/>
    <n v="2"/>
    <n v="5"/>
    <n v="21"/>
    <n v="23"/>
    <n v="8"/>
    <n v="2"/>
    <n v="1"/>
    <n v="3"/>
    <n v="29"/>
    <n v="25"/>
    <n v="12"/>
    <n v="5"/>
    <n v="61"/>
    <n v="75"/>
    <n v="11"/>
    <n v="7"/>
    <n v="136"/>
    <x v="2"/>
    <x v="0"/>
    <m/>
    <s v="Unknown"/>
    <b v="0"/>
    <b v="1"/>
    <b v="0"/>
    <s v="Public Transport"/>
    <m/>
    <x v="7"/>
    <m/>
    <m/>
    <m/>
    <m/>
    <m/>
    <s v="No"/>
    <b v="0"/>
    <b v="0"/>
    <b v="0"/>
    <b v="0"/>
    <b v="0"/>
    <b v="0"/>
    <b v="0"/>
    <b v="0"/>
    <b v="0"/>
    <m/>
    <b v="0"/>
    <s v="No"/>
    <s v="Sudan"/>
    <x v="15"/>
    <m/>
    <x v="36"/>
    <m/>
    <s v="Other Admin 3"/>
    <s v="salam"/>
    <m/>
    <s v="salam"/>
    <s v="SDN"/>
    <x v="15"/>
    <s v="SD09049"/>
    <s v="other"/>
    <m/>
    <m/>
    <m/>
    <m/>
    <m/>
    <m/>
    <m/>
    <m/>
    <m/>
    <m/>
    <m/>
    <m/>
    <m/>
    <m/>
    <m/>
    <m/>
    <m/>
    <m/>
    <s v="Unknown"/>
    <m/>
    <m/>
    <m/>
    <m/>
    <m/>
    <s v="3 - Extreme need, with immediate threat to life"/>
    <s v="3 - Extreme need, with immediate threat to life"/>
    <s v="3 - Extreme need, with immediate threat to life"/>
    <s v="1 - No severe need"/>
    <s v="3 - Extreme need, with immediate threat to life"/>
    <s v="3 - Extreme need, with immediate threat to life"/>
    <s v="1 - No severe need"/>
    <s v="2 - No"/>
    <m/>
    <m/>
    <s v="This  Returnees are displace by violence  from Khartoum to Unity state Bentiu  the returnees experience violence , violation of human right abuses by security  force in Khartoum Sudan, the returnees  decided to came back home , although there a lot challenge  community of unity  state facing series  flooding which affected all population of unity , the returnee  find only Unmiss is better abide then their place of origin."/>
    <s v="666a1c15-e346-4373-b558-527b0e3b9a0f"/>
    <n v="1"/>
    <s v="3.4"/>
    <x v="1"/>
    <x v="1"/>
    <x v="1"/>
  </r>
  <r>
    <s v="et_SS0701_0001"/>
    <x v="10"/>
    <d v="2021-03-01T00:00:00"/>
    <d v="2021-03-09T00:00:00"/>
    <x v="6"/>
    <x v="29"/>
    <s v="Akoka"/>
    <m/>
    <x v="6"/>
    <s v="SS0701"/>
    <s v="SS070103"/>
    <s v="ssid_SS0701_0003"/>
    <s v="Akoka"/>
    <s v=""/>
    <n v="9.5477699999999999"/>
    <n v="32.103360000000002"/>
    <s v="Remote Assessment (e.g. phone interview, interview outside of the location)"/>
    <s v="All IDPs/returnees"/>
    <x v="0"/>
    <m/>
    <m/>
    <m/>
    <b v="1"/>
    <n v="140"/>
    <n v="840"/>
    <n v="9"/>
    <n v="17"/>
    <n v="101"/>
    <n v="197"/>
    <n v="97"/>
    <n v="30"/>
    <n v="10"/>
    <n v="20"/>
    <n v="121"/>
    <n v="101"/>
    <n v="88"/>
    <n v="49"/>
    <n v="451"/>
    <n v="389"/>
    <n v="56"/>
    <n v="79"/>
    <n v="840"/>
    <x v="0"/>
    <x v="0"/>
    <m/>
    <s v="Less than 3 months"/>
    <m/>
    <m/>
    <m/>
    <s v="On foot"/>
    <m/>
    <x v="1"/>
    <m/>
    <s v="violence_against_civilians"/>
    <m/>
    <b v="1"/>
    <m/>
    <s v="No"/>
    <m/>
    <m/>
    <m/>
    <m/>
    <m/>
    <m/>
    <m/>
    <m/>
    <m/>
    <m/>
    <m/>
    <s v="No"/>
    <s v="South Sudan"/>
    <x v="16"/>
    <m/>
    <x v="37"/>
    <m/>
    <s v="Akotweng"/>
    <m/>
    <s v="Other Site"/>
    <s v="Biding"/>
    <s v="SSD"/>
    <x v="16"/>
    <s v="SS0701"/>
    <s v="SS070104"/>
    <s v="other"/>
    <m/>
    <m/>
    <m/>
    <m/>
    <m/>
    <m/>
    <m/>
    <m/>
    <m/>
    <m/>
    <m/>
    <m/>
    <m/>
    <m/>
    <m/>
    <m/>
    <m/>
    <s v="Unknown"/>
    <m/>
    <m/>
    <m/>
    <m/>
    <m/>
    <s v="1 - No severe need"/>
    <s v="1 - No severe need"/>
    <s v="1 - No severe need"/>
    <s v="1 - No severe need"/>
    <s v="1 - No severe need"/>
    <s v="1 - No severe need"/>
    <s v="1 - No severe need"/>
    <s v="2 - No"/>
    <m/>
    <m/>
    <s v="IDPs were displaced from Biding/Paguer Akotweng due to communial clash by Lou Nuer youth end of February 2021, surfaced  again early March,this made the people stay in fear and moved to Akoka. The situation is fair, however, shelter,Food ,clean water are needed."/>
    <s v="c91eb316-ac60-4ea3-bf0e-13c17e7ff90a"/>
    <n v="1"/>
    <s v="3.4"/>
    <x v="0"/>
    <x v="0"/>
    <x v="1"/>
  </r>
  <r>
    <s v="et_SS0701_0007"/>
    <x v="16"/>
    <d v="2021-02-15T00:00:00"/>
    <d v="2021-03-01T00:00:00"/>
    <x v="6"/>
    <x v="29"/>
    <s v="Akoka"/>
    <m/>
    <x v="6"/>
    <s v="SS0701"/>
    <s v="SS070103"/>
    <s v="ssid_SS0701_0047"/>
    <s v="Bienythiang"/>
    <s v=""/>
    <n v="9.8387952999999992"/>
    <n v="32.046135100000001"/>
    <s v="Remote Assessment (e.g. phone interview, interview outside of the location)"/>
    <s v="All IDPs/returnees"/>
    <x v="0"/>
    <b v="1"/>
    <m/>
    <m/>
    <m/>
    <n v="50"/>
    <n v="300"/>
    <n v="7"/>
    <n v="26"/>
    <n v="31"/>
    <n v="31"/>
    <n v="20"/>
    <n v="8"/>
    <n v="8"/>
    <n v="40"/>
    <n v="42"/>
    <n v="49"/>
    <n v="29"/>
    <n v="9"/>
    <n v="123"/>
    <n v="177"/>
    <n v="81"/>
    <n v="17"/>
    <n v="300"/>
    <x v="0"/>
    <x v="0"/>
    <m/>
    <s v="Habitual residence"/>
    <m/>
    <m/>
    <m/>
    <s v="On foot"/>
    <m/>
    <x v="1"/>
    <m/>
    <s v="violence_against_civilians"/>
    <m/>
    <b v="1"/>
    <m/>
    <s v="No"/>
    <m/>
    <m/>
    <m/>
    <m/>
    <m/>
    <m/>
    <m/>
    <m/>
    <m/>
    <m/>
    <m/>
    <s v="No"/>
    <s v="South Sudan"/>
    <x v="16"/>
    <m/>
    <x v="37"/>
    <m/>
    <s v="Akotweng"/>
    <m/>
    <s v="Other Site"/>
    <s v="Akotweng"/>
    <s v="SSD"/>
    <x v="16"/>
    <s v="SS0701"/>
    <s v="SS070104"/>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This IDPs were displaced from Akotweng to Bianthiang during the Lou Nuer clash at Akoka in Feb 2021, the IDPs  fear to retun to their  residence for fear of re-attack,Youth were seen mobilizing them."/>
    <s v="907b9bd9-8ae3-4d24-aeb3-f9dd92adbf0a"/>
    <n v="1"/>
    <s v="3.4"/>
    <x v="0"/>
    <x v="0"/>
    <x v="1"/>
  </r>
  <r>
    <s v="et_SS0701_0005"/>
    <x v="18"/>
    <d v="2021-02-15T00:00:00"/>
    <d v="2021-03-01T00:00:00"/>
    <x v="6"/>
    <x v="29"/>
    <s v="Akotweng"/>
    <m/>
    <x v="6"/>
    <s v="SS0701"/>
    <s v="SS070104"/>
    <s v="ssid_SS0701_0010"/>
    <s v="Bai Chan"/>
    <s v=""/>
    <n v="9.9200599999999994"/>
    <n v="32.1738"/>
    <s v="Remote Assessment (e.g. phone interview, interview outside of the location)"/>
    <s v="All IDPs/returnees"/>
    <x v="0"/>
    <b v="1"/>
    <b v="0"/>
    <b v="0"/>
    <b v="1"/>
    <n v="30"/>
    <n v="180"/>
    <n v="1"/>
    <n v="4"/>
    <n v="21"/>
    <n v="27"/>
    <n v="17"/>
    <n v="7"/>
    <n v="2"/>
    <n v="4"/>
    <n v="31"/>
    <n v="30"/>
    <n v="28"/>
    <n v="8"/>
    <n v="77"/>
    <n v="103"/>
    <n v="11"/>
    <n v="15"/>
    <n v="180"/>
    <x v="0"/>
    <x v="0"/>
    <m/>
    <s v="Less than 3 months"/>
    <m/>
    <m/>
    <m/>
    <s v="On foot"/>
    <m/>
    <x v="1"/>
    <m/>
    <s v="violence_against_civilians"/>
    <b v="0"/>
    <b v="1"/>
    <b v="0"/>
    <s v="Yes"/>
    <b v="1"/>
    <b v="0"/>
    <b v="0"/>
    <b v="1"/>
    <b v="0"/>
    <b v="0"/>
    <b v="0"/>
    <b v="1"/>
    <b v="0"/>
    <m/>
    <b v="0"/>
    <s v="No"/>
    <s v="South Sudan"/>
    <x v="16"/>
    <m/>
    <x v="37"/>
    <m/>
    <s v="Akoka"/>
    <m/>
    <s v="Other Site"/>
    <s v="Nyethok"/>
    <s v="SSD"/>
    <x v="16"/>
    <s v="SS0701"/>
    <s v="SS070103"/>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No"/>
    <m/>
    <m/>
    <s v="Due to communial clash by Lou Nuer  youth in the area in Feb 2021,the IDPs had to move to safer place at the naigboring village at Bai Chan.This case load has not been served yet.They lack basic things, food &amp; non food Iteams"/>
    <s v="a75a06b3-25ba-4868-a209-a0adae80e6d7"/>
    <n v="1"/>
    <s v="3.4"/>
    <x v="0"/>
    <x v="0"/>
    <x v="1"/>
  </r>
  <r>
    <s v="et_SS0701_0003"/>
    <x v="120"/>
    <d v="2021-02-15T00:00:00"/>
    <d v="2021-03-01T00:00:00"/>
    <x v="6"/>
    <x v="29"/>
    <s v="Rom"/>
    <m/>
    <x v="6"/>
    <s v="SS0701"/>
    <s v="SS070109"/>
    <s v="ssid_SS0701_0039"/>
    <s v="Rom"/>
    <s v=""/>
    <n v="9.8889303210000001"/>
    <n v="32.161499020000001"/>
    <s v="Remote Assessment (e.g. phone interview, interview outside of the location)"/>
    <s v="All IDPs/returnees"/>
    <x v="0"/>
    <b v="1"/>
    <m/>
    <m/>
    <m/>
    <n v="124"/>
    <n v="744"/>
    <n v="7"/>
    <n v="21"/>
    <n v="96"/>
    <n v="107"/>
    <n v="66"/>
    <n v="15"/>
    <n v="10"/>
    <n v="41"/>
    <n v="149"/>
    <n v="132"/>
    <n v="75"/>
    <n v="25"/>
    <n v="312"/>
    <n v="432"/>
    <n v="79"/>
    <n v="40"/>
    <n v="744"/>
    <x v="0"/>
    <x v="0"/>
    <m/>
    <s v="Habitual residence"/>
    <m/>
    <m/>
    <m/>
    <s v="On foot"/>
    <m/>
    <x v="1"/>
    <m/>
    <s v="violence_against_civilians"/>
    <m/>
    <b v="1"/>
    <m/>
    <s v="No"/>
    <m/>
    <m/>
    <m/>
    <m/>
    <m/>
    <m/>
    <m/>
    <m/>
    <m/>
    <m/>
    <m/>
    <s v="No"/>
    <s v="South Sudan"/>
    <x v="16"/>
    <m/>
    <x v="37"/>
    <m/>
    <s v="Akotweng"/>
    <m/>
    <m/>
    <s v="Amiaker"/>
    <s v="SSD"/>
    <x v="16"/>
    <s v="SS0701"/>
    <s v="SS070104"/>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were displaced from wunaguan to Arear due to attacks by Lou Nuer youth as reported by community chiefs.The Idps since then has not received assistance. Their living condition is not good."/>
    <s v="2d565e54-d884-44c6-93f5-a08d94cb6eb4"/>
    <n v="1"/>
    <s v="3.4"/>
    <x v="0"/>
    <x v="0"/>
    <x v="1"/>
  </r>
  <r>
    <s v="et_SS0701_0006"/>
    <x v="18"/>
    <d v="2021-02-15T00:00:00"/>
    <d v="2021-03-01T00:00:00"/>
    <x v="6"/>
    <x v="29"/>
    <s v="Rom"/>
    <m/>
    <x v="6"/>
    <s v="SS0701"/>
    <s v="SS070109"/>
    <s v="ssid_SS0701_0049"/>
    <s v="Emiaker"/>
    <s v="Emiaker"/>
    <n v="9.8534000000000006"/>
    <n v="32.113599999999998"/>
    <s v="Remote Assessment (e.g. phone interview, interview outside of the location)"/>
    <s v="All IDPs/returnees"/>
    <x v="0"/>
    <b v="1"/>
    <m/>
    <m/>
    <m/>
    <n v="124"/>
    <n v="744"/>
    <n v="6"/>
    <n v="5"/>
    <n v="123"/>
    <n v="131"/>
    <n v="34"/>
    <n v="13"/>
    <n v="6"/>
    <n v="11"/>
    <n v="169"/>
    <n v="177"/>
    <n v="56"/>
    <n v="13"/>
    <n v="312"/>
    <n v="432"/>
    <n v="28"/>
    <n v="26"/>
    <n v="744"/>
    <x v="0"/>
    <x v="0"/>
    <m/>
    <s v="Habitual residence"/>
    <m/>
    <m/>
    <m/>
    <s v="On foot"/>
    <m/>
    <x v="1"/>
    <m/>
    <s v="violence_against_civilians"/>
    <m/>
    <b v="1"/>
    <m/>
    <s v="Yes"/>
    <b v="1"/>
    <m/>
    <m/>
    <b v="1"/>
    <m/>
    <m/>
    <b v="1"/>
    <b v="1"/>
    <m/>
    <m/>
    <m/>
    <s v="No"/>
    <s v="South Sudan"/>
    <x v="16"/>
    <m/>
    <x v="37"/>
    <m/>
    <s v="Akotweng"/>
    <m/>
    <s v="Other Site"/>
    <s v="Emiaker"/>
    <s v="SSD"/>
    <x v="16"/>
    <s v="SS0701"/>
    <s v="SS070104"/>
    <s v="other"/>
    <m/>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Due to attack by Lou Nuer in the area, Idps had fled their residence in mid February 2021 to Rom for safety.The Idps stay and depends on the host community for food,they lack basic that calls for support from humaniterian Response."/>
    <s v="ca913146-6bd5-433a-90ed-304eaf04dfc4"/>
    <n v="1"/>
    <s v="3.4"/>
    <x v="0"/>
    <x v="0"/>
    <x v="1"/>
  </r>
  <r>
    <s v="et_SS0701_0004"/>
    <x v="120"/>
    <d v="2021-02-15T00:00:00"/>
    <d v="2021-03-01T00:00:00"/>
    <x v="6"/>
    <x v="29"/>
    <s v="Wunthow"/>
    <m/>
    <x v="6"/>
    <s v="SS0701"/>
    <s v="SS070110"/>
    <s v="ssid_SS0701_0037"/>
    <s v="Riang"/>
    <s v="Riang"/>
    <n v="9.7333333"/>
    <n v="32.233333299999998"/>
    <s v="Remote Assessment (e.g. phone interview, interview outside of the location)"/>
    <s v="All IDPs/returnees"/>
    <x v="0"/>
    <b v="1"/>
    <m/>
    <m/>
    <m/>
    <n v="70"/>
    <n v="420"/>
    <n v="2"/>
    <n v="12"/>
    <n v="88"/>
    <n v="79"/>
    <n v="8"/>
    <n v="3"/>
    <n v="4"/>
    <n v="16"/>
    <n v="96"/>
    <n v="91"/>
    <n v="16"/>
    <n v="5"/>
    <n v="192"/>
    <n v="228"/>
    <n v="34"/>
    <n v="8"/>
    <n v="420"/>
    <x v="0"/>
    <x v="0"/>
    <m/>
    <s v="Less than 3 months"/>
    <m/>
    <m/>
    <m/>
    <s v="On foot"/>
    <m/>
    <x v="1"/>
    <m/>
    <s v="violence_against_civilians"/>
    <m/>
    <b v="1"/>
    <m/>
    <s v="Yes"/>
    <b v="1"/>
    <m/>
    <m/>
    <b v="1"/>
    <m/>
    <m/>
    <m/>
    <b v="1"/>
    <m/>
    <m/>
    <m/>
    <s v="No"/>
    <s v="South Sudan"/>
    <x v="16"/>
    <m/>
    <x v="37"/>
    <m/>
    <s v="Wunthow"/>
    <m/>
    <m/>
    <s v="Rukchuk"/>
    <s v="SSD"/>
    <x v="16"/>
    <s v="SS0701"/>
    <s v="SS070110"/>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is part of the group of 3,000 idps reported in akoka said to have been displaced by the Lou nuer youth clash.They fear to rerun due to possibility of re-attacking by the same group."/>
    <s v="e62b45b7-1078-482d-b781-3d2714062a1d"/>
    <n v="1"/>
    <s v="3.4"/>
    <x v="0"/>
    <x v="0"/>
    <x v="0"/>
  </r>
  <r>
    <s v="et_SS0702_0002"/>
    <x v="121"/>
    <d v="2021-01-21T00:00:00"/>
    <d v="2021-03-31T00:00:00"/>
    <x v="6"/>
    <x v="30"/>
    <s v="Dethwok"/>
    <m/>
    <x v="6"/>
    <s v="SS0702"/>
    <s v="SS070201"/>
    <s v="ssid_SS0702_0007"/>
    <s v="Dethwok"/>
    <s v=""/>
    <n v="10.006869999999999"/>
    <n v="32.178879999999999"/>
    <s v="Remote Assessment (e.g. phone interview, interview outside of the location)"/>
    <s v="All IDPs/returnees"/>
    <x v="0"/>
    <b v="1"/>
    <b v="1"/>
    <b v="1"/>
    <m/>
    <n v="367"/>
    <n v="2022"/>
    <n v="130"/>
    <n v="156"/>
    <n v="168"/>
    <n v="183"/>
    <n v="200"/>
    <n v="73"/>
    <n v="169"/>
    <n v="181"/>
    <n v="207"/>
    <n v="254"/>
    <n v="237"/>
    <n v="64"/>
    <n v="910"/>
    <n v="1112"/>
    <n v="636"/>
    <n v="137"/>
    <n v="2022"/>
    <x v="0"/>
    <x v="0"/>
    <m/>
    <s v="3 ‐ 6 months"/>
    <m/>
    <m/>
    <m/>
    <s v="On foot"/>
    <m/>
    <x v="0"/>
    <m/>
    <m/>
    <m/>
    <m/>
    <m/>
    <s v="Yes"/>
    <b v="1"/>
    <b v="1"/>
    <m/>
    <m/>
    <m/>
    <m/>
    <m/>
    <b v="1"/>
    <m/>
    <m/>
    <m/>
    <s v="No"/>
    <s v="South Sudan"/>
    <x v="16"/>
    <m/>
    <x v="38"/>
    <m/>
    <s v="Dethwok"/>
    <m/>
    <s v="Dethwok"/>
    <s v="Dethwok"/>
    <s v="SSD"/>
    <x v="16"/>
    <s v="SS0702"/>
    <s v="SS070201"/>
    <s v="ssid_SS0702_0007"/>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Majority of them are leaving in bad situation and they are in need for humanitarian support, specially NFI, Food, Health."/>
    <s v="7ad466fa-d49c-4340-ba0f-068ea5945bb4"/>
    <n v="1"/>
    <s v="3.4"/>
    <x v="0"/>
    <x v="0"/>
    <x v="0"/>
  </r>
  <r>
    <s v="et_SS0702_0001"/>
    <x v="122"/>
    <d v="2021-01-21T00:00:00"/>
    <d v="2021-03-31T00:00:00"/>
    <x v="6"/>
    <x v="30"/>
    <s v="Lul"/>
    <m/>
    <x v="6"/>
    <s v="SS0702"/>
    <s v="SS070204"/>
    <s v="ssid_SS0702_0016"/>
    <s v="Lul"/>
    <s v=""/>
    <n v="9.7594799999999999"/>
    <n v="31.938790000000001"/>
    <s v="Remote Assessment (e.g. phone interview, interview outside of the location)"/>
    <s v="Majority of IDPs/returnees"/>
    <x v="0"/>
    <b v="1"/>
    <b v="1"/>
    <b v="1"/>
    <m/>
    <n v="480"/>
    <n v="2880"/>
    <n v="156"/>
    <n v="185"/>
    <n v="191"/>
    <n v="285"/>
    <n v="273"/>
    <n v="85"/>
    <n v="324"/>
    <n v="295"/>
    <n v="289"/>
    <n v="345"/>
    <n v="357"/>
    <n v="95"/>
    <n v="1175"/>
    <n v="1705"/>
    <n v="960"/>
    <n v="180"/>
    <n v="2880"/>
    <x v="0"/>
    <x v="0"/>
    <m/>
    <s v="3 ‐ 6 months"/>
    <m/>
    <m/>
    <m/>
    <s v="On foot"/>
    <m/>
    <x v="0"/>
    <m/>
    <m/>
    <m/>
    <m/>
    <m/>
    <s v="Yes"/>
    <b v="1"/>
    <b v="1"/>
    <m/>
    <m/>
    <m/>
    <m/>
    <m/>
    <b v="1"/>
    <m/>
    <m/>
    <m/>
    <s v="No"/>
    <s v="South Sudan"/>
    <x v="16"/>
    <m/>
    <x v="38"/>
    <m/>
    <s v="Lul"/>
    <m/>
    <s v="Lul"/>
    <s v="Lul"/>
    <s v="SSD"/>
    <x v="16"/>
    <s v="SS0702"/>
    <s v="SS070204"/>
    <s v="ssid_SS0702_0016"/>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humanitarian team reported that, communities are badly affected  with their houses standing in the midst of water , their animals are dying , water blocked from areas they get their food/access to Market."/>
    <s v="760f98c2-7ddc-41ab-8ff9-408f9774681c"/>
    <n v="1"/>
    <s v="3.4"/>
    <x v="0"/>
    <x v="0"/>
    <x v="0"/>
  </r>
  <r>
    <s v="et_SS0704_0006"/>
    <x v="123"/>
    <d v="2021-06-01T00:00:00"/>
    <d v="2021-06-30T00:00:00"/>
    <x v="6"/>
    <x v="31"/>
    <s v="Dinkar"/>
    <m/>
    <x v="6"/>
    <s v="SS0704"/>
    <s v="SS070402"/>
    <s v="ssid_SS0704_0070"/>
    <s v="Hai-Majak, Luony, Dallab &amp; Padwei"/>
    <s v="Hai-Majak, Luony, Dallab &amp; Padwei"/>
    <n v="8.7333999999999996"/>
    <n v="32.976999999999997"/>
    <s v="Direct visit"/>
    <s v="All IDPs/returnees"/>
    <x v="1"/>
    <b v="1"/>
    <m/>
    <b v="1"/>
    <b v="1"/>
    <n v="50"/>
    <n v="332"/>
    <n v="15"/>
    <n v="17"/>
    <n v="34"/>
    <n v="45"/>
    <n v="30"/>
    <n v="18"/>
    <n v="16"/>
    <n v="20"/>
    <n v="40"/>
    <n v="50"/>
    <n v="35"/>
    <n v="12"/>
    <n v="159"/>
    <n v="173"/>
    <n v="68"/>
    <n v="30"/>
    <n v="332"/>
    <x v="2"/>
    <x v="0"/>
    <m/>
    <s v="Over 3 years"/>
    <m/>
    <m/>
    <b v="1"/>
    <s v="Public Transport"/>
    <m/>
    <x v="5"/>
    <m/>
    <m/>
    <m/>
    <m/>
    <m/>
    <s v="Yes"/>
    <b v="1"/>
    <m/>
    <m/>
    <b v="1"/>
    <m/>
    <b v="1"/>
    <m/>
    <m/>
    <m/>
    <m/>
    <m/>
    <s v="Yes"/>
    <s v="Ethiopia"/>
    <x v="17"/>
    <m/>
    <x v="39"/>
    <m/>
    <s v="Other Admin 3"/>
    <s v="kule Refugee camp"/>
    <m/>
    <s v="Kule Refugee camp"/>
    <s v="ETH"/>
    <x v="17"/>
    <s v="ET1204"/>
    <s v="other"/>
    <m/>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s are very willing to come back home ,due to the improvement of the security situation in the Nasir county, what they want is very urgent NFI that can help them."/>
    <s v="3041bbf8-d088-4ed7-a422-2cba1b03c1bf"/>
    <n v="1"/>
    <s v="3.4"/>
    <x v="1"/>
    <x v="1"/>
    <x v="1"/>
  </r>
  <r>
    <s v="et_SS0704_0002"/>
    <x v="35"/>
    <d v="2021-03-30T00:00:00"/>
    <d v="2021-05-06T00:00:00"/>
    <x v="6"/>
    <x v="31"/>
    <s v="Koat"/>
    <m/>
    <x v="6"/>
    <s v="SS0704"/>
    <s v="SS070405"/>
    <s v="ssid_SS0704_0060"/>
    <s v="Wunkir"/>
    <s v="Wunkir"/>
    <n v="8.6311999999999998"/>
    <n v="33.072209999999998"/>
    <s v="Direct visit"/>
    <s v="Majority of IDPs/returnees"/>
    <x v="1"/>
    <b v="1"/>
    <b v="1"/>
    <m/>
    <b v="1"/>
    <n v="237"/>
    <n v="1305"/>
    <n v="20"/>
    <n v="43"/>
    <n v="120"/>
    <n v="150"/>
    <n v="200"/>
    <n v="20"/>
    <n v="30"/>
    <n v="51"/>
    <n v="100"/>
    <n v="200"/>
    <n v="320"/>
    <n v="51"/>
    <n v="553"/>
    <n v="752"/>
    <n v="144"/>
    <n v="71"/>
    <n v="1305"/>
    <x v="2"/>
    <x v="0"/>
    <m/>
    <s v="Over 3 years"/>
    <m/>
    <b v="1"/>
    <m/>
    <s v="Boat/canoe"/>
    <m/>
    <x v="5"/>
    <m/>
    <m/>
    <m/>
    <m/>
    <m/>
    <s v="No"/>
    <b v="1"/>
    <m/>
    <m/>
    <b v="1"/>
    <m/>
    <b v="1"/>
    <m/>
    <m/>
    <m/>
    <m/>
    <m/>
    <s v="No"/>
    <s v="South Sudan"/>
    <x v="16"/>
    <m/>
    <x v="40"/>
    <m/>
    <s v="Other Admin 3"/>
    <s v="Mandeng"/>
    <s v="Other Site"/>
    <s v="Mandeng"/>
    <s v="SSD"/>
    <x v="16"/>
    <s v="SS0704"/>
    <s v="other"/>
    <s v="other"/>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t the end of April 2021, the Director of ROSS shared information on the emerging situation relating to Returnees_x000a_invasion in Nasir/Luakpiny and the local Authorities confirm that the returnees arrive in Nasis/Luakpiny town on_x000a_the arrival of the Nasir commissioner, Hon Dual Kun Thian."/>
    <s v="7bf170e0-6845-4e1d-b30a-29a181c31809"/>
    <n v="1"/>
    <s v="3.4"/>
    <x v="0"/>
    <x v="0"/>
    <x v="1"/>
  </r>
  <r>
    <s v="et_SS0704_0001"/>
    <x v="35"/>
    <d v="2021-04-30T00:00:00"/>
    <d v="2021-05-06T00:00:00"/>
    <x v="6"/>
    <x v="31"/>
    <s v="Nasir"/>
    <m/>
    <x v="6"/>
    <s v="SS0704"/>
    <s v="SS070409"/>
    <s v="ssid_SS0704_0056"/>
    <s v="Tor Juoch"/>
    <s v="Tor Juoch"/>
    <n v="8.6113800000000005"/>
    <n v="33.040439999999997"/>
    <s v="Direct visit"/>
    <s v="Majority of IDPs/returnees"/>
    <x v="1"/>
    <b v="1"/>
    <b v="1"/>
    <m/>
    <b v="1"/>
    <n v="249"/>
    <n v="1371"/>
    <n v="15"/>
    <n v="45"/>
    <n v="124"/>
    <n v="241"/>
    <n v="214"/>
    <n v="16"/>
    <n v="27"/>
    <n v="60"/>
    <n v="138"/>
    <n v="170"/>
    <n v="300"/>
    <n v="21"/>
    <n v="655"/>
    <n v="716"/>
    <n v="147"/>
    <n v="37"/>
    <n v="1371"/>
    <x v="2"/>
    <x v="0"/>
    <m/>
    <s v="Over 3 years"/>
    <m/>
    <b v="1"/>
    <m/>
    <s v="On foot"/>
    <m/>
    <x v="5"/>
    <m/>
    <m/>
    <m/>
    <m/>
    <m/>
    <s v="Yes"/>
    <b v="1"/>
    <b v="1"/>
    <m/>
    <m/>
    <m/>
    <m/>
    <m/>
    <m/>
    <m/>
    <m/>
    <m/>
    <s v="No"/>
    <s v="South Sudan"/>
    <x v="16"/>
    <m/>
    <x v="40"/>
    <m/>
    <s v="Nasir"/>
    <m/>
    <s v="Kier roam"/>
    <s v="Nyatot"/>
    <s v="SSD"/>
    <x v="16"/>
    <s v="SS0704"/>
    <s v="SS070409"/>
    <s v="ssid_SS0704_0038"/>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t the end of April 2021, the Director of ROSS shared information on the emerging situation relating to Returnees_x000a_invasion in Nasir/Luakpiny and the local Authorities confirm that the returnees arrive in Nasis/Luakpiny town on_x000a_the arrival of the Nasir commissioner, Hon Dual Kun Thian."/>
    <s v="38a7faf3-c8ae-4e3e-877f-b40ffb29d666"/>
    <n v="1"/>
    <s v="3.4"/>
    <x v="0"/>
    <x v="0"/>
    <x v="0"/>
  </r>
  <r>
    <s v="et_SS0704_0003"/>
    <x v="35"/>
    <d v="2021-04-30T00:00:00"/>
    <d v="2021-05-06T00:00:00"/>
    <x v="6"/>
    <x v="31"/>
    <s v="Nasir"/>
    <m/>
    <x v="6"/>
    <s v="SS0704"/>
    <s v="SS070409"/>
    <s v="ssid_SS0704_0057"/>
    <s v="Nasir Complex Secondary School"/>
    <s v="Nasir Complex Secondary School"/>
    <n v="8.6242999999999999"/>
    <n v="33.073070000000001"/>
    <s v="Direct visit"/>
    <s v="Majority of IDPs/returnees"/>
    <x v="1"/>
    <b v="1"/>
    <b v="1"/>
    <m/>
    <b v="1"/>
    <n v="283"/>
    <n v="1557"/>
    <n v="40"/>
    <n v="60"/>
    <n v="150"/>
    <n v="210"/>
    <n v="200"/>
    <n v="34"/>
    <n v="80"/>
    <n v="84"/>
    <n v="171"/>
    <n v="234"/>
    <n v="246"/>
    <n v="48"/>
    <n v="694"/>
    <n v="863"/>
    <n v="264"/>
    <n v="82"/>
    <n v="1557"/>
    <x v="2"/>
    <x v="0"/>
    <m/>
    <s v="Less than 3 months"/>
    <m/>
    <m/>
    <b v="1"/>
    <s v="Boat/canoe"/>
    <m/>
    <x v="5"/>
    <m/>
    <m/>
    <m/>
    <m/>
    <m/>
    <s v="Yes"/>
    <m/>
    <b v="1"/>
    <m/>
    <b v="1"/>
    <m/>
    <b v="1"/>
    <m/>
    <b v="1"/>
    <m/>
    <m/>
    <m/>
    <s v="No"/>
    <s v="South Sudan"/>
    <x v="16"/>
    <m/>
    <x v="40"/>
    <m/>
    <s v="Other Admin 3"/>
    <s v="Kuerenge"/>
    <s v="Other Site"/>
    <s v="Kuerenge"/>
    <s v="SSD"/>
    <x v="16"/>
    <s v="SS0704"/>
    <s v="other"/>
    <s v="other"/>
    <m/>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t the end of April 2021, the Director of ROSS shared information on the emerging situation relating to Returnees_x000a_invasion in Nasir/Luakpiny and the local Authorities confirm that the returnees arrive in Nasis/Luakpiny town on_x000a_the arrival of the Nasir commissioner, Hon Dual Kun Thian. They are staying in School structure."/>
    <s v="f1b6c136-6705-4fc2-b5b5-20bc46554afa"/>
    <n v="1"/>
    <s v="3.4"/>
    <x v="0"/>
    <x v="0"/>
    <x v="1"/>
  </r>
  <r>
    <s v="et_SS0704_0004"/>
    <x v="35"/>
    <d v="2021-04-30T00:00:00"/>
    <d v="2021-05-06T00:00:00"/>
    <x v="6"/>
    <x v="31"/>
    <s v="Nasir"/>
    <m/>
    <x v="6"/>
    <s v="SS0704"/>
    <s v="SS070409"/>
    <s v="ssid_SS0704_0058"/>
    <s v="Hai Pur"/>
    <s v="Hai Pur"/>
    <n v="8.6126000000000005"/>
    <n v="33.054009999999998"/>
    <s v="Direct visit"/>
    <s v="Majority of IDPs/returnees"/>
    <x v="1"/>
    <b v="1"/>
    <b v="1"/>
    <m/>
    <b v="1"/>
    <n v="239"/>
    <n v="1319"/>
    <n v="24"/>
    <n v="72"/>
    <n v="115"/>
    <n v="241"/>
    <n v="184"/>
    <n v="12"/>
    <n v="25"/>
    <n v="48"/>
    <n v="113"/>
    <n v="215"/>
    <n v="243"/>
    <n v="27"/>
    <n v="648"/>
    <n v="671"/>
    <n v="169"/>
    <n v="39"/>
    <n v="1319"/>
    <x v="2"/>
    <x v="0"/>
    <m/>
    <s v="Less than 3 months"/>
    <m/>
    <b v="1"/>
    <m/>
    <s v="Boat/canoe"/>
    <m/>
    <x v="5"/>
    <m/>
    <m/>
    <m/>
    <m/>
    <m/>
    <s v="Yes"/>
    <b v="1"/>
    <m/>
    <m/>
    <b v="1"/>
    <m/>
    <m/>
    <m/>
    <b v="1"/>
    <m/>
    <m/>
    <m/>
    <s v="No"/>
    <s v="South Sudan"/>
    <x v="16"/>
    <m/>
    <x v="40"/>
    <m/>
    <s v="Koat"/>
    <m/>
    <s v="Other Site"/>
    <s v="Koat"/>
    <s v="SSD"/>
    <x v="16"/>
    <s v="SS0704"/>
    <s v="SS070405"/>
    <s v="other"/>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t the end of April 2021, the Director of ROSS shared information on the emerging situation relating to Returnees_x000a_invasion in Nasir/Luakpiny and the local Authorities confirm that the returnees arrive in Nasis/Luakpiny town on_x000a_the arrival of the Nasir commissioner, Hon Dual Kun Thian. Return were mostly from Koat Payam."/>
    <s v="8522e926-9887-4416-90dd-d1ece608bf8b"/>
    <n v="1"/>
    <s v="3.4"/>
    <x v="0"/>
    <x v="0"/>
    <x v="1"/>
  </r>
  <r>
    <s v="et_SS0704_0005"/>
    <x v="35"/>
    <d v="2021-04-30T00:00:00"/>
    <d v="2021-05-06T00:00:00"/>
    <x v="6"/>
    <x v="31"/>
    <s v="Nasir"/>
    <m/>
    <x v="6"/>
    <s v="SS0704"/>
    <s v="SS070409"/>
    <s v="ssid_SS0704_0059"/>
    <s v="Nasir Market"/>
    <s v="Nasir Market"/>
    <n v="8.6143999999999998"/>
    <n v="33.061199999999999"/>
    <s v="Direct visit"/>
    <s v="Majority of IDPs/returnees"/>
    <x v="1"/>
    <b v="1"/>
    <b v="1"/>
    <m/>
    <b v="1"/>
    <n v="374"/>
    <n v="2058"/>
    <n v="25"/>
    <n v="60"/>
    <n v="230"/>
    <n v="320"/>
    <n v="279"/>
    <n v="21"/>
    <n v="48"/>
    <n v="80"/>
    <n v="272"/>
    <n v="378"/>
    <n v="300"/>
    <n v="45"/>
    <n v="935"/>
    <n v="1123"/>
    <n v="213"/>
    <n v="66"/>
    <n v="2058"/>
    <x v="2"/>
    <x v="0"/>
    <m/>
    <s v="Over 3 years"/>
    <m/>
    <b v="1"/>
    <m/>
    <s v="On foot"/>
    <m/>
    <x v="5"/>
    <m/>
    <m/>
    <m/>
    <m/>
    <m/>
    <s v="Yes"/>
    <m/>
    <b v="1"/>
    <m/>
    <b v="1"/>
    <m/>
    <m/>
    <m/>
    <b v="1"/>
    <m/>
    <m/>
    <m/>
    <s v="No"/>
    <s v="South Sudan"/>
    <x v="16"/>
    <m/>
    <x v="40"/>
    <m/>
    <s v="Koat"/>
    <m/>
    <s v="Other Site"/>
    <s v="Dinkar"/>
    <s v="SSD"/>
    <x v="16"/>
    <s v="SS0704"/>
    <s v="SS070405"/>
    <s v="other"/>
    <m/>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t the end of April 2021, the Director of ROSS shared information on the emerging situation relating to Returnees_x000a_invasion in Nasir/Luakpiny and the local Authorities confirm that the returnees arrive in Nasis/Luakpiny town on_x000a_the arrival of the Nasir commissioner, Hon Dual Kun Thian. The returnees were returning mostly from Dinkar in Koat Payam."/>
    <s v="e299e468-b21f-4ce1-ba11-a218371795ca"/>
    <n v="1"/>
    <s v="3.4"/>
    <x v="0"/>
    <x v="0"/>
    <x v="1"/>
  </r>
  <r>
    <s v="et_SS0705_0004"/>
    <x v="124"/>
    <d v="2021-01-18T00:00:00"/>
    <d v="2021-01-24T00:00:00"/>
    <x v="6"/>
    <x v="32"/>
    <s v="Buny"/>
    <m/>
    <x v="6"/>
    <s v="SS0705"/>
    <s v="SS070502"/>
    <s v="ssid_SS0705_0041"/>
    <s v="Batiel"/>
    <s v="Batiel /Yusuf batil"/>
    <n v="9.9704999999999995"/>
    <n v="33.573999999999998"/>
    <s v="Remote Assessment (e.g. phone interview, interview outside of the location)"/>
    <s v="None"/>
    <x v="0"/>
    <b v="1"/>
    <m/>
    <b v="1"/>
    <b v="1"/>
    <n v="741"/>
    <n v="3753"/>
    <n v="176"/>
    <n v="292"/>
    <n v="306"/>
    <n v="446"/>
    <n v="447"/>
    <n v="86"/>
    <n v="230"/>
    <n v="291"/>
    <n v="375"/>
    <n v="502"/>
    <n v="502"/>
    <n v="100"/>
    <n v="1753"/>
    <n v="2000"/>
    <n v="989"/>
    <n v="186"/>
    <n v="3753"/>
    <x v="0"/>
    <x v="0"/>
    <m/>
    <s v="Unknown"/>
    <m/>
    <m/>
    <m/>
    <s v="On foot"/>
    <m/>
    <x v="8"/>
    <m/>
    <m/>
    <m/>
    <m/>
    <m/>
    <s v="Yes"/>
    <m/>
    <b v="1"/>
    <m/>
    <m/>
    <m/>
    <m/>
    <m/>
    <m/>
    <m/>
    <m/>
    <m/>
    <s v="No"/>
    <s v="South Sudan"/>
    <x v="16"/>
    <m/>
    <x v="41"/>
    <m/>
    <s v="Buny"/>
    <m/>
    <s v="Other Site"/>
    <s v="Banshower"/>
    <s v="SSD"/>
    <x v="16"/>
    <s v="SS0705"/>
    <s v="SS070502"/>
    <s v="other"/>
    <s v="No"/>
    <m/>
    <m/>
    <m/>
    <m/>
    <m/>
    <m/>
    <m/>
    <m/>
    <m/>
    <m/>
    <m/>
    <m/>
    <m/>
    <m/>
    <m/>
    <m/>
    <s v="No"/>
    <m/>
    <m/>
    <m/>
    <m/>
    <s v=""/>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incident talk place as result of defection of may masan youth from 10 to SSPDF, especially in boma under beneshang such as kanji,kuaji and liang.the most affected population are mostly children and women which are in need at humantrian support."/>
    <s v="fe46a36d-d60f-41a8-aaab-05351f9724ca"/>
    <n v="1"/>
    <s v="1.1"/>
    <x v="0"/>
    <x v="0"/>
    <x v="0"/>
  </r>
  <r>
    <s v="et_SS0705_0002"/>
    <x v="124"/>
    <d v="2021-01-19T00:00:00"/>
    <d v="2021-01-25T00:00:00"/>
    <x v="6"/>
    <x v="32"/>
    <s v="Buny"/>
    <m/>
    <x v="6"/>
    <s v="SS0705"/>
    <s v="SS070502"/>
    <s v="ssid_SS0705_0036"/>
    <s v="Tuoyiji"/>
    <s v=""/>
    <n v="9.4257299999999997"/>
    <n v="33.925199999999997"/>
    <s v="Remote Assessment (e.g. phone interview, interview outside of the location)"/>
    <s v="None"/>
    <x v="0"/>
    <b v="1"/>
    <m/>
    <b v="1"/>
    <b v="1"/>
    <n v="973"/>
    <n v="5381"/>
    <n v="175"/>
    <n v="206"/>
    <n v="265"/>
    <n v="728"/>
    <n v="728"/>
    <n v="88"/>
    <n v="231"/>
    <n v="372"/>
    <n v="531"/>
    <n v="960"/>
    <n v="961"/>
    <n v="136"/>
    <n v="2190"/>
    <n v="3191"/>
    <n v="984"/>
    <n v="224"/>
    <n v="5381"/>
    <x v="0"/>
    <x v="0"/>
    <m/>
    <s v="Unknown"/>
    <m/>
    <m/>
    <m/>
    <s v="On foot"/>
    <m/>
    <x v="1"/>
    <m/>
    <m/>
    <m/>
    <b v="1"/>
    <m/>
    <s v="No"/>
    <m/>
    <b v="1"/>
    <m/>
    <m/>
    <m/>
    <m/>
    <m/>
    <m/>
    <m/>
    <m/>
    <m/>
    <s v="No"/>
    <s v="South Sudan"/>
    <x v="16"/>
    <m/>
    <x v="41"/>
    <m/>
    <s v="Buny"/>
    <m/>
    <s v="Tuoyiji"/>
    <s v="Buny"/>
    <s v="SSD"/>
    <x v="16"/>
    <s v="SS0705"/>
    <s v="SS070502"/>
    <s v="ssid_SS0705_0036"/>
    <s v="No"/>
    <m/>
    <m/>
    <m/>
    <m/>
    <m/>
    <m/>
    <m/>
    <m/>
    <m/>
    <m/>
    <m/>
    <m/>
    <m/>
    <m/>
    <m/>
    <m/>
    <s v="No"/>
    <m/>
    <m/>
    <m/>
    <m/>
    <s v=""/>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Majoroty of this population displaced from liany boma of Beneshower payam,they need food, assistance, NFI iteam and clean water."/>
    <s v="ace10f1a-cb42-43d2-b932-bdc40c058dc9"/>
    <n v="1"/>
    <s v="1.1"/>
    <x v="0"/>
    <x v="0"/>
    <x v="0"/>
  </r>
  <r>
    <s v="et_SS0705_0006"/>
    <x v="125"/>
    <d v="2021-03-02T00:00:00"/>
    <d v="2021-03-03T00:00:00"/>
    <x v="6"/>
    <x v="32"/>
    <s v="Buny"/>
    <m/>
    <x v="6"/>
    <s v="SS0705"/>
    <s v="SS070502"/>
    <s v="ssid_SS0705_0036"/>
    <s v="Tuoyiji"/>
    <s v=""/>
    <n v="9.4257299999999997"/>
    <n v="33.925199999999997"/>
    <s v="Remote Assessment (e.g. phone interview, interview outside of the location)"/>
    <s v="None"/>
    <x v="0"/>
    <b v="1"/>
    <m/>
    <m/>
    <m/>
    <n v="1201"/>
    <n v="5000"/>
    <n v="21"/>
    <n v="138"/>
    <n v="1462"/>
    <n v="619"/>
    <n v="333"/>
    <n v="17"/>
    <n v="25"/>
    <n v="142"/>
    <n v="1371"/>
    <n v="581"/>
    <n v="267"/>
    <n v="24"/>
    <n v="2590"/>
    <n v="2410"/>
    <n v="326"/>
    <n v="41"/>
    <n v="5000"/>
    <x v="1"/>
    <x v="0"/>
    <m/>
    <s v="Habitual residence"/>
    <m/>
    <m/>
    <m/>
    <s v="On foot"/>
    <m/>
    <x v="1"/>
    <m/>
    <s v="violence_against_civilians"/>
    <m/>
    <b v="1"/>
    <m/>
    <s v="Yes"/>
    <b v="1"/>
    <b v="1"/>
    <m/>
    <b v="1"/>
    <b v="1"/>
    <b v="1"/>
    <m/>
    <b v="1"/>
    <m/>
    <m/>
    <m/>
    <s v="No"/>
    <s v="South Sudan"/>
    <x v="16"/>
    <m/>
    <x v="41"/>
    <m/>
    <s v="Buny"/>
    <m/>
    <s v="Tuoyiji"/>
    <s v="Buny"/>
    <s v="SSD"/>
    <x v="16"/>
    <s v="SS0705"/>
    <s v="SS070502"/>
    <s v="ssid_SS0705_003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nd Nov 2021,armed men appeared in the area at evenning hours and started shooting around,people panicked as there had been rumous of opposition coming in, people fled the place on food walked about 15 kms north of Bunj to Tuoyiji where they are hosted by host the community. RRC focal person in Maban confirmed the estimated numbers 3 to 4 thousands. No assistence recheached them yet. Their situation requires urgent intervention by humanitatian Agencies."/>
    <s v="8e07920e-e76e-40ef-a33b-71a3d32cbcc3"/>
    <n v="1"/>
    <s v="3.4"/>
    <x v="0"/>
    <x v="0"/>
    <x v="0"/>
  </r>
  <r>
    <s v="et_SS0707_0007"/>
    <x v="126"/>
    <d v="2021-08-17T00:00:00"/>
    <d v="2021-08-23T00:00:00"/>
    <x v="6"/>
    <x v="33"/>
    <s v="Malakal Centre"/>
    <m/>
    <x v="6"/>
    <s v="SS0707"/>
    <s v="SS070702"/>
    <s v="ssid_SS0707_0021"/>
    <s v="Jalaba"/>
    <s v=""/>
    <n v="9.5288358360000007"/>
    <n v="31.651464879999999"/>
    <s v="Direct visit"/>
    <s v="Majority of IDPs/returnees"/>
    <x v="0"/>
    <m/>
    <m/>
    <m/>
    <b v="1"/>
    <n v="75"/>
    <n v="303"/>
    <n v="9"/>
    <n v="23"/>
    <n v="42"/>
    <n v="27"/>
    <n v="11"/>
    <n v="6"/>
    <n v="7"/>
    <n v="18"/>
    <n v="41"/>
    <n v="72"/>
    <n v="36"/>
    <n v="11"/>
    <n v="118"/>
    <n v="185"/>
    <n v="57"/>
    <n v="17"/>
    <n v="303"/>
    <x v="1"/>
    <x v="0"/>
    <m/>
    <s v="Habitual residence"/>
    <m/>
    <m/>
    <m/>
    <s v="Boat/canoe"/>
    <m/>
    <x v="0"/>
    <m/>
    <m/>
    <m/>
    <m/>
    <m/>
    <s v="Yes"/>
    <b v="1"/>
    <b v="1"/>
    <m/>
    <b v="1"/>
    <b v="1"/>
    <m/>
    <m/>
    <b v="1"/>
    <m/>
    <m/>
    <m/>
    <s v="No"/>
    <s v="South Sudan"/>
    <x v="2"/>
    <m/>
    <x v="2"/>
    <m/>
    <s v="Old Fangak"/>
    <m/>
    <s v="Old Fangak Boma"/>
    <s v="Old Fangak"/>
    <s v="SSD"/>
    <x v="2"/>
    <s v="SS0306"/>
    <s v="SS030603"/>
    <s v="ssid_SS0306_0054"/>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IDPs at the site here were displaced from two different state; Old Fangak in Jonglei and Mandeng, Dingding in Nasir County of Upper Nile._x000a_They Face a serious challenges in access to services in almost all the sectors including food assistance."/>
    <s v="9eff1dc3-ca85-41a2-a24f-02a2ea4d0164"/>
    <n v="1"/>
    <s v="3.4"/>
    <x v="1"/>
    <x v="1"/>
    <x v="1"/>
  </r>
  <r>
    <s v="et_SS0707_0008"/>
    <x v="112"/>
    <d v="2021-08-26T00:00:00"/>
    <d v="2021-09-07T00:00:00"/>
    <x v="6"/>
    <x v="33"/>
    <s v="Malakal Centre"/>
    <m/>
    <x v="6"/>
    <s v="SS0707"/>
    <s v="SS070702"/>
    <s v="ssid_SS0707_0021"/>
    <s v="Jalaba"/>
    <s v=""/>
    <n v="9.5288358360000007"/>
    <n v="31.651464879999999"/>
    <s v="Direct visit"/>
    <s v="All IDPs/returnees"/>
    <x v="0"/>
    <m/>
    <m/>
    <m/>
    <b v="1"/>
    <n v="195"/>
    <n v="2092"/>
    <n v="90"/>
    <n v="212"/>
    <n v="228"/>
    <n v="241"/>
    <n v="99"/>
    <n v="41"/>
    <n v="113"/>
    <n v="183"/>
    <n v="283"/>
    <n v="437"/>
    <n v="126"/>
    <n v="39"/>
    <n v="911"/>
    <n v="1181"/>
    <n v="598"/>
    <n v="80"/>
    <n v="2092"/>
    <x v="1"/>
    <x v="0"/>
    <m/>
    <s v="Habitual residence"/>
    <m/>
    <m/>
    <m/>
    <s v="Boat/canoe"/>
    <m/>
    <x v="0"/>
    <m/>
    <m/>
    <m/>
    <m/>
    <m/>
    <s v="Yes"/>
    <b v="1"/>
    <b v="1"/>
    <m/>
    <b v="1"/>
    <b v="1"/>
    <b v="1"/>
    <m/>
    <b v="1"/>
    <m/>
    <m/>
    <m/>
    <s v="No"/>
    <s v="South Sudan"/>
    <x v="2"/>
    <m/>
    <x v="2"/>
    <m/>
    <s v="Old Fangak"/>
    <m/>
    <s v="wang choat"/>
    <s v="Old Fangak"/>
    <s v="SSD"/>
    <x v="2"/>
    <s v="SS0306"/>
    <s v="SS030603"/>
    <s v="ssid_SS0306_0040"/>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are part of the IDPs that are displaced from Fangak by Flooding; they came from the areas of Tambong, Jai Bor, Wangchot and Old Fangak.  They were assisted voluntarily by commercial  boats contracted by WFP."/>
    <s v="e11f62c1-2d4a-4464-803f-813209f98cd4"/>
    <n v="1"/>
    <s v="3.4"/>
    <x v="1"/>
    <x v="1"/>
    <x v="1"/>
  </r>
  <r>
    <s v="et_SS0707_0009"/>
    <x v="96"/>
    <d v="2021-08-20T00:00:00"/>
    <d v="2021-09-11T00:00:00"/>
    <x v="6"/>
    <x v="33"/>
    <s v="Malakal Centre"/>
    <m/>
    <x v="6"/>
    <s v="SS0707"/>
    <s v="SS070702"/>
    <s v="ssid_SS0707_0021"/>
    <s v="Jalaba"/>
    <s v=""/>
    <n v="9.5288358360000007"/>
    <n v="31.651464879999999"/>
    <s v="Direct visit"/>
    <s v="All IDPs/returnees"/>
    <x v="0"/>
    <m/>
    <m/>
    <m/>
    <b v="1"/>
    <n v="234"/>
    <n v="905"/>
    <n v="26"/>
    <n v="67"/>
    <n v="114"/>
    <n v="61"/>
    <n v="42"/>
    <n v="32"/>
    <n v="18"/>
    <n v="66"/>
    <n v="151"/>
    <n v="246"/>
    <n v="51"/>
    <n v="31"/>
    <n v="342"/>
    <n v="563"/>
    <n v="177"/>
    <n v="63"/>
    <n v="905"/>
    <x v="1"/>
    <x v="0"/>
    <m/>
    <s v="Less than 3 months"/>
    <m/>
    <m/>
    <m/>
    <s v="Boat/canoe"/>
    <m/>
    <x v="0"/>
    <m/>
    <m/>
    <m/>
    <m/>
    <m/>
    <s v="Yes"/>
    <b v="1"/>
    <b v="1"/>
    <m/>
    <b v="1"/>
    <m/>
    <m/>
    <m/>
    <m/>
    <m/>
    <m/>
    <m/>
    <s v="No"/>
    <s v="South Sudan"/>
    <x v="2"/>
    <m/>
    <x v="2"/>
    <m/>
    <s v="Old Fangak"/>
    <m/>
    <s v="Old Fangak Boma"/>
    <s v="Old Fangak"/>
    <s v="SSD"/>
    <x v="2"/>
    <s v="SS0306"/>
    <s v="SS030603"/>
    <s v="ssid_SS0306_0054"/>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batch of IDPs came from the areas of Aram Weer, Nyantet and Alam in Fangak County of Jonglei State. they face a dire need of humanitarian  assistance at the site."/>
    <s v="b5091a5d-0e8a-4aa3-aad5-51f74915450c"/>
    <n v="1"/>
    <s v="3.4"/>
    <x v="1"/>
    <x v="1"/>
    <x v="1"/>
  </r>
  <r>
    <s v="et_SS0707_0010"/>
    <x v="107"/>
    <d v="2021-09-13T00:00:00"/>
    <d v="2021-09-14T00:00:00"/>
    <x v="6"/>
    <x v="33"/>
    <s v="Malakal Centre"/>
    <m/>
    <x v="6"/>
    <s v="SS0707"/>
    <s v="SS070702"/>
    <s v="ssid_SS0707_0021"/>
    <s v="Jalaba"/>
    <s v=""/>
    <n v="9.5288358360000007"/>
    <n v="31.651464879999999"/>
    <s v="Direct visit"/>
    <s v="All IDPs/returnees"/>
    <x v="0"/>
    <m/>
    <m/>
    <m/>
    <b v="1"/>
    <n v="147"/>
    <n v="479"/>
    <n v="27"/>
    <n v="33"/>
    <n v="31"/>
    <n v="38"/>
    <n v="21"/>
    <n v="24"/>
    <n v="25"/>
    <n v="33"/>
    <n v="44"/>
    <n v="138"/>
    <n v="39"/>
    <n v="26"/>
    <n v="174"/>
    <n v="305"/>
    <n v="118"/>
    <n v="50"/>
    <n v="479"/>
    <x v="1"/>
    <x v="0"/>
    <m/>
    <s v="Habitual residence"/>
    <m/>
    <m/>
    <m/>
    <s v="Boat/canoe"/>
    <m/>
    <x v="0"/>
    <m/>
    <m/>
    <m/>
    <m/>
    <m/>
    <s v="Yes"/>
    <b v="1"/>
    <b v="1"/>
    <m/>
    <b v="1"/>
    <b v="1"/>
    <b v="1"/>
    <m/>
    <m/>
    <m/>
    <m/>
    <m/>
    <s v="No"/>
    <s v="South Sudan"/>
    <x v="2"/>
    <m/>
    <x v="2"/>
    <m/>
    <s v="Old Fangak"/>
    <m/>
    <s v="wang choat"/>
    <s v="Old Fangak"/>
    <s v="SSD"/>
    <x v="2"/>
    <s v="SS0306"/>
    <s v="SS030603"/>
    <s v="ssid_SS0306_0040"/>
    <s v="No"/>
    <m/>
    <m/>
    <m/>
    <m/>
    <m/>
    <m/>
    <m/>
    <m/>
    <m/>
    <m/>
    <m/>
    <m/>
    <m/>
    <m/>
    <m/>
    <m/>
    <s v="Unknown"/>
    <m/>
    <m/>
    <m/>
    <m/>
    <m/>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are part of Fangak flood-affected IDPs who are now camping at Malakal Fire Brigade site. basically they first come to the site for some sort of registration then later some of them move to other nearby two locations like Ray El-Masery which is a former public structure."/>
    <s v="9a5691dd-8553-4447-b523-f738626a0caa"/>
    <n v="1"/>
    <s v="3.4"/>
    <x v="1"/>
    <x v="1"/>
    <x v="1"/>
  </r>
  <r>
    <s v="et_SS0707_0011"/>
    <x v="59"/>
    <d v="2021-09-15T00:00:00"/>
    <d v="2021-09-20T00:00:00"/>
    <x v="6"/>
    <x v="33"/>
    <s v="Malakal Centre"/>
    <m/>
    <x v="6"/>
    <s v="SS0707"/>
    <s v="SS070702"/>
    <s v="ssid_SS0707_0021"/>
    <s v="Jalaba"/>
    <s v=""/>
    <n v="9.5288358360000007"/>
    <n v="31.651464879999999"/>
    <s v="Direct visit"/>
    <s v="All IDPs/returnees"/>
    <x v="0"/>
    <m/>
    <m/>
    <m/>
    <b v="1"/>
    <n v="38"/>
    <n v="196"/>
    <n v="9"/>
    <n v="14"/>
    <n v="19"/>
    <n v="17"/>
    <n v="11"/>
    <n v="10"/>
    <n v="14"/>
    <n v="13"/>
    <n v="14"/>
    <n v="50"/>
    <n v="14"/>
    <n v="11"/>
    <n v="80"/>
    <n v="116"/>
    <n v="50"/>
    <n v="21"/>
    <n v="196"/>
    <x v="1"/>
    <x v="0"/>
    <m/>
    <s v="Habitual residence"/>
    <m/>
    <m/>
    <m/>
    <s v="Boat/canoe"/>
    <m/>
    <x v="0"/>
    <m/>
    <m/>
    <m/>
    <m/>
    <m/>
    <s v="Yes"/>
    <b v="1"/>
    <b v="1"/>
    <m/>
    <b v="1"/>
    <b v="1"/>
    <b v="1"/>
    <m/>
    <b v="1"/>
    <m/>
    <m/>
    <m/>
    <s v="No"/>
    <s v="South Sudan"/>
    <x v="2"/>
    <m/>
    <x v="2"/>
    <m/>
    <s v="New Fangak"/>
    <m/>
    <s v="Phom"/>
    <s v="New Fangak"/>
    <s v="SSD"/>
    <x v="2"/>
    <s v="SS0306"/>
    <s v="SS030608"/>
    <s v="ssid_SS0306_0056"/>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arrived from new Fangak - Phom, affected by the current flooding the area. currently camping at Fire Brigade IDPs site together with those who have been coming.  _x000d__x000a_The gap at the site is very huge, it's almost sector."/>
    <s v="277424c3-d219-45cc-a54a-35d4a24bcb96"/>
    <n v="1"/>
    <s v="3.4"/>
    <x v="1"/>
    <x v="1"/>
    <x v="1"/>
  </r>
  <r>
    <s v="et_SS0707_0005"/>
    <x v="127"/>
    <d v="2021-08-10T00:00:00"/>
    <d v="2021-08-13T00:00:00"/>
    <x v="6"/>
    <x v="33"/>
    <s v="Malakal Centre"/>
    <m/>
    <x v="6"/>
    <s v="SS0707"/>
    <s v="SS070702"/>
    <s v="ssid_SS0707_0021"/>
    <s v="Jalaba"/>
    <s v=""/>
    <n v="9.5288358360000007"/>
    <n v="31.651464879999999"/>
    <s v="Direct visit"/>
    <s v="All IDPs/returnees"/>
    <x v="0"/>
    <m/>
    <m/>
    <m/>
    <b v="1"/>
    <n v="139"/>
    <n v="799"/>
    <n v="21"/>
    <n v="51"/>
    <n v="89"/>
    <n v="74"/>
    <n v="39"/>
    <n v="28"/>
    <n v="19"/>
    <n v="53"/>
    <n v="104"/>
    <n v="249"/>
    <n v="47"/>
    <n v="25"/>
    <n v="302"/>
    <n v="497"/>
    <n v="144"/>
    <n v="53"/>
    <n v="799"/>
    <x v="1"/>
    <x v="0"/>
    <m/>
    <s v="Unknown"/>
    <m/>
    <m/>
    <m/>
    <s v="Boat/canoe"/>
    <m/>
    <x v="0"/>
    <m/>
    <m/>
    <m/>
    <m/>
    <m/>
    <s v="Yes"/>
    <b v="1"/>
    <b v="1"/>
    <m/>
    <m/>
    <m/>
    <b v="1"/>
    <m/>
    <b v="1"/>
    <m/>
    <m/>
    <m/>
    <s v="No"/>
    <s v="South Sudan"/>
    <x v="2"/>
    <m/>
    <x v="13"/>
    <m/>
    <s v="Pagil"/>
    <m/>
    <s v="Pagil center"/>
    <s v="Pagil"/>
    <s v="SSD"/>
    <x v="2"/>
    <s v="SS0302"/>
    <s v="SS030205"/>
    <s v="ssid_SS0302_0020"/>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being an update for the Fangak's Flood-affected IDPs' arrival at FIRE BRIGADE SITE in Malakal. but for the first time, on Aug 12, 2021 we have received 97 HHs and 438 Inds from Ayod Jonglei coming from two Payams of Wau and Pagil from villages of TOUK, WAI and KANDAK. _x000d__x000a_Included here also is figure for the IDPs ( 42 HHs &amp; 361 Inds) from Old Fangak ( Juai Bor Buom Noni Mach and Chot Bor ) covering the dates 10 , 11 &amp; 13 Aug, 2021._x000d__x000a_and can also confirm the spelling  for the name of locations / Villages and make correction whenever necessary."/>
    <s v="a1365dfc-a3d0-4a01-ae8f-875d26b12011"/>
    <n v="1"/>
    <s v="3.4"/>
    <x v="1"/>
    <x v="1"/>
    <x v="1"/>
  </r>
  <r>
    <s v="et_SS0707_0006"/>
    <x v="88"/>
    <d v="2021-07-27T00:00:00"/>
    <d v="2021-08-16T00:00:00"/>
    <x v="6"/>
    <x v="33"/>
    <s v="Malakal Centre"/>
    <m/>
    <x v="6"/>
    <s v="SS0707"/>
    <s v="SS070702"/>
    <s v="ssid_SS0707_0021"/>
    <s v="Jalaba"/>
    <s v=""/>
    <n v="9.5288358360000007"/>
    <n v="31.651464879999999"/>
    <s v="Direct visit"/>
    <s v="None"/>
    <x v="0"/>
    <b v="0"/>
    <b v="0"/>
    <b v="0"/>
    <b v="1"/>
    <n v="53"/>
    <n v="527"/>
    <n v="13"/>
    <n v="32"/>
    <n v="21"/>
    <n v="23"/>
    <n v="19"/>
    <n v="22"/>
    <n v="18"/>
    <n v="24"/>
    <n v="41"/>
    <n v="204"/>
    <n v="82"/>
    <n v="28"/>
    <n v="130"/>
    <n v="397"/>
    <n v="87"/>
    <n v="50"/>
    <n v="527"/>
    <x v="1"/>
    <x v="0"/>
    <m/>
    <s v="Habitual residence"/>
    <m/>
    <m/>
    <m/>
    <s v="On foot"/>
    <m/>
    <x v="0"/>
    <m/>
    <m/>
    <m/>
    <m/>
    <m/>
    <s v="Yes"/>
    <b v="1"/>
    <b v="1"/>
    <b v="0"/>
    <b v="1"/>
    <b v="1"/>
    <b v="1"/>
    <b v="0"/>
    <b v="1"/>
    <b v="0"/>
    <m/>
    <b v="0"/>
    <s v="No"/>
    <s v="South Sudan"/>
    <x v="2"/>
    <m/>
    <x v="15"/>
    <m/>
    <s v="Khorwach"/>
    <m/>
    <s v="Other Site"/>
    <s v="Kolsher, Alam, Deng gok, Wunngar and  Nyanareavh"/>
    <s v="SSD"/>
    <x v="2"/>
    <s v="SS0304"/>
    <s v="SS0304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ose are flood-affected IDPs from Korwach Payam in Canal-Pigi, who camping at Daniel Comboni Church in Malakal, ever since the first batch arrived on July 27,  and the number kept increasing as water level still on raise.   and the below are the summary of the current needs. _x000a_•_x0009_No any regular support / assistance being provided at the site up to the moment; only small quantity of  sorghum and rice was distributed once at the site which was not sufficient. _x000a_•_x0009_Absolute lack of access to Hygiene and sanitation services, particularly Toilets as well as clean drinking water _x000a_•_x0009_Regarding access to the Health services, the IDPs are somehow able to use the existing health facilities in Malakal Town especially the heath facility in  Assosa though, it takes a little long walk to reach to the location. _x000a_•_x0009_Access to food remains the biggest challenge, as some of adults leave the site every morning  in a hope of getting something for the households to eat and get back to the site in the evening. _x000a_•_x0009_It was clearly seen that the structure was hardly  accommodating everyone, as a result they cook outside the structure which is almost getting wet. _x000a_•_x0009_The site anticipates more influx according to the recent communication with the remaining population back home, as they say the level of water is increasing, and they would follow as soon as the means of transport availed"/>
    <s v="dd137441-ebda-4ea4-af06-1899926181f6"/>
    <n v="1"/>
    <s v="3.4"/>
    <x v="1"/>
    <x v="1"/>
    <x v="1"/>
  </r>
  <r>
    <s v="et_SS0707_0015"/>
    <x v="128"/>
    <d v="2021-10-25T00:00:00"/>
    <d v="2021-10-26T00:00:00"/>
    <x v="6"/>
    <x v="33"/>
    <s v="Malakal Centre"/>
    <m/>
    <x v="6"/>
    <s v="SS0707"/>
    <s v="SS070702"/>
    <s v="ssid_SS0707_0021"/>
    <s v="Jalaba"/>
    <s v=""/>
    <n v="9.5288358360000007"/>
    <n v="31.651464879999999"/>
    <s v="Direct visit"/>
    <s v="All IDPs/returnees"/>
    <x v="0"/>
    <b v="1"/>
    <b v="0"/>
    <b v="0"/>
    <b v="0"/>
    <n v="42"/>
    <n v="242"/>
    <n v="6"/>
    <n v="9"/>
    <n v="23"/>
    <n v="28"/>
    <n v="17"/>
    <n v="19"/>
    <n v="7"/>
    <n v="19"/>
    <n v="26"/>
    <n v="52"/>
    <n v="21"/>
    <n v="15"/>
    <n v="102"/>
    <n v="140"/>
    <n v="41"/>
    <n v="34"/>
    <n v="242"/>
    <x v="0"/>
    <x v="0"/>
    <m/>
    <s v="Habitual residence"/>
    <m/>
    <m/>
    <m/>
    <s v="Boat/canoe"/>
    <m/>
    <x v="0"/>
    <m/>
    <m/>
    <m/>
    <m/>
    <m/>
    <s v="Yes"/>
    <b v="1"/>
    <b v="1"/>
    <b v="0"/>
    <b v="1"/>
    <b v="0"/>
    <b v="0"/>
    <b v="0"/>
    <b v="1"/>
    <b v="0"/>
    <m/>
    <b v="0"/>
    <s v="No"/>
    <s v="South Sudan"/>
    <x v="16"/>
    <m/>
    <x v="42"/>
    <m/>
    <s v="Doma"/>
    <m/>
    <s v="Doma Ding"/>
    <s v="Doma"/>
    <s v="SSD"/>
    <x v="16"/>
    <s v="SS0712"/>
    <s v="SS071202"/>
    <s v="ssid_SS0712_0002"/>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The IDPs have arrived in Malakal from Doma Village in Ulang County- Upper Nile. The reason of Displacement is flooding in the Ulang. The IDPs are now in the host community, in central, and Nothern Payam in Malakal."/>
    <s v="0fd4abd9-b322-49fc-b5be-a8cafbfd8485"/>
    <n v="1"/>
    <s v="3.4"/>
    <x v="0"/>
    <x v="1"/>
    <x v="1"/>
  </r>
  <r>
    <s v="et_SS0707_0016"/>
    <x v="129"/>
    <d v="2021-11-04T00:00:00"/>
    <d v="2021-11-06T00:00:00"/>
    <x v="6"/>
    <x v="33"/>
    <s v="Malakal Centre"/>
    <m/>
    <x v="6"/>
    <s v="SS0707"/>
    <s v="SS070702"/>
    <s v="ssid_SS0707_0021"/>
    <s v="Jalaba"/>
    <s v=""/>
    <n v="9.5288358360000007"/>
    <n v="31.651464879999999"/>
    <s v="Direct visit"/>
    <s v="All IDPs/returnees"/>
    <x v="0"/>
    <b v="0"/>
    <b v="0"/>
    <b v="0"/>
    <b v="1"/>
    <n v="56"/>
    <n v="292"/>
    <n v="7"/>
    <n v="12"/>
    <n v="29"/>
    <n v="35"/>
    <n v="10"/>
    <n v="9"/>
    <n v="12"/>
    <n v="19"/>
    <n v="25"/>
    <n v="94"/>
    <n v="16"/>
    <n v="24"/>
    <n v="102"/>
    <n v="190"/>
    <n v="50"/>
    <n v="33"/>
    <n v="292"/>
    <x v="0"/>
    <x v="0"/>
    <m/>
    <s v="Less than 3 months"/>
    <m/>
    <m/>
    <m/>
    <s v="Boat/canoe"/>
    <m/>
    <x v="0"/>
    <m/>
    <m/>
    <m/>
    <m/>
    <m/>
    <s v="Yes"/>
    <b v="1"/>
    <b v="1"/>
    <b v="1"/>
    <b v="1"/>
    <b v="1"/>
    <b v="1"/>
    <b v="0"/>
    <b v="1"/>
    <b v="0"/>
    <m/>
    <b v="0"/>
    <s v="No"/>
    <s v="South Sudan"/>
    <x v="2"/>
    <m/>
    <x v="2"/>
    <m/>
    <s v="Old Fangak"/>
    <m/>
    <s v="wang choat"/>
    <s v="Old Fangak"/>
    <s v="SSD"/>
    <x v="2"/>
    <s v="SS0306"/>
    <s v="SS030603"/>
    <s v="ssid_SS0306_0040"/>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were displaced by the flooding in their habitual resident, and arrived in Makalal on Nov 6-2021. Then immediately moved to host community in Malakal Town. _x000a_And they are in need of humanitarian assistance."/>
    <s v="358c64ec-9b73-46ee-9bd2-db6fad579c7f"/>
    <n v="1"/>
    <s v="3.4"/>
    <x v="1"/>
    <x v="1"/>
    <x v="1"/>
  </r>
  <r>
    <s v="et_SS0707_0017"/>
    <x v="130"/>
    <d v="2021-11-03T00:00:00"/>
    <d v="2021-11-08T00:00:00"/>
    <x v="6"/>
    <x v="33"/>
    <s v="Malakal Centre"/>
    <m/>
    <x v="6"/>
    <s v="SS0707"/>
    <s v="SS070702"/>
    <s v="ssid_SS0707_0072"/>
    <s v="Fire Brigade Site"/>
    <s v=""/>
    <n v="9.5371620000000004"/>
    <n v="31.654906"/>
    <s v="Direct visit"/>
    <s v="All IDPs/returnees"/>
    <x v="0"/>
    <m/>
    <m/>
    <m/>
    <b v="1"/>
    <n v="30"/>
    <n v="92"/>
    <n v="4"/>
    <n v="6"/>
    <n v="9"/>
    <n v="9"/>
    <n v="1"/>
    <n v="1"/>
    <n v="4"/>
    <n v="11"/>
    <n v="19"/>
    <n v="25"/>
    <n v="3"/>
    <n v="0"/>
    <n v="30"/>
    <n v="62"/>
    <n v="25"/>
    <n v="1"/>
    <n v="92"/>
    <x v="1"/>
    <x v="0"/>
    <m/>
    <s v="3 ‐ 6 months"/>
    <m/>
    <m/>
    <m/>
    <s v="Boat/canoe"/>
    <m/>
    <x v="0"/>
    <m/>
    <m/>
    <m/>
    <m/>
    <m/>
    <s v="Yes"/>
    <b v="1"/>
    <b v="1"/>
    <b v="1"/>
    <b v="1"/>
    <b v="1"/>
    <b v="1"/>
    <m/>
    <b v="1"/>
    <m/>
    <m/>
    <m/>
    <s v="No"/>
    <s v="South Sudan"/>
    <x v="2"/>
    <m/>
    <x v="2"/>
    <m/>
    <s v="New Fangak"/>
    <m/>
    <s v="Phom"/>
    <s v="New Fangak"/>
    <s v="SSD"/>
    <x v="2"/>
    <s v="SS0306"/>
    <s v="SS030608"/>
    <s v="ssid_SS0306_0056"/>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Yes"/>
    <s v="They need almost service in every area in humaniterain assistane setting"/>
    <s v="3 - Extreme need, with immediate threat to life"/>
    <s v="This batch of IDPs came from two counties in Jonglei, Fangak (mentioned above) and Ayod County (not mentioned above) only 25 Individuals came from Ayod, so we decided to combine them together since they  arrived in the same time and moved to the same site. _x000d__x000a_The site has been receiving a bunch of IDPs, but the level of humanitarian intervention has been so low, in that  way the  impact could not  be soon on ground; the situation is bad."/>
    <s v="2c9697bc-e916-43c8-9ce2-49c23deefdc7"/>
    <n v="1"/>
    <s v="3.4"/>
    <x v="1"/>
    <x v="1"/>
    <x v="1"/>
  </r>
  <r>
    <s v="et_SS0707_0014"/>
    <x v="48"/>
    <d v="2021-09-22T00:00:00"/>
    <d v="2021-10-22T00:00:00"/>
    <x v="6"/>
    <x v="33"/>
    <s v="Malakal Centre"/>
    <m/>
    <x v="6"/>
    <s v="SS0707"/>
    <s v="SS070702"/>
    <s v="ssid_SS0707_0073"/>
    <s v="Malakal Town"/>
    <s v=""/>
    <n v="9.5328710000000001"/>
    <n v="31.670878999999999"/>
    <s v="Direct visit"/>
    <s v="All IDPs/returnees"/>
    <x v="0"/>
    <m/>
    <m/>
    <m/>
    <b v="1"/>
    <n v="235"/>
    <n v="1220"/>
    <n v="32"/>
    <n v="72"/>
    <n v="107"/>
    <n v="117"/>
    <n v="70"/>
    <n v="57"/>
    <n v="39"/>
    <n v="82"/>
    <n v="126"/>
    <n v="364"/>
    <n v="102"/>
    <n v="52"/>
    <n v="455"/>
    <n v="765"/>
    <n v="225"/>
    <n v="109"/>
    <n v="1220"/>
    <x v="0"/>
    <x v="0"/>
    <m/>
    <s v="Habitual residence"/>
    <m/>
    <m/>
    <m/>
    <s v="Boat/canoe"/>
    <m/>
    <x v="0"/>
    <m/>
    <m/>
    <m/>
    <m/>
    <m/>
    <s v="Yes"/>
    <b v="1"/>
    <b v="1"/>
    <m/>
    <b v="1"/>
    <m/>
    <m/>
    <m/>
    <b v="1"/>
    <m/>
    <m/>
    <m/>
    <s v="No"/>
    <s v="South Sudan"/>
    <x v="2"/>
    <m/>
    <x v="2"/>
    <m/>
    <s v="New Fangak"/>
    <m/>
    <s v="Phom"/>
    <s v="New Fangak"/>
    <s v="SSD"/>
    <x v="2"/>
    <s v="SS0306"/>
    <s v="SS030608"/>
    <s v="ssid_SS0306_0056"/>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Severe need leading to negative impact on living standards, physical and mental wellbeing, and loss of dignity, but no immediate threat to life"/>
    <s v="2 - No"/>
    <m/>
    <m/>
    <s v="The group is part of Fangak flood-affected IDPs. The batch have been arriving between the period of Sep 22 to Oct 22- 2021. The group are now in Malakal Town in Host Community although some move between FIRE BRIGADE SITE, and host community resident."/>
    <s v="b446a0ec-a9a7-47cc-97fc-c71f86257f7b"/>
    <n v="1"/>
    <s v="3.4"/>
    <x v="1"/>
    <x v="1"/>
    <x v="1"/>
  </r>
  <r>
    <s v="et_SS0707_0004"/>
    <x v="4"/>
    <d v="2021-07-27T00:00:00"/>
    <d v="2021-08-09T00:00:00"/>
    <x v="6"/>
    <x v="33"/>
    <s v="Malakal North"/>
    <m/>
    <x v="6"/>
    <s v="SS0707"/>
    <s v="SS070704"/>
    <s v="ssid_SS0707_0072"/>
    <s v="Fire Brigade Site"/>
    <s v=""/>
    <n v="9.5371620000000004"/>
    <n v="31.654906"/>
    <s v="Direct visit"/>
    <s v="None"/>
    <x v="0"/>
    <m/>
    <m/>
    <m/>
    <b v="1"/>
    <n v="391"/>
    <n v="2490"/>
    <n v="18"/>
    <n v="168"/>
    <n v="283"/>
    <n v="388"/>
    <n v="169"/>
    <n v="73"/>
    <n v="21"/>
    <n v="214"/>
    <n v="345"/>
    <n v="479"/>
    <n v="251"/>
    <n v="81"/>
    <n v="1099"/>
    <n v="1391"/>
    <n v="421"/>
    <n v="154"/>
    <n v="2490"/>
    <x v="1"/>
    <x v="0"/>
    <m/>
    <s v="Habitual residence"/>
    <m/>
    <m/>
    <m/>
    <s v="Boat/canoe"/>
    <m/>
    <x v="0"/>
    <m/>
    <m/>
    <m/>
    <m/>
    <m/>
    <s v="Yes"/>
    <b v="1"/>
    <m/>
    <m/>
    <b v="1"/>
    <m/>
    <m/>
    <m/>
    <m/>
    <m/>
    <m/>
    <m/>
    <s v="No"/>
    <s v="South Sudan"/>
    <x v="2"/>
    <m/>
    <x v="2"/>
    <m/>
    <s v="Old Fangak"/>
    <m/>
    <m/>
    <s v="Wun Chot, Juai Bor, Paguri"/>
    <s v="SSD"/>
    <x v="2"/>
    <s v="SS0306"/>
    <s v="SS030603"/>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ld Fangak-flood affected IDPs are now at Fire Brigade in Malakal town in Central Payam, where they have been ever since the first beach arrived on 25- July, 2021 and continue to flow up to date. this figure represents only those arrived from 27 July up to 9 August."/>
    <s v="65de3b48-11ad-4c4d-bbc4-03e9893ac9af"/>
    <n v="1"/>
    <s v="3.4"/>
    <x v="1"/>
    <x v="1"/>
    <x v="1"/>
  </r>
  <r>
    <s v="et_SS0707_0013"/>
    <x v="131"/>
    <d v="2021-10-10T00:00:00"/>
    <d v="2021-10-24T00:00:00"/>
    <x v="6"/>
    <x v="33"/>
    <s v="Malakal South"/>
    <m/>
    <x v="6"/>
    <s v="SS0707"/>
    <s v="SS070705"/>
    <s v="ssid_SS0707_0009"/>
    <s v="Dengirshufu"/>
    <s v=""/>
    <n v="9.4981000000000009"/>
    <n v="31.6631"/>
    <s v="Direct visit"/>
    <s v="All IDPs/returnees"/>
    <x v="0"/>
    <b v="0"/>
    <b v="0"/>
    <b v="0"/>
    <b v="1"/>
    <n v="30"/>
    <n v="173"/>
    <n v="5"/>
    <n v="11"/>
    <n v="19"/>
    <n v="30"/>
    <n v="7"/>
    <n v="8"/>
    <n v="7"/>
    <n v="13"/>
    <n v="15"/>
    <n v="42"/>
    <n v="12"/>
    <n v="4"/>
    <n v="80"/>
    <n v="93"/>
    <n v="36"/>
    <n v="12"/>
    <n v="173"/>
    <x v="1"/>
    <x v="0"/>
    <m/>
    <s v="Less than 3 months"/>
    <m/>
    <m/>
    <m/>
    <s v="Boat/canoe"/>
    <m/>
    <x v="0"/>
    <m/>
    <m/>
    <m/>
    <m/>
    <m/>
    <s v="Yes"/>
    <b v="1"/>
    <b v="0"/>
    <b v="0"/>
    <b v="0"/>
    <b v="0"/>
    <b v="0"/>
    <b v="0"/>
    <b v="1"/>
    <b v="0"/>
    <m/>
    <b v="0"/>
    <s v="No"/>
    <s v="South Sudan"/>
    <x v="16"/>
    <m/>
    <x v="43"/>
    <m/>
    <s v="Malakal South"/>
    <m/>
    <s v="Other Site"/>
    <s v="Wun-Bout"/>
    <s v="SSD"/>
    <x v="16"/>
    <s v="SS0707"/>
    <s v="SS0707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IDPs have arrived from Wun-Bout, 5 Kilometers Southern Malakal, and now camping in an open area 2Kilometers north from their area, the trigger being flooding that has hit their area. now they have been in the area for 14 days. No any humanitarian assistance taking place in the area.  The IDPs have some shelters and living with their livestock in the  area."/>
    <s v="de2c5c02-7093-4cdb-a715-cd2abb1ef7de"/>
    <n v="1"/>
    <s v="3.4"/>
    <x v="0"/>
    <x v="0"/>
    <x v="0"/>
  </r>
  <r>
    <s v="et_SS0707_0012"/>
    <x v="132"/>
    <d v="2021-09-18T00:00:00"/>
    <d v="2021-10-23T00:00:00"/>
    <x v="6"/>
    <x v="33"/>
    <s v="Malakal South"/>
    <m/>
    <x v="6"/>
    <s v="SS0707"/>
    <s v="SS070705"/>
    <s v="ssid_SS0707_0074"/>
    <s v="DANIEL COMBONI CHURCH - BAM"/>
    <s v="Alam and Khorwach"/>
    <n v="9.5060979999999997"/>
    <n v="31.665766000000001"/>
    <s v="Direct visit"/>
    <s v="All IDPs/returnees"/>
    <x v="0"/>
    <m/>
    <m/>
    <m/>
    <b v="1"/>
    <n v="62"/>
    <n v="327"/>
    <n v="11"/>
    <n v="17"/>
    <n v="34"/>
    <n v="33"/>
    <n v="26"/>
    <n v="16"/>
    <n v="10"/>
    <n v="25"/>
    <n v="36"/>
    <n v="72"/>
    <n v="19"/>
    <n v="28"/>
    <n v="137"/>
    <n v="190"/>
    <n v="63"/>
    <n v="44"/>
    <n v="327"/>
    <x v="1"/>
    <x v="0"/>
    <m/>
    <s v="Habitual residence"/>
    <m/>
    <m/>
    <m/>
    <s v="Boat/canoe"/>
    <m/>
    <x v="0"/>
    <m/>
    <m/>
    <m/>
    <m/>
    <m/>
    <s v="Yes"/>
    <b v="1"/>
    <b v="1"/>
    <m/>
    <b v="1"/>
    <m/>
    <m/>
    <m/>
    <b v="1"/>
    <m/>
    <m/>
    <m/>
    <s v="No"/>
    <s v="South Sudan"/>
    <x v="2"/>
    <m/>
    <x v="15"/>
    <m/>
    <s v="Khorwach"/>
    <m/>
    <s v="DANIEL COMBONI CHURCH - BAM"/>
    <s v=""/>
    <s v="SSD"/>
    <x v="2"/>
    <s v="SS0304"/>
    <s v="SS030405"/>
    <s v="ssid_SS0707_0074"/>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group of IDPs are part of Khrowach IDPs staying currently at the Daniel Comboni Church in Ban. the trigger is flooding."/>
    <s v="7c652eea-db2e-4e2f-85c3-c44b42ee7fc1"/>
    <n v="1"/>
    <s v="3.4"/>
    <x v="1"/>
    <x v="1"/>
    <x v="1"/>
  </r>
  <r>
    <s v="et_SS0708_0002"/>
    <x v="133"/>
    <d v="2021-01-21T00:00:00"/>
    <d v="2021-03-31T00:00:00"/>
    <x v="6"/>
    <x v="34"/>
    <s v="Adhethoy"/>
    <m/>
    <x v="6"/>
    <s v="SS0708"/>
    <s v="SS070801"/>
    <s v="ssid_SS0708_0017"/>
    <s v="Kwoch (Opodo)"/>
    <s v="Kwoch (Opodo)"/>
    <n v="10.3302"/>
    <n v="32.120800000000003"/>
    <s v="Remote Assessment (e.g. phone interview, interview outside of the location)"/>
    <s v="All IDPs/returnees"/>
    <x v="0"/>
    <b v="1"/>
    <b v="1"/>
    <m/>
    <m/>
    <n v="110"/>
    <n v="660"/>
    <n v="15"/>
    <n v="19"/>
    <n v="32"/>
    <n v="58"/>
    <n v="155"/>
    <n v="42"/>
    <n v="40"/>
    <n v="36"/>
    <n v="33"/>
    <n v="33"/>
    <n v="174"/>
    <n v="23"/>
    <n v="321"/>
    <n v="339"/>
    <n v="110"/>
    <n v="65"/>
    <n v="660"/>
    <x v="0"/>
    <x v="0"/>
    <m/>
    <s v="3 ‐ 6 months"/>
    <m/>
    <m/>
    <m/>
    <s v="On foot"/>
    <m/>
    <x v="0"/>
    <m/>
    <m/>
    <m/>
    <m/>
    <m/>
    <s v="No"/>
    <b v="1"/>
    <b v="1"/>
    <m/>
    <b v="1"/>
    <m/>
    <b v="1"/>
    <m/>
    <m/>
    <m/>
    <m/>
    <m/>
    <s v="No"/>
    <s v="South Sudan"/>
    <x v="16"/>
    <m/>
    <x v="44"/>
    <m/>
    <s v="Adhethoy"/>
    <m/>
    <s v="Other Site"/>
    <s v="Kwoch"/>
    <s v="SSD"/>
    <x v="16"/>
    <s v="SS0708"/>
    <s v="SS070801"/>
    <s v="other"/>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Health service is really an issue in the area would take at lest 6hrs to town including snacks bide and NFI and food are most needed."/>
    <s v="f7e68bb1-d078-4597-bad8-58f23613d083"/>
    <n v="1"/>
    <s v="3.4"/>
    <x v="0"/>
    <x v="0"/>
    <x v="0"/>
  </r>
  <r>
    <s v="et_SS0708_0001"/>
    <x v="133"/>
    <d v="2021-01-21T00:00:00"/>
    <d v="2021-03-31T00:00:00"/>
    <x v="6"/>
    <x v="34"/>
    <s v="Adhethoy"/>
    <m/>
    <x v="6"/>
    <s v="SS0708"/>
    <s v="SS070801"/>
    <s v="ssid_SS0708_0002"/>
    <s v="Adhtwoi"/>
    <s v=""/>
    <n v="10.303186"/>
    <n v="32.062587000000001"/>
    <s v="Remote Assessment (e.g. phone interview, interview outside of the location)"/>
    <s v="Some IDPs/returnees"/>
    <x v="0"/>
    <b v="1"/>
    <b v="1"/>
    <b v="1"/>
    <m/>
    <n v="312"/>
    <n v="1872"/>
    <n v="123"/>
    <n v="130"/>
    <n v="156"/>
    <n v="165"/>
    <n v="200"/>
    <n v="92"/>
    <n v="150"/>
    <n v="182"/>
    <n v="156"/>
    <n v="186"/>
    <n v="212"/>
    <n v="120"/>
    <n v="866"/>
    <n v="1006"/>
    <n v="585"/>
    <n v="212"/>
    <n v="1872"/>
    <x v="0"/>
    <x v="0"/>
    <m/>
    <s v="3 ‐ 6 months"/>
    <m/>
    <m/>
    <m/>
    <s v="On foot"/>
    <m/>
    <x v="0"/>
    <m/>
    <m/>
    <m/>
    <m/>
    <m/>
    <s v="Yes"/>
    <b v="1"/>
    <b v="1"/>
    <m/>
    <m/>
    <m/>
    <m/>
    <m/>
    <m/>
    <m/>
    <m/>
    <m/>
    <s v="No"/>
    <s v="South Sudan"/>
    <x v="16"/>
    <m/>
    <x v="44"/>
    <m/>
    <s v="Adhethoy"/>
    <m/>
    <s v="Adhtwoi"/>
    <s v="Adhethoy"/>
    <s v="SSD"/>
    <x v="16"/>
    <s v="SS0708"/>
    <s v="SS070801"/>
    <s v="ssid_SS0708_0002"/>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No support or service on ground from both humanitarian and government  in the new areas, also some walk almost a day to reach to the health center in most of the areas in Athidhwoy as one clinic available in the area."/>
    <s v="f251193d-81a8-40ec-9c59-56ffd50f93c6"/>
    <n v="1"/>
    <s v="3.4"/>
    <x v="0"/>
    <x v="0"/>
    <x v="0"/>
  </r>
  <r>
    <s v="et_SS0709_0003"/>
    <x v="103"/>
    <d v="2021-10-06T00:00:00"/>
    <d v="2021-10-27T00:00:00"/>
    <x v="6"/>
    <x v="35"/>
    <s v="Melut"/>
    <m/>
    <x v="6"/>
    <s v="SS0709"/>
    <s v="SS070903"/>
    <s v="ssid_SS0709_0004"/>
    <s v="Dingthoma 1"/>
    <s v=""/>
    <n v="10.43474937"/>
    <n v="32.246970320000003"/>
    <s v="Direct visit"/>
    <s v="All IDPs/returnees"/>
    <x v="0"/>
    <b v="1"/>
    <b v="1"/>
    <b v="1"/>
    <b v="1"/>
    <n v="1680"/>
    <n v="9875"/>
    <n v="38"/>
    <n v="1801"/>
    <n v="1196"/>
    <n v="531"/>
    <n v="734"/>
    <n v="303"/>
    <n v="58"/>
    <n v="1960"/>
    <n v="1597"/>
    <n v="543"/>
    <n v="736"/>
    <n v="378"/>
    <n v="4603"/>
    <n v="5272"/>
    <n v="3857"/>
    <n v="681"/>
    <n v="9875"/>
    <x v="1"/>
    <x v="0"/>
    <m/>
    <s v="Less than 3 months"/>
    <m/>
    <m/>
    <m/>
    <s v="On foot"/>
    <m/>
    <x v="0"/>
    <m/>
    <m/>
    <m/>
    <m/>
    <m/>
    <s v="Yes"/>
    <b v="0"/>
    <b v="1"/>
    <b v="0"/>
    <b v="0"/>
    <b v="1"/>
    <b v="0"/>
    <b v="0"/>
    <b v="0"/>
    <b v="0"/>
    <m/>
    <b v="0"/>
    <s v="No"/>
    <s v="South Sudan"/>
    <x v="16"/>
    <m/>
    <x v="45"/>
    <m/>
    <s v="Melut"/>
    <m/>
    <s v="Dingthoma 2"/>
    <s v="Melut"/>
    <s v="SSD"/>
    <x v="16"/>
    <s v="SS0709"/>
    <s v="SS070903"/>
    <s v="ssid_SS0709_0005"/>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at Dethoma 2 were been affected by floods occupying 3 quarter of the camp. School, health WASH has been all submerged . shelter destroyed. the idps have separated to live with friends at Melut town and Plaoch while the rest moved to the lighters side bordering Dethoma 1 starching from former barrack through Melut road . 34 cases of snick bite , Malaria , scene disease. IDPs are in need of food , NFI, Health care and clean water."/>
    <s v="49ff57ef-3a55-4ff6-a6a3-362e1571e6cd"/>
    <n v="1"/>
    <s v="3.4"/>
    <x v="0"/>
    <x v="0"/>
    <x v="0"/>
  </r>
  <r>
    <s v="et_SS0709_0001"/>
    <x v="134"/>
    <d v="2021-01-12T00:00:00"/>
    <d v="2021-01-13T00:00:00"/>
    <x v="6"/>
    <x v="35"/>
    <s v="Melut"/>
    <m/>
    <x v="6"/>
    <s v="SS0709"/>
    <s v="SS070903"/>
    <s v="ssid_SS0709_0005"/>
    <s v="Dingthoma 2"/>
    <s v="Dimtoma-2"/>
    <n v="10.444067"/>
    <n v="32.216020999999998"/>
    <s v="Direct visit"/>
    <s v="All IDPs/returnees"/>
    <x v="0"/>
    <b v="1"/>
    <m/>
    <b v="1"/>
    <b v="1"/>
    <n v="268"/>
    <n v="1500"/>
    <n v="50"/>
    <n v="240"/>
    <n v="200"/>
    <n v="45"/>
    <n v="45"/>
    <n v="20"/>
    <n v="80"/>
    <n v="400"/>
    <n v="230"/>
    <n v="65"/>
    <n v="65"/>
    <n v="60"/>
    <n v="600"/>
    <n v="900"/>
    <n v="770"/>
    <n v="80"/>
    <n v="1500"/>
    <x v="1"/>
    <x v="0"/>
    <m/>
    <s v="1 ‐ 3 years"/>
    <m/>
    <m/>
    <m/>
    <s v="On foot"/>
    <m/>
    <x v="0"/>
    <m/>
    <m/>
    <m/>
    <m/>
    <m/>
    <s v="Yes"/>
    <b v="1"/>
    <m/>
    <b v="1"/>
    <m/>
    <m/>
    <m/>
    <m/>
    <b v="1"/>
    <m/>
    <m/>
    <m/>
    <s v="Yes"/>
    <s v="South Sudan"/>
    <x v="16"/>
    <m/>
    <x v="45"/>
    <m/>
    <s v="Melut"/>
    <m/>
    <s v="Dingthoma 2"/>
    <s v="Dingthoma 2"/>
    <s v="SSD"/>
    <x v="16"/>
    <s v="SS0709"/>
    <s v="SS070903"/>
    <s v="ssid_SS0709_0005"/>
    <s v="No"/>
    <m/>
    <m/>
    <m/>
    <m/>
    <m/>
    <m/>
    <m/>
    <m/>
    <m/>
    <m/>
    <m/>
    <m/>
    <m/>
    <m/>
    <m/>
    <m/>
    <s v="No"/>
    <m/>
    <m/>
    <m/>
    <m/>
    <s v=""/>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Dimtoma-2 is located along the shore of the Nile river. A team comprised of different agencies just concluded an assessment visit to the area and found 3 blocks of Dimtoma-2 are partially or completely taken over by the flood. The displaced people one part of the camp to the other. The displaced people currently live with relatives in congested shelters under extremely difficult situation. The agents needs are mosquito nets, Blankets, plastic sheets ( NFIs) and food."/>
    <s v="7f64071e-f821-40f6-ba1b-55d2abd5c87a"/>
    <n v="1"/>
    <s v="1.1"/>
    <x v="0"/>
    <x v="0"/>
    <x v="0"/>
  </r>
  <r>
    <s v="et_SS0709_0005"/>
    <x v="103"/>
    <d v="2021-10-06T00:00:00"/>
    <d v="2021-10-27T00:00:00"/>
    <x v="6"/>
    <x v="35"/>
    <s v="Paloch"/>
    <m/>
    <x v="6"/>
    <s v="SS0709"/>
    <s v="SS070904"/>
    <s v="ssid_SS0709_0021"/>
    <s v="new paloch"/>
    <s v=""/>
    <n v="10.423"/>
    <n v="32.578000000000003"/>
    <s v="Direct visit"/>
    <s v="All IDPs/returnees"/>
    <x v="0"/>
    <b v="1"/>
    <b v="1"/>
    <b v="1"/>
    <b v="1"/>
    <n v="897"/>
    <n v="4401"/>
    <n v="124"/>
    <n v="126"/>
    <n v="96"/>
    <n v="501"/>
    <n v="451"/>
    <n v="168"/>
    <n v="230"/>
    <n v="263"/>
    <n v="1104"/>
    <n v="665"/>
    <n v="483"/>
    <n v="190"/>
    <n v="1466"/>
    <n v="2935"/>
    <n v="743"/>
    <n v="358"/>
    <n v="4401"/>
    <x v="1"/>
    <x v="0"/>
    <m/>
    <s v="Less than 3 months"/>
    <m/>
    <m/>
    <m/>
    <s v="Public Transport"/>
    <m/>
    <x v="0"/>
    <m/>
    <m/>
    <m/>
    <m/>
    <m/>
    <s v="Yes"/>
    <m/>
    <b v="1"/>
    <m/>
    <b v="1"/>
    <m/>
    <m/>
    <m/>
    <b v="1"/>
    <m/>
    <m/>
    <m/>
    <s v="No"/>
    <s v="South Sudan"/>
    <x v="16"/>
    <m/>
    <x v="45"/>
    <m/>
    <s v="Paloch"/>
    <m/>
    <s v="Other Site"/>
    <s v="Warawul"/>
    <s v="SSD"/>
    <x v="16"/>
    <s v="SS0709"/>
    <s v="SS070904"/>
    <s v="other"/>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IDPs fled Warwul payam between 14,Oct,2021to 28,Oct due to flooding in the area . women and children are now campng in new site allocated by government new Paloch ."/>
    <s v="dac82c5b-c78f-47da-9cbe-10f616114b51"/>
    <n v="1"/>
    <s v="3.4"/>
    <x v="0"/>
    <x v="0"/>
    <x v="0"/>
  </r>
  <r>
    <s v="et_SS0710_0002"/>
    <x v="135"/>
    <d v="2021-01-19T00:00:00"/>
    <d v="2021-01-20T00:00:00"/>
    <x v="6"/>
    <x v="36"/>
    <s v="Dheteim"/>
    <m/>
    <x v="6"/>
    <s v="SS0710"/>
    <s v="SS071001"/>
    <s v="ssid_SS0710_0019"/>
    <s v="Owacci Patok"/>
    <s v=""/>
    <n v="9.4128704069999998"/>
    <n v="31.55470085"/>
    <s v="Direct visit"/>
    <s v="All IDPs/returnees"/>
    <x v="0"/>
    <m/>
    <m/>
    <b v="1"/>
    <b v="1"/>
    <n v="20"/>
    <n v="100"/>
    <n v="3"/>
    <n v="8"/>
    <n v="7"/>
    <n v="8"/>
    <n v="10"/>
    <n v="5"/>
    <n v="8"/>
    <n v="10"/>
    <n v="10"/>
    <n v="10"/>
    <n v="11"/>
    <n v="10"/>
    <n v="41"/>
    <n v="59"/>
    <n v="29"/>
    <n v="15"/>
    <n v="100"/>
    <x v="0"/>
    <x v="0"/>
    <m/>
    <s v="Habitual residence"/>
    <m/>
    <m/>
    <m/>
    <s v="On foot"/>
    <m/>
    <x v="0"/>
    <m/>
    <m/>
    <m/>
    <m/>
    <m/>
    <s v="No"/>
    <b v="1"/>
    <m/>
    <m/>
    <m/>
    <m/>
    <m/>
    <m/>
    <m/>
    <m/>
    <m/>
    <m/>
    <s v="No"/>
    <s v="South Sudan"/>
    <x v="16"/>
    <m/>
    <x v="46"/>
    <m/>
    <s v="Dheteim"/>
    <m/>
    <s v="Owacci Patok"/>
    <s v="Dheteim"/>
    <s v="SSD"/>
    <x v="16"/>
    <s v="SS0710"/>
    <s v="SS071001"/>
    <s v="ssid_SS0710_0019"/>
    <s v="No"/>
    <m/>
    <m/>
    <m/>
    <m/>
    <m/>
    <m/>
    <m/>
    <m/>
    <m/>
    <m/>
    <m/>
    <m/>
    <m/>
    <m/>
    <m/>
    <m/>
    <s v="No"/>
    <m/>
    <m/>
    <m/>
    <m/>
    <s v=""/>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No"/>
    <m/>
    <m/>
    <s v="Owacci Patok was affected by floods. The people who are affect move to higher grounds with in the same village. The major needs are Mosquito nets, food and NFIs."/>
    <s v="63236a00-cb8d-4701-be21-09e7add15b5b"/>
    <n v="1"/>
    <s v="2.0"/>
    <x v="0"/>
    <x v="0"/>
    <x v="0"/>
  </r>
  <r>
    <s v="et_SS0710_0007"/>
    <x v="136"/>
    <d v="2021-10-06T00:00:00"/>
    <d v="2021-10-08T00:00:00"/>
    <x v="6"/>
    <x v="36"/>
    <s v="Panyiduay"/>
    <m/>
    <x v="6"/>
    <s v="SS0710"/>
    <s v="SS071004"/>
    <s v="ssid_SS0710_0011"/>
    <s v="Pakan"/>
    <s v=""/>
    <n v="9.3994"/>
    <n v="31.548480000000001"/>
    <s v="Direct visit"/>
    <s v="All IDPs/returnees"/>
    <x v="0"/>
    <m/>
    <m/>
    <b v="1"/>
    <b v="1"/>
    <n v="351"/>
    <n v="2259"/>
    <n v="85"/>
    <n v="115"/>
    <n v="157"/>
    <n v="251"/>
    <n v="358"/>
    <n v="93"/>
    <n v="92"/>
    <n v="128"/>
    <n v="176"/>
    <n v="312"/>
    <n v="387"/>
    <n v="105"/>
    <n v="1059"/>
    <n v="1200"/>
    <n v="420"/>
    <n v="198"/>
    <n v="2259"/>
    <x v="1"/>
    <x v="0"/>
    <m/>
    <s v="Less than 3 months"/>
    <m/>
    <m/>
    <m/>
    <s v="Boat/canoe"/>
    <m/>
    <x v="0"/>
    <m/>
    <m/>
    <m/>
    <m/>
    <m/>
    <s v="Yes"/>
    <m/>
    <b v="1"/>
    <m/>
    <m/>
    <m/>
    <b v="1"/>
    <m/>
    <b v="1"/>
    <m/>
    <m/>
    <m/>
    <s v="No"/>
    <s v="South Sudan"/>
    <x v="16"/>
    <m/>
    <x v="46"/>
    <m/>
    <s v="Panyikang"/>
    <m/>
    <s v="Nyilwak-patuk"/>
    <s v="Panyikang"/>
    <s v="SSD"/>
    <x v="16"/>
    <s v="SS0710"/>
    <s v="SS071005"/>
    <s v="ssid_SS0710_0042"/>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All the four Bomas under Panyikang have been displaced from their their settlement near to the river side to the current location 25 t0 45 mitres from their previous homes. Crops were destroyed and animals moved to far locations in the forest for safety. During a meeting the community leader pointed out a concern of increase of floods in the coming days."/>
    <s v="02a21cfd-bf35-44fe-998a-685535413662"/>
    <n v="1"/>
    <s v="3.4"/>
    <x v="0"/>
    <x v="0"/>
    <x v="1"/>
  </r>
  <r>
    <s v="et_SS0710_0008"/>
    <x v="136"/>
    <d v="2021-10-06T00:00:00"/>
    <d v="2021-10-08T00:00:00"/>
    <x v="6"/>
    <x v="36"/>
    <s v="Panyiduay"/>
    <m/>
    <x v="6"/>
    <s v="SS0710"/>
    <s v="SS071004"/>
    <s v="ssid_SS0710_0051"/>
    <s v="Owaci"/>
    <s v=""/>
    <n v="9.407"/>
    <n v="31.55"/>
    <s v="Direct visit"/>
    <s v="All IDPs/returnees"/>
    <x v="0"/>
    <m/>
    <m/>
    <m/>
    <b v="1"/>
    <n v="263"/>
    <n v="1721"/>
    <n v="46"/>
    <n v="74"/>
    <n v="87"/>
    <n v="238"/>
    <n v="321"/>
    <n v="49"/>
    <n v="59"/>
    <n v="95"/>
    <n v="116"/>
    <n v="256"/>
    <n v="328"/>
    <n v="52"/>
    <n v="815"/>
    <n v="906"/>
    <n v="274"/>
    <n v="101"/>
    <n v="1721"/>
    <x v="0"/>
    <x v="0"/>
    <m/>
    <s v="Unknown"/>
    <m/>
    <m/>
    <m/>
    <s v="On foot"/>
    <m/>
    <x v="0"/>
    <m/>
    <m/>
    <m/>
    <m/>
    <m/>
    <s v="Yes"/>
    <m/>
    <b v="1"/>
    <m/>
    <b v="1"/>
    <m/>
    <m/>
    <m/>
    <b v="1"/>
    <m/>
    <m/>
    <m/>
    <s v="No"/>
    <s v="South Sudan"/>
    <x v="16"/>
    <m/>
    <x v="46"/>
    <m/>
    <s v="Panyiduay"/>
    <m/>
    <m/>
    <s v="Owachi"/>
    <s v="SSD"/>
    <x v="16"/>
    <s v="SS0710"/>
    <s v="SS071004"/>
    <m/>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community leaders reported 70 cattle died as a result of of the floods and livelihood activities have been affected."/>
    <s v="b4f85cfd-5212-46b0-aa98-33c1570d9407"/>
    <n v="1"/>
    <s v="3.4"/>
    <x v="0"/>
    <x v="0"/>
    <x v="0"/>
  </r>
  <r>
    <s v="et_SS0710_0001"/>
    <x v="135"/>
    <d v="2021-01-19T00:00:00"/>
    <d v="2021-01-20T00:00:00"/>
    <x v="6"/>
    <x v="36"/>
    <s v="Panyikang"/>
    <m/>
    <x v="6"/>
    <s v="SS0710"/>
    <s v="SS071005"/>
    <s v="ssid_SS0710_0042"/>
    <s v="Nyilwak-patuk"/>
    <s v=""/>
    <n v="9.4297179999999994"/>
    <n v="31.348151000000001"/>
    <s v="Direct visit"/>
    <s v="None"/>
    <x v="0"/>
    <b v="1"/>
    <m/>
    <b v="1"/>
    <b v="1"/>
    <n v="60"/>
    <n v="300"/>
    <n v="9"/>
    <n v="15"/>
    <n v="29"/>
    <n v="19"/>
    <n v="17"/>
    <n v="7"/>
    <n v="22"/>
    <n v="39"/>
    <n v="53"/>
    <n v="41"/>
    <n v="27"/>
    <n v="22"/>
    <n v="96"/>
    <n v="204"/>
    <n v="85"/>
    <n v="29"/>
    <n v="300"/>
    <x v="1"/>
    <x v="0"/>
    <m/>
    <s v="3 ‐ 6 months"/>
    <m/>
    <m/>
    <m/>
    <s v="Boat/canoe"/>
    <m/>
    <x v="0"/>
    <m/>
    <m/>
    <m/>
    <m/>
    <m/>
    <s v="No"/>
    <b v="1"/>
    <b v="1"/>
    <m/>
    <b v="1"/>
    <b v="1"/>
    <b v="1"/>
    <m/>
    <b v="1"/>
    <m/>
    <m/>
    <m/>
    <s v="No"/>
    <s v="South Sudan"/>
    <x v="16"/>
    <m/>
    <x v="46"/>
    <m/>
    <s v="Panyikang"/>
    <m/>
    <s v="Nyilwak-patuk"/>
    <s v="Panyikang"/>
    <s v="SSD"/>
    <x v="16"/>
    <s v="SS0710"/>
    <s v="SS071005"/>
    <s v="ssid_SS0710_0042"/>
    <s v="No"/>
    <m/>
    <m/>
    <m/>
    <m/>
    <m/>
    <m/>
    <m/>
    <m/>
    <m/>
    <m/>
    <m/>
    <m/>
    <m/>
    <m/>
    <m/>
    <m/>
    <s v="No"/>
    <m/>
    <m/>
    <m/>
    <m/>
    <s v=""/>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entire Village of Patuk is completely overcome by floods. This forced the residents to move to dry land in the bush of the same village. The heavy rains washed awy all the crops and othe belongings of making people to move away from their respective homes to a tiny place, with no food, shelter, drinking water and medication. Currently they are surviving on leaves and swampy water."/>
    <s v="ec6ddd22-19fa-4d7c-a9dc-8389dd7f9760"/>
    <n v="1"/>
    <s v="2.0"/>
    <x v="0"/>
    <x v="0"/>
    <x v="0"/>
  </r>
  <r>
    <s v="et_SS0710_0004"/>
    <x v="137"/>
    <d v="2021-01-21T00:00:00"/>
    <d v="2021-01-22T00:00:00"/>
    <x v="6"/>
    <x v="36"/>
    <s v="Tonga"/>
    <m/>
    <x v="6"/>
    <s v="SS0710"/>
    <s v="SS071006"/>
    <s v="ssid_SS0710_0026"/>
    <s v="Nyibod"/>
    <s v=""/>
    <n v="9.5868669999999998"/>
    <n v="30.949452999999998"/>
    <s v="Direct visit"/>
    <s v="None"/>
    <x v="0"/>
    <b v="1"/>
    <b v="1"/>
    <m/>
    <b v="1"/>
    <n v="1237"/>
    <n v="7435"/>
    <n v="321"/>
    <n v="495"/>
    <n v="776"/>
    <n v="1021"/>
    <n v="565"/>
    <n v="100"/>
    <n v="450"/>
    <n v="650"/>
    <n v="925"/>
    <n v="1250"/>
    <n v="725"/>
    <n v="157"/>
    <n v="3278"/>
    <n v="4157"/>
    <n v="1916"/>
    <n v="257"/>
    <n v="7435"/>
    <x v="1"/>
    <x v="0"/>
    <m/>
    <s v="Habitual residence"/>
    <m/>
    <m/>
    <m/>
    <s v="Boat/canoe"/>
    <m/>
    <x v="0"/>
    <m/>
    <m/>
    <m/>
    <m/>
    <m/>
    <s v="No"/>
    <b v="1"/>
    <b v="1"/>
    <m/>
    <b v="1"/>
    <m/>
    <b v="1"/>
    <m/>
    <b v="1"/>
    <m/>
    <m/>
    <m/>
    <s v="No"/>
    <s v="South Sudan"/>
    <x v="2"/>
    <m/>
    <x v="2"/>
    <m/>
    <s v="Mareang"/>
    <m/>
    <s v="Other Site"/>
    <s v="Nyalual, Wangthou, Kherdap, Bab and Tharkon"/>
    <s v="SSD"/>
    <x v="2"/>
    <s v="SS0306"/>
    <s v="SS030602"/>
    <s v="other"/>
    <s v="No"/>
    <m/>
    <m/>
    <m/>
    <m/>
    <m/>
    <m/>
    <m/>
    <m/>
    <m/>
    <m/>
    <m/>
    <m/>
    <m/>
    <m/>
    <m/>
    <m/>
    <s v="No"/>
    <m/>
    <m/>
    <m/>
    <m/>
    <s v=""/>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Main drivers that caused massive population movement from their place of habitual residence in Fangak of Jonglei state. There are five villages displaced due to flooding. They fled with cattle and majority died due to exhaustion and strange diseases. The major needs for the group are, water, NFI, Sanitary pads for ladies. Based on the assessment conducted they have no intension of going back to their places of habitual residence."/>
    <s v="3c4f3f21-44ab-45b4-b229-f7efdb59fea1"/>
    <n v="1"/>
    <s v="2.0"/>
    <x v="1"/>
    <x v="1"/>
    <x v="1"/>
  </r>
  <r>
    <s v="et_SS0710_0003"/>
    <x v="137"/>
    <d v="2021-01-21T00:00:00"/>
    <d v="2021-01-22T00:00:00"/>
    <x v="6"/>
    <x v="36"/>
    <s v="Tonga"/>
    <m/>
    <x v="6"/>
    <s v="SS0710"/>
    <s v="SS071006"/>
    <s v="ssid_SS0710_0029"/>
    <s v="Ateigo"/>
    <s v=""/>
    <n v="9.5820749999999997"/>
    <n v="30.807727"/>
    <s v="Direct visit"/>
    <s v="None"/>
    <x v="0"/>
    <b v="1"/>
    <m/>
    <b v="1"/>
    <b v="1"/>
    <n v="1391"/>
    <n v="5565"/>
    <n v="251"/>
    <n v="199"/>
    <n v="1054"/>
    <n v="378"/>
    <n v="278"/>
    <n v="99"/>
    <n v="304"/>
    <n v="487"/>
    <n v="853"/>
    <n v="971"/>
    <n v="540"/>
    <n v="151"/>
    <n v="2259"/>
    <n v="3306"/>
    <n v="1241"/>
    <n v="250"/>
    <n v="5565"/>
    <x v="1"/>
    <x v="0"/>
    <m/>
    <s v="Less than 3 months"/>
    <m/>
    <m/>
    <m/>
    <s v="Boat/canoe"/>
    <m/>
    <x v="0"/>
    <m/>
    <m/>
    <m/>
    <m/>
    <m/>
    <s v="No"/>
    <b v="1"/>
    <b v="1"/>
    <m/>
    <b v="1"/>
    <m/>
    <b v="1"/>
    <m/>
    <b v="1"/>
    <m/>
    <m/>
    <m/>
    <s v="No"/>
    <s v="South Sudan"/>
    <x v="2"/>
    <m/>
    <x v="2"/>
    <m/>
    <s v="Other Admin 3"/>
    <s v="Nyalual"/>
    <s v="Other Site"/>
    <s v="Wangthou, Kuerdap, Bad and Tharkora"/>
    <s v="SSD"/>
    <x v="2"/>
    <s v="SS0306"/>
    <s v="other"/>
    <s v="other"/>
    <s v="No"/>
    <m/>
    <m/>
    <m/>
    <m/>
    <m/>
    <m/>
    <m/>
    <m/>
    <m/>
    <m/>
    <m/>
    <m/>
    <m/>
    <m/>
    <m/>
    <m/>
    <s v="No"/>
    <m/>
    <m/>
    <m/>
    <m/>
    <s v=""/>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group of IDP are currently in Atiego Boma, they came from new Fangak due to flooding. These are Murlei with their cattle and majority of the cattle died due to the floods."/>
    <s v="e8804b44-55e8-4157-9200-d5994448376f"/>
    <n v="1"/>
    <s v="2.0"/>
    <x v="1"/>
    <x v="1"/>
    <x v="1"/>
  </r>
  <r>
    <s v="et_SS0710_0006"/>
    <x v="136"/>
    <d v="2021-10-06T00:00:00"/>
    <d v="2021-10-08T00:00:00"/>
    <x v="6"/>
    <x v="36"/>
    <s v="Tonga"/>
    <m/>
    <x v="6"/>
    <s v="SS0710"/>
    <s v="SS071006"/>
    <s v="ssid_SS0710_0046"/>
    <s v="Tonga-NOT EXIST"/>
    <s v=""/>
    <n v="9.5009999999999994"/>
    <n v="30.966999999999999"/>
    <s v="Direct visit"/>
    <s v="All IDPs/returnees"/>
    <x v="0"/>
    <b v="1"/>
    <b v="1"/>
    <b v="1"/>
    <b v="1"/>
    <n v="1839"/>
    <n v="11588"/>
    <n v="327"/>
    <n v="598"/>
    <n v="1042"/>
    <n v="1314"/>
    <n v="1870"/>
    <n v="341"/>
    <n v="363"/>
    <n v="729"/>
    <n v="1138"/>
    <n v="1508"/>
    <n v="1983"/>
    <n v="375"/>
    <n v="5492"/>
    <n v="6096"/>
    <n v="2017"/>
    <n v="716"/>
    <n v="11588"/>
    <x v="1"/>
    <x v="0"/>
    <m/>
    <s v="Habitual residence"/>
    <m/>
    <m/>
    <m/>
    <s v="On foot"/>
    <m/>
    <x v="0"/>
    <m/>
    <m/>
    <m/>
    <m/>
    <m/>
    <s v="Yes"/>
    <m/>
    <b v="1"/>
    <b v="1"/>
    <m/>
    <m/>
    <b v="1"/>
    <m/>
    <m/>
    <m/>
    <m/>
    <m/>
    <s v="No"/>
    <s v="South Sudan"/>
    <x v="16"/>
    <m/>
    <x v="46"/>
    <m/>
    <s v="Tonga"/>
    <m/>
    <s v="Tonga-NOT EXIST"/>
    <s v=""/>
    <s v="SSD"/>
    <x v="16"/>
    <s v="SS0710"/>
    <s v="SS071006"/>
    <s v="ssid_SS0710_0046"/>
    <s v="No"/>
    <m/>
    <m/>
    <m/>
    <m/>
    <m/>
    <m/>
    <m/>
    <m/>
    <m/>
    <m/>
    <m/>
    <m/>
    <m/>
    <m/>
    <m/>
    <m/>
    <s v="No"/>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all location under Tonga were affected  by floods and all the community were displaced to current location. Animals  were taken to far location for safety."/>
    <s v="73c2f900-c91e-4b5c-ad23-9c333f92a985"/>
    <n v="1"/>
    <s v="3.4"/>
    <x v="0"/>
    <x v="0"/>
    <x v="0"/>
  </r>
  <r>
    <s v="et_SS0712_0002"/>
    <x v="101"/>
    <d v="2021-05-30T00:00:00"/>
    <d v="2021-05-31T00:00:00"/>
    <x v="6"/>
    <x v="37"/>
    <s v="Nyangore"/>
    <m/>
    <x v="6"/>
    <s v="SS0712"/>
    <s v="SS071206"/>
    <s v="ssid_SS0712_0005"/>
    <s v="Nyangore"/>
    <s v=""/>
    <n v="8.6511519920000008"/>
    <n v="32.71632915"/>
    <s v="Direct visit"/>
    <s v="All IDPs/returnees"/>
    <x v="1"/>
    <m/>
    <m/>
    <m/>
    <b v="1"/>
    <n v="727"/>
    <n v="4000"/>
    <n v="48"/>
    <n v="92"/>
    <n v="468"/>
    <n v="724"/>
    <n v="640"/>
    <n v="30"/>
    <n v="56"/>
    <n v="115"/>
    <n v="503"/>
    <n v="682"/>
    <n v="600"/>
    <n v="42"/>
    <n v="2002"/>
    <n v="1998"/>
    <n v="311"/>
    <n v="72"/>
    <n v="4000"/>
    <x v="2"/>
    <x v="1"/>
    <m/>
    <s v="Less than 3 months"/>
    <m/>
    <b v="1"/>
    <m/>
    <s v="On foot"/>
    <m/>
    <x v="5"/>
    <m/>
    <m/>
    <m/>
    <m/>
    <m/>
    <s v="Yes"/>
    <b v="1"/>
    <m/>
    <m/>
    <m/>
    <m/>
    <m/>
    <m/>
    <m/>
    <m/>
    <m/>
    <m/>
    <s v="No"/>
    <s v="South Sudan"/>
    <x v="16"/>
    <m/>
    <x v="42"/>
    <m/>
    <s v="Yomding"/>
    <m/>
    <s v="Tor Kiel"/>
    <s v=""/>
    <s v="SSD"/>
    <x v="16"/>
    <s v="SS0712"/>
    <s v="SS071209"/>
    <s v="ssid_SS0712_0038"/>
    <m/>
    <m/>
    <m/>
    <m/>
    <m/>
    <m/>
    <m/>
    <m/>
    <m/>
    <m/>
    <m/>
    <m/>
    <m/>
    <m/>
    <m/>
    <m/>
    <m/>
    <s v="No"/>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1 - No severe need"/>
    <s v="2 - No"/>
    <m/>
    <m/>
    <s v="The returning population are really in need of NFI specially, kitchens tools and nutrition supply, because everything was loot by the enemies when they are displace from their home."/>
    <s v="6564e3b9-0457-4145-a50f-5a6c5bdd581c"/>
    <n v="1"/>
    <s v="3.4"/>
    <x v="0"/>
    <x v="0"/>
    <x v="1"/>
  </r>
  <r>
    <s v="et_SS0801_0012"/>
    <x v="138"/>
    <d v="2021-05-05T00:00:00"/>
    <d v="2021-05-12T00:00:00"/>
    <x v="7"/>
    <x v="38"/>
    <s v="Nyang"/>
    <m/>
    <x v="7"/>
    <s v="SS0801"/>
    <s v="SS080103"/>
    <s v="ssid_SS0801_0022"/>
    <s v="Maluil"/>
    <s v="Malual - kuel"/>
    <n v="8.5895996090000004"/>
    <n v="28.594299320000001"/>
    <s v="Direct visit"/>
    <s v="Some IDPs/returnees"/>
    <x v="0"/>
    <b v="1"/>
    <m/>
    <m/>
    <b v="1"/>
    <n v="783"/>
    <n v="4701"/>
    <n v="163"/>
    <n v="564"/>
    <n v="613"/>
    <n v="437"/>
    <n v="328"/>
    <n v="99"/>
    <n v="201"/>
    <n v="374"/>
    <n v="796"/>
    <n v="670"/>
    <n v="335"/>
    <n v="121"/>
    <n v="2204"/>
    <n v="2497"/>
    <n v="1302"/>
    <n v="220"/>
    <n v="4701"/>
    <x v="1"/>
    <x v="0"/>
    <m/>
    <s v="Less than 3 months"/>
    <m/>
    <m/>
    <m/>
    <s v="On foot"/>
    <m/>
    <x v="1"/>
    <m/>
    <s v="destruction_looting_property"/>
    <m/>
    <m/>
    <b v="1"/>
    <s v="Yes"/>
    <b v="1"/>
    <m/>
    <m/>
    <m/>
    <m/>
    <m/>
    <b v="1"/>
    <b v="1"/>
    <m/>
    <m/>
    <m/>
    <s v="No"/>
    <s v="South Sudan"/>
    <x v="18"/>
    <m/>
    <x v="47"/>
    <m/>
    <s v="Nyang"/>
    <m/>
    <s v="Other Site"/>
    <s v="Mayen jur, Aleng ,Majook, Cuitbet"/>
    <s v="SSD"/>
    <x v="18"/>
    <s v="SS0801"/>
    <s v="SS080103"/>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on date 5/5/2021 the armed youths from Mayom County of Unit state attacked Mayen Jur , Aleng , Majoook Villages in Nyang Payam ,this resulted into killing of people ,raided cattle and displaced many residences from their homes to Malual- kuel village in Nyang Payam."/>
    <s v="17806b93-19c9-42f0-86be-f9ab6dd04c23"/>
    <n v="1"/>
    <s v="3.4"/>
    <x v="0"/>
    <x v="0"/>
    <x v="0"/>
  </r>
  <r>
    <s v="et_SS0801_0010"/>
    <x v="138"/>
    <d v="2021-05-06T00:00:00"/>
    <d v="2021-05-12T00:00:00"/>
    <x v="7"/>
    <x v="38"/>
    <s v="Nyang"/>
    <m/>
    <x v="7"/>
    <s v="SS0801"/>
    <s v="SS080103"/>
    <s v="ssid_SS0801_0046"/>
    <s v="Halajak"/>
    <s v="Halajak"/>
    <n v="8.6045121259999995"/>
    <n v="28.615095570000001"/>
    <s v="Direct visit"/>
    <s v="Some IDPs/returnees"/>
    <x v="0"/>
    <b v="1"/>
    <m/>
    <m/>
    <b v="1"/>
    <n v="300"/>
    <n v="1801"/>
    <n v="33"/>
    <n v="87"/>
    <n v="175"/>
    <n v="311"/>
    <n v="95"/>
    <n v="58"/>
    <n v="56"/>
    <n v="93"/>
    <n v="416"/>
    <n v="322"/>
    <n v="92"/>
    <n v="63"/>
    <n v="759"/>
    <n v="1042"/>
    <n v="269"/>
    <n v="121"/>
    <n v="1801"/>
    <x v="1"/>
    <x v="0"/>
    <m/>
    <s v="Less than 3 months"/>
    <m/>
    <m/>
    <m/>
    <s v="On foot"/>
    <m/>
    <x v="1"/>
    <m/>
    <s v="armed_clashes destruction_looting_property"/>
    <b v="1"/>
    <m/>
    <b v="1"/>
    <s v="Yes"/>
    <b v="1"/>
    <m/>
    <m/>
    <m/>
    <b v="1"/>
    <m/>
    <m/>
    <b v="1"/>
    <m/>
    <m/>
    <m/>
    <s v="No"/>
    <s v="South Sudan"/>
    <x v="18"/>
    <m/>
    <x v="47"/>
    <m/>
    <s v="Pathoun West"/>
    <m/>
    <s v="Other Site"/>
    <s v="Malaual adoor,Thordong"/>
    <s v="SSD"/>
    <x v="18"/>
    <s v="SS0801"/>
    <s v="SS080105"/>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on date 6 May 2021 the armed youth from Mayom county of unit state attacked Malual adoor village in Pathuon west Payam , this resulted into killing of people ,raided cattle and displaced many residences from their homes  to Halajak villages of pathoun Payam."/>
    <s v="59e4d066-9148-486e-b36e-97a052f0389b"/>
    <n v="1"/>
    <s v="3.4"/>
    <x v="0"/>
    <x v="0"/>
    <x v="1"/>
  </r>
  <r>
    <s v="et_SS0801_0013"/>
    <x v="37"/>
    <d v="2021-05-06T00:00:00"/>
    <d v="2021-05-13T00:00:00"/>
    <x v="7"/>
    <x v="38"/>
    <s v="Nyang"/>
    <m/>
    <x v="7"/>
    <s v="SS0801"/>
    <s v="SS080103"/>
    <s v="ssid_SS0801_0047"/>
    <s v="Awut Awut"/>
    <s v="Awut wut"/>
    <n v="8.6047499999999992"/>
    <n v="28.59205"/>
    <s v="Direct visit"/>
    <s v="Some IDPs/returnees"/>
    <x v="0"/>
    <m/>
    <m/>
    <m/>
    <b v="1"/>
    <n v="678"/>
    <n v="4068"/>
    <n v="43"/>
    <n v="216"/>
    <n v="565"/>
    <n v="423"/>
    <n v="259"/>
    <n v="137"/>
    <n v="88"/>
    <n v="419"/>
    <n v="789"/>
    <n v="644"/>
    <n v="320"/>
    <n v="165"/>
    <n v="1643"/>
    <n v="2425"/>
    <n v="766"/>
    <n v="302"/>
    <n v="4068"/>
    <x v="1"/>
    <x v="0"/>
    <m/>
    <s v="Less than 3 months"/>
    <m/>
    <m/>
    <m/>
    <s v="On foot"/>
    <m/>
    <x v="1"/>
    <m/>
    <s v="armed_clashes destruction_looting_property"/>
    <b v="1"/>
    <m/>
    <b v="1"/>
    <s v="Yes"/>
    <b v="1"/>
    <m/>
    <b v="1"/>
    <m/>
    <m/>
    <m/>
    <m/>
    <b v="1"/>
    <m/>
    <m/>
    <m/>
    <s v="No"/>
    <s v="South Sudan"/>
    <x v="18"/>
    <m/>
    <x v="47"/>
    <m/>
    <s v="Toch North"/>
    <m/>
    <s v="Other Site"/>
    <s v="Maluk Mabior"/>
    <s v="SSD"/>
    <x v="18"/>
    <s v="SS0801"/>
    <s v="SS0801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on date 6/5/2021 the armed youths from Mayom county of unit state attacked Malual Mabior village in Toch North ,this resulted into killing of people ,raided cattle and displaced many residences from their homes to Awut wut village of Toch North Payam."/>
    <s v="22c85b6d-dd3c-43ab-bcf9-f5c18eeb761a"/>
    <n v="1"/>
    <s v="3.4"/>
    <x v="0"/>
    <x v="0"/>
    <x v="1"/>
  </r>
  <r>
    <s v="et_SS0801_0004"/>
    <x v="139"/>
    <d v="2021-02-16T00:00:00"/>
    <d v="2021-02-24T00:00:00"/>
    <x v="7"/>
    <x v="38"/>
    <s v="Pathoun East"/>
    <m/>
    <x v="7"/>
    <s v="SS0801"/>
    <s v="SS080104"/>
    <s v="ssid_SS0801_0005"/>
    <s v="Mading Biong"/>
    <s v=""/>
    <n v="8.2243099209999997"/>
    <n v="28.536699299999999"/>
    <s v="Remote Assessment (e.g. phone interview, interview outside of the location)"/>
    <s v="None"/>
    <x v="0"/>
    <b v="1"/>
    <m/>
    <b v="1"/>
    <m/>
    <n v="934"/>
    <n v="5604"/>
    <n v="213"/>
    <n v="412"/>
    <n v="876"/>
    <n v="605"/>
    <n v="304"/>
    <n v="97"/>
    <n v="260"/>
    <n v="655"/>
    <n v="1061"/>
    <n v="656"/>
    <n v="322"/>
    <n v="143"/>
    <n v="2507"/>
    <n v="3097"/>
    <n v="1540"/>
    <n v="240"/>
    <n v="5604"/>
    <x v="0"/>
    <x v="0"/>
    <m/>
    <s v="Habitual residence"/>
    <m/>
    <m/>
    <m/>
    <s v="On foot"/>
    <m/>
    <x v="1"/>
    <m/>
    <s v="violence_against_civilians"/>
    <m/>
    <b v="1"/>
    <m/>
    <s v="Yes"/>
    <b v="1"/>
    <m/>
    <m/>
    <m/>
    <m/>
    <m/>
    <m/>
    <m/>
    <m/>
    <m/>
    <m/>
    <s v="No"/>
    <s v="South Sudan"/>
    <x v="18"/>
    <m/>
    <x v="48"/>
    <m/>
    <s v="Awul"/>
    <m/>
    <s v="Other Site"/>
    <s v="Apolok"/>
    <s v="SSD"/>
    <x v="18"/>
    <s v="SS0804"/>
    <s v="SS080404"/>
    <s v="other"/>
    <s v="No"/>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January 2021 to February 2021 there has been renewed communal conflict in Tonj North as the conflict spread from the three Payam to all the nine Payams of the County. As a result this has sparked new displacements where hundreds were displaced into Gogrial East County settling at the sites and within host community."/>
    <s v="397000b0-c618-4fd9-bc5c-66dfcf12332f"/>
    <n v="1"/>
    <s v="3.4"/>
    <x v="0"/>
    <x v="1"/>
    <x v="1"/>
  </r>
  <r>
    <s v="et_SS0801_0006"/>
    <x v="49"/>
    <d v="2021-02-16T00:00:00"/>
    <d v="2021-02-26T00:00:00"/>
    <x v="7"/>
    <x v="38"/>
    <s v="Pathoun East"/>
    <m/>
    <x v="7"/>
    <s v="SS0801"/>
    <s v="SS080104"/>
    <s v="ssid_SS0801_0009"/>
    <s v="Mayom Biong"/>
    <s v=""/>
    <n v="8.2127103810000008"/>
    <n v="28.546899799999998"/>
    <s v="Remote Assessment (e.g. phone interview, interview outside of the location)"/>
    <s v="All IDPs/returnees"/>
    <x v="0"/>
    <b v="1"/>
    <m/>
    <b v="1"/>
    <m/>
    <n v="2432"/>
    <n v="14592"/>
    <n v="244"/>
    <n v="1613"/>
    <n v="2676"/>
    <n v="1064"/>
    <n v="690"/>
    <n v="76"/>
    <n v="486"/>
    <n v="2408"/>
    <n v="3372"/>
    <n v="1293"/>
    <n v="624"/>
    <n v="46"/>
    <n v="6363"/>
    <n v="8229"/>
    <n v="4751"/>
    <n v="122"/>
    <n v="14592"/>
    <x v="1"/>
    <x v="0"/>
    <m/>
    <s v="Habitual residence"/>
    <m/>
    <m/>
    <m/>
    <s v="On foot"/>
    <m/>
    <x v="1"/>
    <m/>
    <s v="armed_clashes"/>
    <b v="1"/>
    <m/>
    <m/>
    <s v="No"/>
    <m/>
    <m/>
    <m/>
    <m/>
    <m/>
    <m/>
    <m/>
    <m/>
    <m/>
    <m/>
    <m/>
    <s v="No"/>
    <s v="South Sudan"/>
    <x v="18"/>
    <m/>
    <x v="48"/>
    <m/>
    <s v="Awul"/>
    <m/>
    <s v="Other Site"/>
    <s v="Maper, Warrap town, Atap, Thiongakol and Lou Noi"/>
    <s v="SSD"/>
    <x v="18"/>
    <s v="SS0804"/>
    <s v="SS080404"/>
    <s v="other"/>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IDPs were from Awul Payam displaced due to intercommunal violence, revenge attacks and cattle raiding incidents that took place at Atok, Lou Noi, Awan Parek, Jurlian and Leer Community in Awul, Rualbet and Kirrik, Some people were killed, cattle raided and houses burnt."/>
    <s v="f915a5d2-3100-4646-81a5-2c1467bbf6e2"/>
    <n v="1"/>
    <s v="3.4"/>
    <x v="0"/>
    <x v="1"/>
    <x v="1"/>
  </r>
  <r>
    <s v="et_SS0801_0003"/>
    <x v="140"/>
    <d v="2021-02-10T00:00:00"/>
    <d v="2021-02-16T00:00:00"/>
    <x v="7"/>
    <x v="38"/>
    <s v="Pathoun East"/>
    <m/>
    <x v="7"/>
    <s v="SS0801"/>
    <s v="SS080104"/>
    <s v="ssid_SS0801_0009"/>
    <s v="Mayom Biong"/>
    <s v=""/>
    <n v="8.2127103810000008"/>
    <n v="28.546899799999998"/>
    <s v="Remote Assessment (e.g. phone interview, interview outside of the location)"/>
    <s v="None"/>
    <x v="0"/>
    <b v="1"/>
    <b v="0"/>
    <b v="0"/>
    <b v="0"/>
    <n v="608"/>
    <n v="3648"/>
    <n v="67"/>
    <n v="274"/>
    <n v="365"/>
    <n v="509"/>
    <n v="240"/>
    <n v="144"/>
    <n v="126"/>
    <n v="338"/>
    <n v="478"/>
    <n v="536"/>
    <n v="359"/>
    <n v="212"/>
    <n v="1599"/>
    <n v="2049"/>
    <n v="805"/>
    <n v="356"/>
    <n v="3648"/>
    <x v="0"/>
    <x v="0"/>
    <m/>
    <s v="Habitual residence"/>
    <m/>
    <m/>
    <m/>
    <s v="On foot"/>
    <m/>
    <x v="1"/>
    <m/>
    <s v="destruction_looting_property"/>
    <b v="0"/>
    <b v="0"/>
    <b v="1"/>
    <s v="No"/>
    <b v="0"/>
    <b v="0"/>
    <b v="0"/>
    <b v="0"/>
    <b v="0"/>
    <b v="0"/>
    <b v="0"/>
    <b v="0"/>
    <b v="0"/>
    <m/>
    <b v="0"/>
    <s v="No"/>
    <s v="South Sudan"/>
    <x v="18"/>
    <m/>
    <x v="48"/>
    <m/>
    <s v="Awul"/>
    <m/>
    <s v="Other Site"/>
    <s v="Maper, Thiongakol, Atap, Warrap Towm and Lou Noi"/>
    <s v="SSD"/>
    <x v="18"/>
    <s v="SS0804"/>
    <s v="SS080404"/>
    <s v="other"/>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These IDPs in Mayom biong are coming from villages of Awul Payam because of ongoing inter communal Violance, revenge attack and cattle raiding incidents practiced by Atok, Lou Noi, Awan Parek, Julian and leer communities in Awul, Parak. Jurlian and leer Payam respectively. There has been looting and destruction of properties."/>
    <s v="908fed79-be8e-41cf-a33f-55b81043c443"/>
    <n v="1"/>
    <s v="3.4"/>
    <x v="0"/>
    <x v="1"/>
    <x v="1"/>
  </r>
  <r>
    <s v="et_SS0801_0005"/>
    <x v="141"/>
    <d v="2021-01-19T00:00:00"/>
    <d v="2021-02-16T00:00:00"/>
    <x v="7"/>
    <x v="38"/>
    <s v="Pathoun East"/>
    <m/>
    <x v="7"/>
    <s v="SS0801"/>
    <s v="SS080104"/>
    <s v="ssid_SS0801_0016"/>
    <s v="Yiik Adoor"/>
    <s v=""/>
    <n v="8.3000001910000005"/>
    <n v="28.440000529999999"/>
    <s v="Remote Assessment (e.g. phone interview, interview outside of the location)"/>
    <s v="All IDPs/returnees"/>
    <x v="0"/>
    <b v="1"/>
    <m/>
    <b v="1"/>
    <m/>
    <n v="196"/>
    <n v="1176"/>
    <n v="49"/>
    <n v="87"/>
    <n v="156"/>
    <n v="124"/>
    <n v="66"/>
    <n v="31"/>
    <n v="55"/>
    <n v="79"/>
    <n v="178"/>
    <n v="209"/>
    <n v="85"/>
    <n v="57"/>
    <n v="513"/>
    <n v="663"/>
    <n v="270"/>
    <n v="88"/>
    <n v="1176"/>
    <x v="0"/>
    <x v="0"/>
    <m/>
    <s v="Habitual residence"/>
    <m/>
    <m/>
    <m/>
    <s v="On foot"/>
    <m/>
    <x v="1"/>
    <m/>
    <s v="armed_clashes"/>
    <b v="1"/>
    <m/>
    <m/>
    <s v="Yes"/>
    <b v="1"/>
    <m/>
    <m/>
    <m/>
    <m/>
    <m/>
    <m/>
    <m/>
    <m/>
    <m/>
    <m/>
    <s v="No"/>
    <s v="South Sudan"/>
    <x v="18"/>
    <m/>
    <x v="48"/>
    <m/>
    <s v="Aliek"/>
    <m/>
    <s v="Other Site"/>
    <s v="Maper, Mabior"/>
    <s v="SSD"/>
    <x v="18"/>
    <s v="SS0804"/>
    <s v="SS080403"/>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January to February 2021, there has been active renewed communal conflict in Tonj North that results into displacement into Gogrial East County."/>
    <s v="9480fb4e-3659-45ec-9f2d-e4274125873b"/>
    <n v="1"/>
    <s v="3.4"/>
    <x v="0"/>
    <x v="1"/>
    <x v="1"/>
  </r>
  <r>
    <s v="et_SS0801_0008"/>
    <x v="142"/>
    <d v="2021-04-05T00:00:00"/>
    <d v="2021-04-12T00:00:00"/>
    <x v="7"/>
    <x v="38"/>
    <s v="Pathoun East"/>
    <m/>
    <x v="7"/>
    <s v="SS0801"/>
    <s v="SS080104"/>
    <s v="ssid_SS0801_0043"/>
    <s v="Malual Adour"/>
    <s v=""/>
    <n v="8.1809600000000007"/>
    <n v="28.537417000000001"/>
    <s v="Remote Assessment (e.g. phone interview, interview outside of the location)"/>
    <s v="Some IDPs/returnees"/>
    <x v="0"/>
    <b v="1"/>
    <m/>
    <m/>
    <m/>
    <n v="980"/>
    <n v="5019"/>
    <n v="274"/>
    <n v="379"/>
    <n v="548"/>
    <n v="464"/>
    <n v="316"/>
    <n v="127"/>
    <n v="378"/>
    <n v="524"/>
    <n v="757"/>
    <n v="640"/>
    <n v="437"/>
    <n v="175"/>
    <n v="2108"/>
    <n v="2911"/>
    <n v="1555"/>
    <n v="302"/>
    <n v="5019"/>
    <x v="0"/>
    <x v="0"/>
    <m/>
    <s v="3 ‐ 6 months"/>
    <m/>
    <m/>
    <m/>
    <s v="On foot"/>
    <m/>
    <x v="1"/>
    <m/>
    <s v="violence_against_civilians destruction_looting_property"/>
    <m/>
    <b v="1"/>
    <b v="1"/>
    <s v="Yes"/>
    <b v="1"/>
    <m/>
    <b v="1"/>
    <m/>
    <m/>
    <m/>
    <m/>
    <m/>
    <m/>
    <m/>
    <m/>
    <s v="No"/>
    <s v="South Sudan"/>
    <x v="18"/>
    <m/>
    <x v="47"/>
    <m/>
    <s v="Toch East"/>
    <m/>
    <s v="Lietnhom"/>
    <s v="Toch East"/>
    <s v="SSD"/>
    <x v="18"/>
    <s v="SS0801"/>
    <s v="SS080106"/>
    <s v="ssid_SS0801_0019"/>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displacement happened as results of communal clashes fighting between Nuer  of unity state and Dinka of warrap were Nuer come attacked Locations of Gogrial East county as thieft to looted catlles that position all people of Gogrial East as worse situations as said by Local  authorities of Gogrial East. As such There  need for humanitarian response to the affect population as thier condition and house were burnt to ashes and there need for food, water, health,protection, shelters and health."/>
    <s v="250b0c37-fbf0-478a-9844-847f4b0b1698"/>
    <n v="1"/>
    <s v="3.4"/>
    <x v="0"/>
    <x v="0"/>
    <x v="1"/>
  </r>
  <r>
    <s v="et_SS0801_0007"/>
    <x v="23"/>
    <d v="2021-03-05T00:00:00"/>
    <d v="2021-03-25T00:00:00"/>
    <x v="7"/>
    <x v="38"/>
    <s v="Pathoun West"/>
    <m/>
    <x v="7"/>
    <s v="SS0801"/>
    <s v="SS080105"/>
    <s v="ssid_SS0801_0036"/>
    <s v="Mawut"/>
    <s v="Mawut Amuk"/>
    <n v="8.07738142"/>
    <n v="28.22144587"/>
    <s v="Remote Assessment (e.g. phone interview, interview outside of the location)"/>
    <s v="Some IDPs/returnees"/>
    <x v="0"/>
    <b v="1"/>
    <m/>
    <m/>
    <m/>
    <n v="1538"/>
    <n v="8002"/>
    <n v="437"/>
    <n v="605"/>
    <n v="874"/>
    <n v="739"/>
    <n v="504"/>
    <n v="202"/>
    <n v="603"/>
    <n v="835"/>
    <n v="1207"/>
    <n v="1021"/>
    <n v="696"/>
    <n v="279"/>
    <n v="3361"/>
    <n v="4641"/>
    <n v="2480"/>
    <n v="481"/>
    <n v="8002"/>
    <x v="0"/>
    <x v="0"/>
    <m/>
    <s v="3 ‐ 6 months"/>
    <m/>
    <m/>
    <m/>
    <s v="On foot"/>
    <m/>
    <x v="1"/>
    <m/>
    <s v="destruction_looting_property violence_against_civilians"/>
    <m/>
    <b v="1"/>
    <b v="1"/>
    <s v="Yes"/>
    <b v="1"/>
    <m/>
    <m/>
    <m/>
    <m/>
    <m/>
    <m/>
    <m/>
    <m/>
    <m/>
    <m/>
    <s v="No"/>
    <s v="South Sudan"/>
    <x v="18"/>
    <m/>
    <x v="47"/>
    <m/>
    <s v="Toch North"/>
    <m/>
    <s v="Mangol"/>
    <s v="Toch North"/>
    <s v="SSD"/>
    <x v="18"/>
    <s v="SS0801"/>
    <s v="SS080107"/>
    <s v="ssid_SS0801_0007"/>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are urge need of food, shelters protection, water because their properties were looted  by Nuer of Mayom county of unity state and house were burnt to ashes therefore I talked to local authorities have narrative that thier condition and living situation is detorating because the Nuer Armies civians for more three days. So local authorities ask for immediate response from humanitarian to provide human needs like food, water, health, protection and shelters."/>
    <s v="bcd2ad86-8ff3-43c5-bc7f-c43bf57888b7"/>
    <n v="1"/>
    <s v="3.4"/>
    <x v="0"/>
    <x v="0"/>
    <x v="1"/>
  </r>
  <r>
    <s v="et_SS0801_0001"/>
    <x v="143"/>
    <d v="2021-02-10T00:00:00"/>
    <d v="2021-02-15T00:00:00"/>
    <x v="7"/>
    <x v="38"/>
    <s v="Pathoun West"/>
    <m/>
    <x v="7"/>
    <s v="SS0801"/>
    <s v="SS080105"/>
    <s v="ssid_SS0801_0003"/>
    <s v="Luonyaker"/>
    <s v=""/>
    <n v="8.2274999619999996"/>
    <n v="28.38969994"/>
    <s v="Remote Assessment (e.g. phone interview, interview outside of the location)"/>
    <s v="None"/>
    <x v="0"/>
    <b v="1"/>
    <b v="1"/>
    <b v="1"/>
    <m/>
    <n v="1218"/>
    <n v="7308"/>
    <n v="211"/>
    <n v="577"/>
    <n v="810"/>
    <n v="709"/>
    <n v="297"/>
    <n v="210"/>
    <n v="254"/>
    <n v="850"/>
    <n v="1228"/>
    <n v="1243"/>
    <n v="493"/>
    <n v="426"/>
    <n v="2814"/>
    <n v="4494"/>
    <n v="1892"/>
    <n v="636"/>
    <n v="7308"/>
    <x v="0"/>
    <x v="0"/>
    <m/>
    <s v="Habitual residence"/>
    <m/>
    <m/>
    <m/>
    <s v="On foot"/>
    <m/>
    <x v="1"/>
    <m/>
    <s v="destruction_looting_property"/>
    <m/>
    <m/>
    <b v="1"/>
    <s v="Yes"/>
    <m/>
    <b v="1"/>
    <m/>
    <m/>
    <m/>
    <m/>
    <m/>
    <m/>
    <m/>
    <m/>
    <m/>
    <s v="No"/>
    <s v="South Sudan"/>
    <x v="18"/>
    <m/>
    <x v="48"/>
    <m/>
    <s v="Awul"/>
    <m/>
    <s v="Other Site"/>
    <s v="Pagakdit, Maper, Marrik, Manajanjo/Thiong akol"/>
    <s v="SSD"/>
    <x v="18"/>
    <s v="SS0804"/>
    <s v="SS080404"/>
    <s v="other"/>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IDPs in Louny-aker are coming from villages affected by intercommunal Violence between Atok and Lou Noi communities of Awul payam and Julian, Awan Parek and Leer communities of Rualbet and Kirik Payam respectively. people were killed and properties looted."/>
    <s v="7078e8f5-d5c7-4b0e-84bc-5270c8e08c63"/>
    <n v="1"/>
    <s v="3.4"/>
    <x v="0"/>
    <x v="1"/>
    <x v="1"/>
  </r>
  <r>
    <s v="et_SS0801_0002"/>
    <x v="143"/>
    <d v="2021-02-10T00:00:00"/>
    <d v="2021-02-15T00:00:00"/>
    <x v="7"/>
    <x v="38"/>
    <s v="Pathoun West"/>
    <m/>
    <x v="7"/>
    <s v="SS0801"/>
    <s v="SS080105"/>
    <s v="ssid_SS0801_0045"/>
    <s v="Majak-Tit"/>
    <s v="Majaktit"/>
    <n v="8.1609999999999996"/>
    <n v="28.38"/>
    <s v="Remote Assessment (e.g. phone interview, interview outside of the location)"/>
    <s v="None"/>
    <x v="0"/>
    <b v="1"/>
    <m/>
    <m/>
    <m/>
    <n v="1317"/>
    <n v="7902"/>
    <n v="165"/>
    <n v="756"/>
    <n v="657"/>
    <n v="945"/>
    <n v="700"/>
    <n v="263"/>
    <n v="256"/>
    <n v="715"/>
    <n v="921"/>
    <n v="1354"/>
    <n v="788"/>
    <n v="382"/>
    <n v="3486"/>
    <n v="4416"/>
    <n v="1892"/>
    <n v="645"/>
    <n v="7902"/>
    <x v="0"/>
    <x v="0"/>
    <m/>
    <s v="Habitual residence"/>
    <m/>
    <m/>
    <m/>
    <s v="On foot"/>
    <m/>
    <x v="1"/>
    <m/>
    <s v="destruction_looting_property"/>
    <m/>
    <m/>
    <b v="1"/>
    <s v="No"/>
    <m/>
    <m/>
    <m/>
    <m/>
    <m/>
    <m/>
    <m/>
    <m/>
    <m/>
    <m/>
    <m/>
    <s v="No"/>
    <s v="South Sudan"/>
    <x v="18"/>
    <m/>
    <x v="48"/>
    <m/>
    <s v="Awul"/>
    <m/>
    <s v="Other Site"/>
    <s v="Lou-Noi, Atap, A buck,Ayom, Pagakdit"/>
    <s v="SSD"/>
    <x v="18"/>
    <s v="SS0804"/>
    <s v="SS080404"/>
    <s v="other"/>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IDPs in Majaktit arrived from villages of Awul Payam due to ongoing intercommunal violence, revenge attack and cattle raiding. There was killing, looting and destruction of property."/>
    <s v="8aa2e5b3-03e7-4a98-8b13-553d44fb64e3"/>
    <n v="1"/>
    <s v="3.4"/>
    <x v="0"/>
    <x v="1"/>
    <x v="1"/>
  </r>
  <r>
    <s v="et_SS0801_0011"/>
    <x v="138"/>
    <d v="2021-05-05T00:00:00"/>
    <d v="2021-05-12T00:00:00"/>
    <x v="7"/>
    <x v="38"/>
    <s v="Toch North"/>
    <m/>
    <x v="7"/>
    <s v="SS0801"/>
    <s v="SS080107"/>
    <s v="ssid_SS0801_0007"/>
    <s v="Mangol"/>
    <s v="Mangol - Apuk"/>
    <n v="8.7229997869999991"/>
    <n v="28.455999680000001"/>
    <s v="Direct visit"/>
    <s v="Some IDPs/returnees"/>
    <x v="0"/>
    <b v="1"/>
    <m/>
    <m/>
    <b v="1"/>
    <n v="360"/>
    <n v="2160"/>
    <n v="62"/>
    <n v="150"/>
    <n v="340"/>
    <n v="274"/>
    <n v="129"/>
    <n v="54"/>
    <n v="71"/>
    <n v="162"/>
    <n v="370"/>
    <n v="340"/>
    <n v="124"/>
    <n v="84"/>
    <n v="1009"/>
    <n v="1151"/>
    <n v="445"/>
    <n v="138"/>
    <n v="2160"/>
    <x v="1"/>
    <x v="0"/>
    <m/>
    <s v="Less than 3 months"/>
    <m/>
    <m/>
    <m/>
    <s v="On foot"/>
    <m/>
    <x v="1"/>
    <m/>
    <s v="armed_clashes destruction_looting_property"/>
    <b v="1"/>
    <m/>
    <b v="1"/>
    <s v="Yes"/>
    <b v="1"/>
    <m/>
    <b v="1"/>
    <m/>
    <m/>
    <m/>
    <m/>
    <m/>
    <m/>
    <m/>
    <m/>
    <s v="No"/>
    <s v="South Sudan"/>
    <x v="18"/>
    <m/>
    <x v="47"/>
    <m/>
    <s v="Pathoun East"/>
    <m/>
    <s v="Other Site"/>
    <s v="Mawut"/>
    <s v="SSD"/>
    <x v="18"/>
    <s v="SS0801"/>
    <s v="SS080104"/>
    <s v="other"/>
    <s v="No"/>
    <m/>
    <m/>
    <m/>
    <m/>
    <m/>
    <m/>
    <m/>
    <m/>
    <m/>
    <m/>
    <m/>
    <m/>
    <m/>
    <m/>
    <m/>
    <m/>
    <s v="No"/>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on date 5/5/2021 the armed from Mayom county of unity state attacked Mawut village in pathoun East this resulted  into killing people ,cattle raiding and displaced many residencies  from their  homes to Mangol Apuk village of Pathoun East Payam"/>
    <s v="364a78c0-ad16-4fd2-bf11-bd023047d6ea"/>
    <n v="1"/>
    <s v="3.4"/>
    <x v="0"/>
    <x v="0"/>
    <x v="1"/>
  </r>
  <r>
    <s v="et_SS0801_0014"/>
    <x v="26"/>
    <d v="2021-05-27T00:00:00"/>
    <d v="2021-06-03T00:00:00"/>
    <x v="7"/>
    <x v="38"/>
    <s v="Toch North"/>
    <m/>
    <x v="7"/>
    <s v="SS0801"/>
    <s v="SS080107"/>
    <s v="ssid_SS0801_0007"/>
    <s v="Mangol"/>
    <s v=""/>
    <n v="8.7229997869999991"/>
    <n v="28.455999680000001"/>
    <s v="Direct visit"/>
    <s v="All IDPs/returnees"/>
    <x v="0"/>
    <b v="1"/>
    <m/>
    <m/>
    <b v="1"/>
    <n v="703"/>
    <n v="3937"/>
    <n v="82"/>
    <n v="224"/>
    <n v="594"/>
    <n v="435"/>
    <n v="253"/>
    <n v="70"/>
    <n v="96"/>
    <n v="322"/>
    <n v="709"/>
    <n v="688"/>
    <n v="321"/>
    <n v="143"/>
    <n v="1658"/>
    <n v="2279"/>
    <n v="724"/>
    <n v="213"/>
    <n v="3937"/>
    <x v="0"/>
    <x v="0"/>
    <m/>
    <s v="Habitual residence"/>
    <m/>
    <m/>
    <m/>
    <s v="On foot"/>
    <m/>
    <x v="1"/>
    <m/>
    <s v="armed_clashes"/>
    <b v="1"/>
    <m/>
    <m/>
    <s v="Yes"/>
    <b v="1"/>
    <m/>
    <m/>
    <m/>
    <m/>
    <m/>
    <m/>
    <b v="1"/>
    <m/>
    <m/>
    <m/>
    <s v="No"/>
    <s v="South Sudan"/>
    <x v="18"/>
    <m/>
    <x v="47"/>
    <m/>
    <s v="Toch North"/>
    <s v="Toch North"/>
    <s v="Other Site"/>
    <s v="Mangol Apuk,Gok per,Nyiel"/>
    <s v="SSD"/>
    <x v="18"/>
    <s v="SS0801"/>
    <s v="SS0801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7 /May/2021 at around 5 AM , a report of youth from Mayom county of unityy Stste attacked Adol ,Mangol ,Gok per, Nyiel, Dany of Toch North payam of Gogrial East county .this incidents results into displacement of both host population and estimated 360/2100 IDPs previous displaced in early May from Nyang payam of Gogrial East county o nearly locations within Mangol ,Apuk Boma namely Adier Cin, Maker , and Mabior tiit."/>
    <s v="f96d9c69-eed3-4700-8207-af5e802b0094"/>
    <n v="1"/>
    <s v="3.4"/>
    <x v="0"/>
    <x v="0"/>
    <x v="0"/>
  </r>
  <r>
    <s v="et_SS0801_0009"/>
    <x v="142"/>
    <d v="2021-04-05T00:00:00"/>
    <d v="2021-04-12T00:00:00"/>
    <x v="7"/>
    <x v="38"/>
    <s v="Toch North"/>
    <m/>
    <x v="7"/>
    <s v="SS0801"/>
    <s v="SS080107"/>
    <s v="ssid_SS0801_0044"/>
    <s v="Thordong"/>
    <s v="Thordong"/>
    <n v="8.7988"/>
    <n v="28.636189999999999"/>
    <s v="Remote Assessment (e.g. phone interview, interview outside of the location)"/>
    <s v="Some IDPs/returnees"/>
    <x v="0"/>
    <b v="1"/>
    <m/>
    <m/>
    <m/>
    <n v="1113"/>
    <n v="5903"/>
    <n v="322"/>
    <n v="446"/>
    <n v="645"/>
    <n v="545"/>
    <n v="372"/>
    <n v="149"/>
    <n v="445"/>
    <n v="616"/>
    <n v="890"/>
    <n v="753"/>
    <n v="514"/>
    <n v="206"/>
    <n v="2479"/>
    <n v="3424"/>
    <n v="1829"/>
    <n v="355"/>
    <n v="5903"/>
    <x v="0"/>
    <x v="0"/>
    <m/>
    <s v="Less than 3 months"/>
    <m/>
    <m/>
    <m/>
    <s v="On foot"/>
    <m/>
    <x v="1"/>
    <m/>
    <s v="violence_against_civilians destruction_looting_property"/>
    <m/>
    <b v="1"/>
    <b v="1"/>
    <s v="No"/>
    <b v="1"/>
    <b v="1"/>
    <m/>
    <b v="1"/>
    <m/>
    <b v="1"/>
    <m/>
    <m/>
    <m/>
    <m/>
    <m/>
    <s v="No"/>
    <s v="South Sudan"/>
    <x v="18"/>
    <m/>
    <x v="47"/>
    <m/>
    <s v="Toch North"/>
    <m/>
    <s v="Other Site"/>
    <s v="Malual kuel"/>
    <s v="SSD"/>
    <x v="18"/>
    <s v="SS0801"/>
    <s v="SS080107"/>
    <s v="other"/>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Idps are urge need humanitarian response according to source of Gogrial East county of warrap state where idps Idps were displaced as results of communal clashes fighting between Nuer Armies civians of unity state and Dinka of warrap state"/>
    <s v="d1b0c32c-4ac7-46c0-ba74-f713c73aa6d6"/>
    <n v="1"/>
    <s v="3.4"/>
    <x v="0"/>
    <x v="0"/>
    <x v="0"/>
  </r>
  <r>
    <s v="et_SS0801_0015"/>
    <x v="26"/>
    <d v="2021-05-27T00:00:00"/>
    <d v="2021-06-03T00:00:00"/>
    <x v="7"/>
    <x v="38"/>
    <s v="Toch North"/>
    <m/>
    <x v="7"/>
    <s v="SS0801"/>
    <s v="SS080107"/>
    <s v="ssid_SS0801_0048"/>
    <s v="Akiue"/>
    <s v="Akiue"/>
    <n v="8.8612000000000002"/>
    <n v="28.577300000000001"/>
    <s v="Direct visit"/>
    <s v="All IDPs/returnees"/>
    <x v="0"/>
    <m/>
    <m/>
    <m/>
    <b v="1"/>
    <n v="302"/>
    <n v="1571"/>
    <n v="44"/>
    <n v="67"/>
    <n v="241"/>
    <n v="315"/>
    <n v="72"/>
    <n v="23"/>
    <n v="50"/>
    <n v="73"/>
    <n v="251"/>
    <n v="327"/>
    <n v="80"/>
    <n v="28"/>
    <n v="762"/>
    <n v="809"/>
    <n v="234"/>
    <n v="51"/>
    <n v="1571"/>
    <x v="0"/>
    <x v="0"/>
    <m/>
    <s v="Habitual residence"/>
    <m/>
    <m/>
    <m/>
    <s v="On foot"/>
    <m/>
    <x v="1"/>
    <m/>
    <s v="destruction_looting_property"/>
    <m/>
    <m/>
    <b v="1"/>
    <s v="Yes"/>
    <b v="1"/>
    <m/>
    <m/>
    <m/>
    <b v="1"/>
    <m/>
    <m/>
    <b v="1"/>
    <m/>
    <m/>
    <m/>
    <s v="No"/>
    <s v="South Sudan"/>
    <x v="18"/>
    <m/>
    <x v="47"/>
    <m/>
    <s v="Toch North"/>
    <m/>
    <s v="Other Site"/>
    <s v="Thur mawien, Mangol Apuk"/>
    <s v="SSD"/>
    <x v="18"/>
    <s v="SS0801"/>
    <s v="SS0801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7 /May/ 2021 at around 5 am ,report of armed youth from Mayom county of unity state attacked Thur Mawien Magol Apuk Boma of Toch North payam of Gogrial East county . this incident results into displacement of 302/1571 of host population from Thur maien, Magol Apuk from Toch North Payam of Gogrial East county to Akiue, Konglorg, Ajogo with the same payam."/>
    <s v="c5ed75fd-715b-4039-837d-d5e958a95b4c"/>
    <n v="1"/>
    <s v="3.4"/>
    <x v="0"/>
    <x v="0"/>
    <x v="0"/>
  </r>
  <r>
    <s v="et_SS0802_0026"/>
    <x v="144"/>
    <d v="2021-08-25T00:00:00"/>
    <d v="2021-09-04T00:00:00"/>
    <x v="7"/>
    <x v="39"/>
    <s v="Akon"/>
    <m/>
    <x v="7"/>
    <s v="SS0802"/>
    <s v="SS080201"/>
    <s v="ssid_SS0802_0097"/>
    <s v="Makuei Center"/>
    <s v=""/>
    <n v="8.9760000000000009"/>
    <n v="27.978000000000002"/>
    <s v="Direct visit"/>
    <s v="Some IDPs/returnees"/>
    <x v="0"/>
    <b v="1"/>
    <m/>
    <m/>
    <m/>
    <n v="198"/>
    <n v="1030"/>
    <n v="36"/>
    <n v="23"/>
    <n v="74"/>
    <n v="141"/>
    <n v="99"/>
    <n v="33"/>
    <n v="23"/>
    <n v="76"/>
    <n v="173"/>
    <n v="213"/>
    <n v="88"/>
    <n v="51"/>
    <n v="406"/>
    <n v="624"/>
    <n v="158"/>
    <n v="84"/>
    <n v="1030"/>
    <x v="0"/>
    <x v="0"/>
    <m/>
    <s v="3 ‐ 6 months"/>
    <m/>
    <m/>
    <m/>
    <s v="On foot"/>
    <m/>
    <x v="0"/>
    <m/>
    <m/>
    <m/>
    <m/>
    <m/>
    <s v="Yes"/>
    <b v="1"/>
    <b v="1"/>
    <m/>
    <b v="1"/>
    <m/>
    <m/>
    <m/>
    <m/>
    <m/>
    <m/>
    <m/>
    <s v="No"/>
    <s v="South Sudan"/>
    <x v="18"/>
    <m/>
    <x v="49"/>
    <m/>
    <s v="Akon"/>
    <m/>
    <s v="Other Site"/>
    <s v="Wak-agany ,peth, jier ,hal-ajok"/>
    <s v="SSD"/>
    <x v="18"/>
    <s v="SS0802"/>
    <s v="SS080201"/>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The displacement is caused by the massive flood of river lol and river kuom plus water that control some areas of peth ,wakagany ,jier and many therefore the population of the above mentioned areas moved to seek settlement  in makuei.the idps and people who host them in makuei are worry because the floods is contusing"/>
    <s v="bf1c84e7-91ed-46be-93d2-4dd0c2c25f27"/>
    <n v="1"/>
    <s v="3.4"/>
    <x v="0"/>
    <x v="0"/>
    <x v="0"/>
  </r>
  <r>
    <s v="et_SS0802_0030"/>
    <x v="97"/>
    <d v="2021-08-25T00:00:00"/>
    <d v="2021-09-04T00:00:00"/>
    <x v="7"/>
    <x v="39"/>
    <s v="Akon"/>
    <m/>
    <x v="7"/>
    <s v="SS0802"/>
    <s v="SS080201"/>
    <s v="ssid_SS0802_0070"/>
    <s v="Nyieth"/>
    <s v=""/>
    <n v="8.8527539999999991"/>
    <n v="28.012"/>
    <s v="Direct visit"/>
    <s v="None"/>
    <x v="0"/>
    <b v="1"/>
    <m/>
    <m/>
    <b v="1"/>
    <n v="185"/>
    <n v="962"/>
    <n v="13"/>
    <n v="43"/>
    <n v="94"/>
    <n v="130"/>
    <n v="119"/>
    <n v="31"/>
    <n v="23"/>
    <n v="55"/>
    <n v="144"/>
    <n v="188"/>
    <n v="85"/>
    <n v="37"/>
    <n v="430"/>
    <n v="532"/>
    <n v="134"/>
    <n v="68"/>
    <n v="962"/>
    <x v="0"/>
    <x v="0"/>
    <m/>
    <s v="Habitual residence"/>
    <m/>
    <m/>
    <m/>
    <s v="On foot"/>
    <m/>
    <x v="0"/>
    <m/>
    <m/>
    <m/>
    <m/>
    <m/>
    <s v="Yes"/>
    <b v="1"/>
    <b v="1"/>
    <m/>
    <m/>
    <m/>
    <m/>
    <m/>
    <m/>
    <m/>
    <m/>
    <m/>
    <s v="No"/>
    <s v="South Sudan"/>
    <x v="18"/>
    <m/>
    <x v="49"/>
    <m/>
    <s v="Akon"/>
    <m/>
    <s v="Nyieth"/>
    <s v="Akon"/>
    <s v="SSD"/>
    <x v="18"/>
    <s v="SS0802"/>
    <s v="SS080201"/>
    <s v="ssid_SS0802_0070"/>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in this location is both rain fall and river floods , it is a massive displacement that affects people and animals"/>
    <s v="bc170ab9-3d3b-4432-97ff-fd0165d3110e"/>
    <n v="1"/>
    <s v="3.4"/>
    <x v="0"/>
    <x v="0"/>
    <x v="0"/>
  </r>
  <r>
    <s v="et_SS0802_0021"/>
    <x v="144"/>
    <d v="2021-08-25T00:00:00"/>
    <d v="2021-09-04T00:00:00"/>
    <x v="7"/>
    <x v="39"/>
    <s v="Akon"/>
    <m/>
    <x v="7"/>
    <s v="SS0802"/>
    <s v="SS080201"/>
    <s v="ssid_SS0802_0015"/>
    <s v="Ariang"/>
    <s v=""/>
    <n v="8.8800000000000008"/>
    <n v="27.98"/>
    <s v="Direct visit"/>
    <s v="Some IDPs/returnees"/>
    <x v="0"/>
    <b v="1"/>
    <b v="0"/>
    <b v="0"/>
    <b v="0"/>
    <n v="150"/>
    <n v="780"/>
    <n v="19"/>
    <n v="23"/>
    <n v="61"/>
    <n v="98"/>
    <n v="74"/>
    <n v="34"/>
    <n v="23"/>
    <n v="33"/>
    <n v="117"/>
    <n v="162"/>
    <n v="88"/>
    <n v="48"/>
    <n v="309"/>
    <n v="471"/>
    <n v="98"/>
    <n v="82"/>
    <n v="780"/>
    <x v="1"/>
    <x v="0"/>
    <m/>
    <s v="Habitual residence"/>
    <m/>
    <m/>
    <m/>
    <s v="On foot"/>
    <m/>
    <x v="0"/>
    <m/>
    <m/>
    <m/>
    <m/>
    <m/>
    <s v="No"/>
    <b v="0"/>
    <b v="0"/>
    <b v="0"/>
    <b v="0"/>
    <b v="0"/>
    <b v="0"/>
    <b v="0"/>
    <b v="0"/>
    <b v="0"/>
    <m/>
    <b v="0"/>
    <s v="No"/>
    <s v="South Sudan"/>
    <x v="18"/>
    <m/>
    <x v="49"/>
    <m/>
    <s v="Akon"/>
    <m/>
    <s v="Ariang"/>
    <s v="Akon"/>
    <s v="SSD"/>
    <x v="18"/>
    <s v="SS0802"/>
    <s v="SS080201"/>
    <s v="ssid_SS0802_0015"/>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The IDPs in Ariang have experience a massive displacement coused by both rainfall water and river water flooding become worse than rain water, _x000a_The flood control all the hands in the area only few  highland where school begins bulit left unflooded ,house are collapse the only means of transport to Ariang is by using local boat ,local authorities demands humanitarian responses in this situation"/>
    <s v="56e45a58-f26c-406d-a34b-0973d587356f"/>
    <n v="1"/>
    <s v="3.4"/>
    <x v="0"/>
    <x v="0"/>
    <x v="0"/>
  </r>
  <r>
    <s v="et_SS0802_0029"/>
    <x v="97"/>
    <d v="2021-08-25T00:00:00"/>
    <d v="2021-09-09T00:00:00"/>
    <x v="7"/>
    <x v="39"/>
    <s v="Akon"/>
    <m/>
    <x v="7"/>
    <s v="SS0802"/>
    <s v="SS080201"/>
    <s v="ssid_SS0802_0042"/>
    <s v="Hadhiak"/>
    <s v=""/>
    <n v="8.9036530000000003"/>
    <n v="27.938113999999999"/>
    <s v="Direct visit"/>
    <s v="Some IDPs/returnees"/>
    <x v="0"/>
    <b v="1"/>
    <m/>
    <m/>
    <b v="1"/>
    <n v="241"/>
    <n v="1253"/>
    <n v="32"/>
    <n v="53"/>
    <n v="86"/>
    <n v="122"/>
    <n v="134"/>
    <n v="59"/>
    <n v="41"/>
    <n v="72"/>
    <n v="132"/>
    <n v="214"/>
    <n v="233"/>
    <n v="75"/>
    <n v="486"/>
    <n v="767"/>
    <n v="198"/>
    <n v="134"/>
    <n v="1253"/>
    <x v="1"/>
    <x v="0"/>
    <m/>
    <s v="Habitual residence"/>
    <m/>
    <m/>
    <m/>
    <s v="On foot"/>
    <m/>
    <x v="0"/>
    <m/>
    <m/>
    <m/>
    <m/>
    <m/>
    <s v="Yes"/>
    <b v="1"/>
    <b v="1"/>
    <m/>
    <m/>
    <m/>
    <m/>
    <m/>
    <b v="1"/>
    <m/>
    <m/>
    <m/>
    <s v="No"/>
    <s v="South Sudan"/>
    <x v="18"/>
    <m/>
    <x v="49"/>
    <m/>
    <s v="Akon"/>
    <m/>
    <s v="Nyieth"/>
    <s v="Akon"/>
    <s v="SSD"/>
    <x v="18"/>
    <s v="SS0802"/>
    <s v="SS080201"/>
    <s v="ssid_SS0802_0070"/>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displacement was caused by the river floods of much water that displace the entire population in the various location of Rup boma of Akon south payam , the affected population are suffering from mosquito bite complaining of experiencing snake bite many others like snail injury their foot when walking in water"/>
    <s v="ed860025-23ae-46d9-bb85-45c7a9f3d01d"/>
    <n v="1"/>
    <s v="3.4"/>
    <x v="0"/>
    <x v="0"/>
    <x v="0"/>
  </r>
  <r>
    <s v="et_SS0802_0017"/>
    <x v="144"/>
    <d v="2021-08-25T00:00:00"/>
    <d v="2021-09-04T00:00:00"/>
    <x v="7"/>
    <x v="39"/>
    <s v="Akon"/>
    <m/>
    <x v="7"/>
    <s v="SS0802"/>
    <s v="SS080201"/>
    <s v="ssid_SS0802_0041"/>
    <s v="Bulic"/>
    <s v=""/>
    <n v="8.9412097930000005"/>
    <n v="27.97929955"/>
    <s v="Remote Assessment (e.g. phone interview, interview outside of the location)"/>
    <s v="Some IDPs/returnees"/>
    <x v="0"/>
    <b v="1"/>
    <b v="0"/>
    <b v="0"/>
    <b v="0"/>
    <n v="373"/>
    <n v="2054"/>
    <n v="56"/>
    <n v="94"/>
    <n v="215"/>
    <n v="321"/>
    <n v="186"/>
    <n v="46"/>
    <n v="68"/>
    <n v="113"/>
    <n v="256"/>
    <n v="368"/>
    <n v="236"/>
    <n v="95"/>
    <n v="918"/>
    <n v="1136"/>
    <n v="331"/>
    <n v="141"/>
    <n v="2054"/>
    <x v="0"/>
    <x v="0"/>
    <m/>
    <s v="Habitual residence"/>
    <m/>
    <m/>
    <m/>
    <s v="On foot"/>
    <m/>
    <x v="0"/>
    <m/>
    <m/>
    <m/>
    <m/>
    <m/>
    <s v="Yes"/>
    <b v="1"/>
    <b v="1"/>
    <b v="0"/>
    <b v="0"/>
    <b v="0"/>
    <b v="0"/>
    <b v="0"/>
    <b v="0"/>
    <b v="0"/>
    <m/>
    <b v="0"/>
    <s v="No"/>
    <s v="South Sudan"/>
    <x v="18"/>
    <m/>
    <x v="49"/>
    <m/>
    <s v="Akon"/>
    <m/>
    <s v="Other Site"/>
    <s v="Achier, Adhothie,Taap,nyinliir,wunlang,thurakuio"/>
    <s v="SSD"/>
    <x v="18"/>
    <s v="SS0802"/>
    <s v="SS080201"/>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displacement in this area caused by River water that have controlled all the Village where idps came from, the  current idps in bulic together with host community are worried      because the flood keeps increasing every day. Many households were collapsed and domestic animals are suffering from disease because the grazing in water"/>
    <s v="c2fbd9f4-6316-41d2-bab9-91f185167a00"/>
    <n v="1"/>
    <s v="3.4"/>
    <x v="0"/>
    <x v="0"/>
    <x v="0"/>
  </r>
  <r>
    <s v="et_SS0802_0019"/>
    <x v="144"/>
    <d v="2021-08-25T00:00:00"/>
    <d v="2021-09-04T00:00:00"/>
    <x v="7"/>
    <x v="39"/>
    <s v="Akon"/>
    <m/>
    <x v="7"/>
    <s v="SS0802"/>
    <s v="SS080201"/>
    <s v="ssid_SS0802_0031"/>
    <s v="Milo Awan"/>
    <s v=""/>
    <n v="8.8999998100000006"/>
    <n v="27.969999659999999"/>
    <s v="Direct visit"/>
    <s v="Majority of IDPs/returnees"/>
    <x v="0"/>
    <b v="1"/>
    <b v="0"/>
    <b v="0"/>
    <b v="1"/>
    <n v="348"/>
    <n v="1810"/>
    <n v="53"/>
    <n v="94"/>
    <n v="145"/>
    <n v="293"/>
    <n v="219"/>
    <n v="41"/>
    <n v="75"/>
    <n v="142"/>
    <n v="198"/>
    <n v="239"/>
    <n v="233"/>
    <n v="78"/>
    <n v="845"/>
    <n v="965"/>
    <n v="364"/>
    <n v="119"/>
    <n v="1810"/>
    <x v="1"/>
    <x v="0"/>
    <m/>
    <s v="Habitual residence"/>
    <m/>
    <m/>
    <m/>
    <s v="On foot"/>
    <m/>
    <x v="0"/>
    <m/>
    <m/>
    <m/>
    <m/>
    <m/>
    <s v="Yes"/>
    <b v="1"/>
    <b v="1"/>
    <b v="0"/>
    <b v="0"/>
    <b v="0"/>
    <b v="0"/>
    <b v="0"/>
    <b v="0"/>
    <b v="0"/>
    <m/>
    <b v="0"/>
    <s v="No"/>
    <s v="South Sudan"/>
    <x v="18"/>
    <m/>
    <x v="49"/>
    <m/>
    <s v="Akon"/>
    <m/>
    <s v="Other Site"/>
    <s v="Lolgot,thur-Ayedit"/>
    <s v="SSD"/>
    <x v="18"/>
    <s v="SS0802"/>
    <s v="SS080201"/>
    <s v="other"/>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displacement in this area start with heavy rain full flood and the current displacement is a massive displacement coused by river flooding that destroyed croping production and many houses,  were callapse down, the IDPs in this site in the High Lound,._x000a_The authorities on the ground demand humanitarian attention to this situation."/>
    <s v="3c54b9eb-af2a-4c79-9074-12c8215ff3ba"/>
    <n v="1"/>
    <s v="3.4"/>
    <x v="0"/>
    <x v="0"/>
    <x v="0"/>
  </r>
  <r>
    <s v="et_SS0802_0018"/>
    <x v="144"/>
    <d v="2021-08-25T00:00:00"/>
    <d v="2021-09-04T00:00:00"/>
    <x v="7"/>
    <x v="39"/>
    <s v="Akon"/>
    <m/>
    <x v="7"/>
    <s v="SS0802"/>
    <s v="SS080201"/>
    <s v="ssid_SS0802_0094"/>
    <s v="Majakgol achol"/>
    <s v="Majakgol achol"/>
    <n v="8.92"/>
    <n v="27.920999999999999"/>
    <s v="Direct visit"/>
    <s v="Some IDPs/returnees"/>
    <x v="0"/>
    <b v="1"/>
    <m/>
    <m/>
    <m/>
    <n v="227"/>
    <n v="1180"/>
    <n v="21"/>
    <n v="54"/>
    <n v="113"/>
    <n v="152"/>
    <n v="156"/>
    <n v="38"/>
    <n v="32"/>
    <n v="68"/>
    <n v="167"/>
    <n v="218"/>
    <n v="117"/>
    <n v="44"/>
    <n v="534"/>
    <n v="646"/>
    <n v="175"/>
    <n v="82"/>
    <n v="1180"/>
    <x v="0"/>
    <x v="0"/>
    <m/>
    <s v="Habitual residence"/>
    <m/>
    <m/>
    <m/>
    <s v="On foot"/>
    <m/>
    <x v="0"/>
    <m/>
    <m/>
    <m/>
    <m/>
    <m/>
    <s v="Yes"/>
    <b v="1"/>
    <b v="1"/>
    <m/>
    <m/>
    <m/>
    <m/>
    <m/>
    <m/>
    <m/>
    <m/>
    <m/>
    <s v="No"/>
    <s v="South Sudan"/>
    <x v="18"/>
    <m/>
    <x v="49"/>
    <m/>
    <s v="Akon"/>
    <m/>
    <s v="Kuro"/>
    <s v="Akon"/>
    <s v="SSD"/>
    <x v="18"/>
    <s v="SS0802"/>
    <s v="SS080201"/>
    <s v="ssid_SS0802_0043"/>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The displacement was caused by kuon river flows which displaced the population and destroyed crops and it has affected the life of animals some died of diseases, the affected population are lacking shelters mosquito nets and medical services _x000a_The local chief on the ground are calling for humanitarian support to people affected by flood"/>
    <s v="7972a1ff-ab02-4900-ac66-e1f3c23429e7"/>
    <n v="1"/>
    <s v="3.4"/>
    <x v="0"/>
    <x v="0"/>
    <x v="0"/>
  </r>
  <r>
    <s v="et_SS0802_0023"/>
    <x v="144"/>
    <d v="2021-08-25T00:00:00"/>
    <d v="2021-09-04T00:00:00"/>
    <x v="7"/>
    <x v="39"/>
    <s v="Akon"/>
    <m/>
    <x v="7"/>
    <s v="SS0802"/>
    <s v="SS080201"/>
    <s v="ssid_SS0802_0095"/>
    <s v="Adut-Bul"/>
    <s v=""/>
    <n v="8.9390000000000001"/>
    <n v="28.012"/>
    <s v="Direct visit"/>
    <s v="Some IDPs/returnees"/>
    <x v="0"/>
    <b v="1"/>
    <m/>
    <m/>
    <b v="1"/>
    <n v="417"/>
    <n v="2168"/>
    <n v="82"/>
    <n v="98"/>
    <n v="215"/>
    <n v="320"/>
    <n v="220"/>
    <n v="62"/>
    <n v="98"/>
    <n v="124"/>
    <n v="221"/>
    <n v="233"/>
    <n v="415"/>
    <n v="80"/>
    <n v="997"/>
    <n v="1171"/>
    <n v="402"/>
    <n v="142"/>
    <n v="2168"/>
    <x v="0"/>
    <x v="0"/>
    <m/>
    <s v="Habitual residence"/>
    <m/>
    <m/>
    <m/>
    <s v="On foot"/>
    <m/>
    <x v="0"/>
    <m/>
    <m/>
    <m/>
    <m/>
    <m/>
    <s v="Yes"/>
    <b v="1"/>
    <b v="1"/>
    <m/>
    <m/>
    <m/>
    <m/>
    <m/>
    <b v="1"/>
    <m/>
    <m/>
    <m/>
    <s v="No"/>
    <s v="South Sudan"/>
    <x v="18"/>
    <m/>
    <x v="49"/>
    <m/>
    <s v="Akon"/>
    <m/>
    <s v="Other Site"/>
    <s v="Mabior Atito"/>
    <s v="SSD"/>
    <x v="18"/>
    <s v="SS0802"/>
    <s v="SS080201"/>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is displacement is a massive displacement caused by the river water which controlled some of the areas in Akon south payam the flood destroyed the crops such as sorghum,maize and groundnuts are rotted by water people move to few areas that have high land to settle there cow and goats are suffering and die of diseases ,cow do graze in water , but goats do not mange to graze in water"/>
    <s v="743e218e-4267-4e7d-b4e8-df7be5b70bad"/>
    <n v="1"/>
    <s v="3.4"/>
    <x v="0"/>
    <x v="0"/>
    <x v="0"/>
  </r>
  <r>
    <s v="et_SS0802_0002"/>
    <x v="64"/>
    <d v="2021-07-18T00:00:00"/>
    <d v="2021-08-04T00:00:00"/>
    <x v="7"/>
    <x v="39"/>
    <s v="Akon"/>
    <m/>
    <x v="7"/>
    <s v="SS0802"/>
    <s v="SS080201"/>
    <s v="ssid_SS0802_0074"/>
    <s v="Tiit Chok"/>
    <s v="Tiit Chok"/>
    <n v="8.93"/>
    <n v="28.04"/>
    <s v="Remote Assessment (e.g. phone interview, interview outside of the location)"/>
    <s v="All IDPs/returnees"/>
    <x v="0"/>
    <b v="1"/>
    <b v="1"/>
    <m/>
    <m/>
    <n v="70"/>
    <n v="364"/>
    <n v="23"/>
    <n v="26"/>
    <n v="41"/>
    <n v="71"/>
    <n v="5"/>
    <n v="3"/>
    <n v="27"/>
    <n v="31"/>
    <n v="45"/>
    <n v="76"/>
    <n v="9"/>
    <n v="7"/>
    <n v="169"/>
    <n v="195"/>
    <n v="107"/>
    <n v="10"/>
    <n v="364"/>
    <x v="0"/>
    <x v="0"/>
    <m/>
    <s v="Habitual residence"/>
    <m/>
    <m/>
    <m/>
    <s v="On foot"/>
    <m/>
    <x v="0"/>
    <m/>
    <m/>
    <m/>
    <m/>
    <m/>
    <s v="Yes"/>
    <b v="1"/>
    <b v="1"/>
    <m/>
    <m/>
    <m/>
    <b v="1"/>
    <m/>
    <b v="1"/>
    <m/>
    <m/>
    <m/>
    <s v="No"/>
    <s v="South Sudan"/>
    <x v="18"/>
    <m/>
    <x v="49"/>
    <m/>
    <s v="Akon"/>
    <m/>
    <s v="Other Site"/>
    <s v="Langthok, Horkotic"/>
    <s v="SSD"/>
    <x v="18"/>
    <s v="SS0802"/>
    <s v="SS080201"/>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 displacement of the IDPs began as the result of flooding that started since July 2021, and intensified in this month it forced majority of the population to flee out from their locations to the high land for their safety"/>
    <s v="af5d212e-0d63-4bf9-b0b4-eaa850c7a40c"/>
    <n v="1"/>
    <s v="3.4"/>
    <x v="0"/>
    <x v="0"/>
    <x v="0"/>
  </r>
  <r>
    <s v="et_SS0802_0003"/>
    <x v="64"/>
    <d v="2021-07-18T00:00:00"/>
    <d v="2021-08-04T00:00:00"/>
    <x v="7"/>
    <x v="39"/>
    <s v="Akon"/>
    <m/>
    <x v="7"/>
    <s v="SS0802"/>
    <s v="SS080201"/>
    <s v="ssid_SS0802_0075"/>
    <s v="Anyieny"/>
    <s v="Anyieny"/>
    <n v="8.98"/>
    <n v="28.01"/>
    <s v="Remote Assessment (e.g. phone interview, interview outside of the location)"/>
    <s v="All IDPs/returnees"/>
    <x v="0"/>
    <b v="1"/>
    <b v="1"/>
    <m/>
    <m/>
    <n v="213"/>
    <n v="1108"/>
    <n v="53"/>
    <n v="60"/>
    <n v="106"/>
    <n v="198"/>
    <n v="29"/>
    <n v="15"/>
    <n v="90"/>
    <n v="97"/>
    <n v="143"/>
    <n v="236"/>
    <n v="51"/>
    <n v="30"/>
    <n v="461"/>
    <n v="647"/>
    <n v="300"/>
    <n v="45"/>
    <n v="1108"/>
    <x v="0"/>
    <x v="0"/>
    <m/>
    <s v="Habitual residence"/>
    <m/>
    <m/>
    <m/>
    <s v="On foot"/>
    <m/>
    <x v="0"/>
    <m/>
    <m/>
    <m/>
    <m/>
    <m/>
    <s v="Yes"/>
    <b v="1"/>
    <b v="1"/>
    <m/>
    <m/>
    <m/>
    <m/>
    <m/>
    <b v="1"/>
    <m/>
    <m/>
    <m/>
    <s v="No"/>
    <s v="South Sudan"/>
    <x v="18"/>
    <m/>
    <x v="49"/>
    <m/>
    <s v="Akon"/>
    <m/>
    <s v="Other Site"/>
    <s v="majook, Dhiac, Rup,Gek-kou"/>
    <s v="SSD"/>
    <x v="18"/>
    <s v="SS0802"/>
    <s v="SS080201"/>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recent displacement is caused by flooding which began in July 2021,and intensified to displaced people from their homes"/>
    <s v="c09a073b-7315-4814-bccb-3ecfe3783c3e"/>
    <n v="1"/>
    <s v="3.4"/>
    <x v="0"/>
    <x v="0"/>
    <x v="0"/>
  </r>
  <r>
    <s v="et_SS0802_0004"/>
    <x v="64"/>
    <d v="2021-07-18T00:00:00"/>
    <d v="2021-08-04T00:00:00"/>
    <x v="7"/>
    <x v="39"/>
    <s v="Akon"/>
    <m/>
    <x v="7"/>
    <s v="SS0802"/>
    <s v="SS080201"/>
    <s v="ssid_SS0802_0076"/>
    <s v="Pandak"/>
    <s v="Pandak"/>
    <n v="8.9499999999999993"/>
    <n v="28.05"/>
    <s v="Remote Assessment (e.g. phone interview, interview outside of the location)"/>
    <s v="All IDPs/returnees"/>
    <x v="0"/>
    <b v="1"/>
    <b v="1"/>
    <m/>
    <m/>
    <n v="448"/>
    <n v="2330"/>
    <n v="178"/>
    <n v="185"/>
    <n v="231"/>
    <n v="334"/>
    <n v="79"/>
    <n v="65"/>
    <n v="215"/>
    <n v="222"/>
    <n v="268"/>
    <n v="372"/>
    <n v="101"/>
    <n v="80"/>
    <n v="1072"/>
    <n v="1258"/>
    <n v="800"/>
    <n v="145"/>
    <n v="2330"/>
    <x v="0"/>
    <x v="0"/>
    <m/>
    <s v="Habitual residence"/>
    <m/>
    <m/>
    <m/>
    <s v="On foot"/>
    <m/>
    <x v="0"/>
    <m/>
    <m/>
    <m/>
    <m/>
    <m/>
    <s v="Yes"/>
    <b v="1"/>
    <b v="1"/>
    <m/>
    <m/>
    <m/>
    <b v="1"/>
    <m/>
    <b v="1"/>
    <m/>
    <m/>
    <m/>
    <s v="No"/>
    <s v="South Sudan"/>
    <x v="18"/>
    <m/>
    <x v="49"/>
    <m/>
    <s v="Akon"/>
    <m/>
    <s v="Other Site"/>
    <s v="Thurabyei, Chumic , Makuac-ruel , Penyagany, Maperagaal"/>
    <s v="SSD"/>
    <x v="18"/>
    <s v="SS0802"/>
    <s v="SS080201"/>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cent displacement is due to natural disaster (flooding) that began in July 2021and intensified which resulted to displacement of residence from their villages"/>
    <s v="34c6d368-6f9e-48b6-98c7-edf699f5fa61"/>
    <n v="1"/>
    <s v="3.4"/>
    <x v="0"/>
    <x v="0"/>
    <x v="0"/>
  </r>
  <r>
    <s v="et_SS0802_0001"/>
    <x v="64"/>
    <d v="2021-07-18T00:00:00"/>
    <d v="2021-08-04T00:00:00"/>
    <x v="7"/>
    <x v="39"/>
    <s v="Akon"/>
    <m/>
    <x v="7"/>
    <s v="SS0802"/>
    <s v="SS080201"/>
    <s v="ssid_SS0802_0077"/>
    <s v="Mathiangdit"/>
    <s v="Mathiangdit"/>
    <n v="8.92"/>
    <n v="28.02"/>
    <s v="Remote Assessment (e.g. phone interview, interview outside of the location)"/>
    <s v="All IDPs/returnees"/>
    <x v="0"/>
    <b v="1"/>
    <b v="1"/>
    <m/>
    <m/>
    <n v="193"/>
    <n v="1004"/>
    <n v="45"/>
    <n v="52"/>
    <n v="98"/>
    <n v="186"/>
    <n v="21"/>
    <n v="7"/>
    <n v="82"/>
    <n v="89"/>
    <n v="145"/>
    <n v="196"/>
    <n v="53"/>
    <n v="30"/>
    <n v="409"/>
    <n v="595"/>
    <n v="268"/>
    <n v="37"/>
    <n v="1004"/>
    <x v="0"/>
    <x v="0"/>
    <m/>
    <s v="Habitual residence"/>
    <m/>
    <m/>
    <m/>
    <s v="On foot"/>
    <m/>
    <x v="0"/>
    <m/>
    <m/>
    <m/>
    <m/>
    <m/>
    <s v="Yes"/>
    <b v="1"/>
    <b v="1"/>
    <m/>
    <m/>
    <m/>
    <m/>
    <m/>
    <b v="1"/>
    <m/>
    <m/>
    <m/>
    <s v="No"/>
    <s v="South Sudan"/>
    <x v="18"/>
    <m/>
    <x v="49"/>
    <m/>
    <s v="Akon"/>
    <m/>
    <s v="Other Site"/>
    <s v="Agaaldit,Makuac, Adhothic"/>
    <s v="SSD"/>
    <x v="18"/>
    <s v="SS0802"/>
    <s v="SS080201"/>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cent displacement of the IDPs is caused by the flooding that began in July 2021,and which resulted into displacement of people from their villages."/>
    <s v="0ddaf395-3ab8-4a9e-8d32-58262a522372"/>
    <n v="1"/>
    <s v="3.4"/>
    <x v="0"/>
    <x v="0"/>
    <x v="0"/>
  </r>
  <r>
    <s v="et_SS0802_0015"/>
    <x v="5"/>
    <d v="2021-08-03T00:00:00"/>
    <d v="2021-08-07T00:00:00"/>
    <x v="7"/>
    <x v="39"/>
    <s v="Akon North"/>
    <m/>
    <x v="7"/>
    <s v="SS0802"/>
    <s v="SS080202"/>
    <s v="ssid_SS0802_0079"/>
    <s v="Ameth"/>
    <s v="Ameth"/>
    <n v="9.1"/>
    <n v="27.93"/>
    <s v="Remote Assessment (e.g. phone interview, interview outside of the location)"/>
    <s v="None"/>
    <x v="0"/>
    <b v="1"/>
    <b v="1"/>
    <m/>
    <m/>
    <n v="146"/>
    <n v="759"/>
    <n v="23"/>
    <n v="45"/>
    <n v="91"/>
    <n v="88"/>
    <n v="59"/>
    <n v="38"/>
    <n v="33"/>
    <n v="61"/>
    <n v="103"/>
    <n v="94"/>
    <n v="79"/>
    <n v="45"/>
    <n v="344"/>
    <n v="415"/>
    <n v="162"/>
    <n v="83"/>
    <n v="759"/>
    <x v="0"/>
    <x v="0"/>
    <m/>
    <s v="3 ‐ 6 months"/>
    <m/>
    <m/>
    <m/>
    <s v="On foot"/>
    <m/>
    <x v="0"/>
    <m/>
    <m/>
    <m/>
    <m/>
    <m/>
    <s v="Yes"/>
    <b v="1"/>
    <b v="1"/>
    <m/>
    <b v="1"/>
    <m/>
    <b v="1"/>
    <m/>
    <b v="1"/>
    <m/>
    <m/>
    <m/>
    <s v="No"/>
    <s v="South Sudan"/>
    <x v="18"/>
    <m/>
    <x v="49"/>
    <m/>
    <s v="Akon North"/>
    <m/>
    <s v="Other Site"/>
    <s v="THurwien, Mangok, Yeldit, Makueidit, Adhotic, Muoth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is recent displacement of the IDPs in this village is being triggered by natural disasters (flooding) since July 2021. there has been frequent raining though it delays a bit in May 2021, the majority of the population is affected seriously including crops are destroyed. the vulnerable groups are mostly affected because there are no any measures taken by the government to intervene"/>
    <s v="e29756f5-3cdb-41d2-9ad4-5326c2a8e487"/>
    <n v="1"/>
    <s v="3.4"/>
    <x v="0"/>
    <x v="0"/>
    <x v="0"/>
  </r>
  <r>
    <s v="et_SS0802_0005"/>
    <x v="5"/>
    <d v="2021-08-01T00:00:00"/>
    <d v="2021-08-07T00:00:00"/>
    <x v="7"/>
    <x v="39"/>
    <s v="Akon North"/>
    <m/>
    <x v="7"/>
    <s v="SS0802"/>
    <s v="SS080202"/>
    <s v="ssid_SS0802_0080"/>
    <s v="Macharadit"/>
    <s v="Machardit"/>
    <n v="9.02"/>
    <n v="27.93"/>
    <s v="Remote Assessment (e.g. phone interview, interview outside of the location)"/>
    <s v="None"/>
    <x v="0"/>
    <b v="1"/>
    <b v="1"/>
    <m/>
    <m/>
    <n v="114"/>
    <n v="593"/>
    <n v="34"/>
    <n v="41"/>
    <n v="70"/>
    <n v="56"/>
    <n v="38"/>
    <n v="27"/>
    <n v="38"/>
    <n v="51"/>
    <n v="69"/>
    <n v="72"/>
    <n v="56"/>
    <n v="41"/>
    <n v="266"/>
    <n v="327"/>
    <n v="164"/>
    <n v="68"/>
    <n v="593"/>
    <x v="0"/>
    <x v="0"/>
    <m/>
    <s v="3 ‐ 6 months"/>
    <m/>
    <m/>
    <m/>
    <s v="On foot"/>
    <m/>
    <x v="0"/>
    <m/>
    <m/>
    <m/>
    <m/>
    <m/>
    <s v="Yes"/>
    <b v="1"/>
    <b v="1"/>
    <m/>
    <b v="1"/>
    <m/>
    <b v="1"/>
    <m/>
    <b v="1"/>
    <m/>
    <m/>
    <m/>
    <s v="No"/>
    <s v="South Sudan"/>
    <x v="18"/>
    <m/>
    <x v="49"/>
    <m/>
    <s v="Akon North"/>
    <m/>
    <s v="Other Site"/>
    <s v="Hong-Ayat,Rum gal, Machartiit, Lual-Awech, Amethic, Manyiel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displacement of the IDPs in this area is triggered by natural disaster(flooding) due to rains that begin in the mid of July 2021. This rains water occupied all the surroundings and makes the village inhabitable for the people which resulted to displacement."/>
    <s v="c6ff7fbc-0510-46d2-8042-c84ce022db78"/>
    <n v="1"/>
    <s v="3.4"/>
    <x v="0"/>
    <x v="0"/>
    <x v="0"/>
  </r>
  <r>
    <s v="et_SS0802_0007"/>
    <x v="5"/>
    <d v="2021-08-04T00:00:00"/>
    <d v="2021-08-08T00:00:00"/>
    <x v="7"/>
    <x v="39"/>
    <s v="Akon North"/>
    <m/>
    <x v="7"/>
    <s v="SS0802"/>
    <s v="SS080202"/>
    <s v="ssid_SS0802_0082"/>
    <s v="Muong-Kuac"/>
    <s v="Muong-Kuac"/>
    <n v="9.11"/>
    <n v="27.96"/>
    <s v="Remote Assessment (e.g. phone interview, interview outside of the location)"/>
    <s v="None"/>
    <x v="0"/>
    <b v="1"/>
    <b v="1"/>
    <m/>
    <m/>
    <n v="98"/>
    <n v="510"/>
    <n v="30"/>
    <n v="49"/>
    <n v="55"/>
    <n v="41"/>
    <n v="24"/>
    <n v="23"/>
    <n v="29"/>
    <n v="58"/>
    <n v="70"/>
    <n v="69"/>
    <n v="30"/>
    <n v="32"/>
    <n v="222"/>
    <n v="288"/>
    <n v="166"/>
    <n v="55"/>
    <n v="510"/>
    <x v="0"/>
    <x v="0"/>
    <m/>
    <s v="3 ‐ 6 months"/>
    <m/>
    <m/>
    <m/>
    <s v="On foot"/>
    <m/>
    <x v="0"/>
    <m/>
    <m/>
    <m/>
    <m/>
    <m/>
    <s v="Yes"/>
    <b v="1"/>
    <b v="1"/>
    <m/>
    <b v="1"/>
    <m/>
    <b v="1"/>
    <m/>
    <b v="1"/>
    <m/>
    <m/>
    <m/>
    <s v="No"/>
    <s v="South Sudan"/>
    <x v="18"/>
    <m/>
    <x v="49"/>
    <m/>
    <s v="Akon North"/>
    <m/>
    <s v="Other Site"/>
    <s v="Rordior, panabyei,War-ngap,Manyang, manyiel-Awet"/>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movement of the internally displaced person is triggered by the natural disaster (flooding) caused by rain. This flooding had affected the majority of the population, after the area becomes watery hence, leading to that displacement. it begins in Mid-July up to now when it becomes intensifying."/>
    <s v="5b354b97-cd06-402b-a68c-30464624d641"/>
    <n v="1"/>
    <s v="3.4"/>
    <x v="0"/>
    <x v="0"/>
    <x v="0"/>
  </r>
  <r>
    <s v="et_SS0802_0008"/>
    <x v="5"/>
    <d v="2021-08-02T00:00:00"/>
    <d v="2021-08-07T00:00:00"/>
    <x v="7"/>
    <x v="39"/>
    <s v="Akon North"/>
    <m/>
    <x v="7"/>
    <s v="SS0802"/>
    <s v="SS080202"/>
    <s v="ssid_SS0802_0083"/>
    <s v="Joong"/>
    <s v="Joong"/>
    <n v="9.06"/>
    <n v="29.93"/>
    <s v="Remote Assessment (e.g. phone interview, interview outside of the location)"/>
    <s v="None"/>
    <x v="0"/>
    <b v="1"/>
    <b v="1"/>
    <m/>
    <m/>
    <n v="91"/>
    <n v="473"/>
    <n v="28"/>
    <n v="29"/>
    <n v="52"/>
    <n v="48"/>
    <n v="39"/>
    <n v="14"/>
    <n v="23"/>
    <n v="55"/>
    <n v="62"/>
    <n v="54"/>
    <n v="37"/>
    <n v="32"/>
    <n v="210"/>
    <n v="263"/>
    <n v="135"/>
    <n v="46"/>
    <n v="473"/>
    <x v="0"/>
    <x v="0"/>
    <m/>
    <s v="3 ‐ 6 months"/>
    <m/>
    <m/>
    <m/>
    <s v="On foot"/>
    <m/>
    <x v="0"/>
    <m/>
    <m/>
    <m/>
    <m/>
    <m/>
    <s v="Yes"/>
    <b v="1"/>
    <b v="1"/>
    <m/>
    <b v="1"/>
    <m/>
    <b v="1"/>
    <m/>
    <b v="1"/>
    <m/>
    <m/>
    <m/>
    <s v="No"/>
    <s v="South Sudan"/>
    <x v="18"/>
    <m/>
    <x v="49"/>
    <m/>
    <s v="Akon North"/>
    <m/>
    <s v="Other Site"/>
    <s v="Apobong, Rum-Aleudit, Mabior-nyon, Malualdit, Rumkoor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current movement of the IDPs is caused by the natural disaster (flooding) at the low lands of their area. the flooding is triggered by the rainfall since Mid-July until it became intensifying. it affected the majority of the population residing in these villages in the neighborhood, through the destruction of their crops as well as their tukuls"/>
    <s v="7d5ad6f4-a522-40f8-93f1-272057cab28a"/>
    <n v="1"/>
    <s v="3.4"/>
    <x v="0"/>
    <x v="0"/>
    <x v="0"/>
  </r>
  <r>
    <s v="et_SS0802_0009"/>
    <x v="5"/>
    <d v="2021-08-01T00:00:00"/>
    <d v="2021-08-06T00:00:00"/>
    <x v="7"/>
    <x v="39"/>
    <s v="Akon North"/>
    <m/>
    <x v="7"/>
    <s v="SS0802"/>
    <s v="SS080202"/>
    <s v="ssid_SS0802_0084"/>
    <s v="Alueel"/>
    <s v="Alueel"/>
    <n v="9.08"/>
    <n v="27.94"/>
    <s v="Remote Assessment (e.g. phone interview, interview outside of the location)"/>
    <s v="None"/>
    <x v="0"/>
    <b v="1"/>
    <b v="1"/>
    <m/>
    <m/>
    <n v="71"/>
    <n v="369"/>
    <n v="20"/>
    <n v="26"/>
    <n v="54"/>
    <n v="35"/>
    <n v="23"/>
    <n v="14"/>
    <n v="24"/>
    <n v="29"/>
    <n v="57"/>
    <n v="41"/>
    <n v="28"/>
    <n v="18"/>
    <n v="172"/>
    <n v="197"/>
    <n v="99"/>
    <n v="32"/>
    <n v="369"/>
    <x v="0"/>
    <x v="0"/>
    <m/>
    <s v="3 ‐ 6 months"/>
    <m/>
    <m/>
    <m/>
    <s v="On foot"/>
    <m/>
    <x v="0"/>
    <m/>
    <m/>
    <m/>
    <m/>
    <m/>
    <s v="Yes"/>
    <b v="1"/>
    <b v="1"/>
    <m/>
    <b v="1"/>
    <m/>
    <b v="1"/>
    <m/>
    <b v="1"/>
    <m/>
    <m/>
    <m/>
    <s v="No"/>
    <s v="South Sudan"/>
    <x v="18"/>
    <m/>
    <x v="49"/>
    <m/>
    <s v="Akon North"/>
    <m/>
    <s v="Other Site"/>
    <s v="War-Mabuoc,thonolit, chumuc, Mayom-loc, Ayendit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Movement of the IDPs in this area is due to a natural disaster(flooding) Caused by rainfall, the Event began in the MId of July 2021 gradually until it becomes very intensifying forcing the population to evacuate to the nearest area."/>
    <s v="72c69aed-bcf3-44a4-b7b3-56391c0bd268"/>
    <n v="1"/>
    <s v="3.4"/>
    <x v="0"/>
    <x v="0"/>
    <x v="0"/>
  </r>
  <r>
    <s v="et_SS0802_0010"/>
    <x v="5"/>
    <d v="2021-07-30T00:00:00"/>
    <d v="2021-08-06T00:00:00"/>
    <x v="7"/>
    <x v="39"/>
    <s v="Akon North"/>
    <m/>
    <x v="7"/>
    <s v="SS0802"/>
    <s v="SS080202"/>
    <s v="ssid_SS0802_0085"/>
    <s v="Rual"/>
    <s v="Rual"/>
    <n v="9.1199999999999992"/>
    <n v="27.93"/>
    <s v="Remote Assessment (e.g. phone interview, interview outside of the location)"/>
    <s v="None"/>
    <x v="0"/>
    <b v="1"/>
    <b v="1"/>
    <m/>
    <m/>
    <n v="174"/>
    <n v="905"/>
    <n v="33"/>
    <n v="58"/>
    <n v="124"/>
    <n v="87"/>
    <n v="69"/>
    <n v="46"/>
    <n v="46"/>
    <n v="65"/>
    <n v="99"/>
    <n v="148"/>
    <n v="71"/>
    <n v="59"/>
    <n v="417"/>
    <n v="488"/>
    <n v="202"/>
    <n v="105"/>
    <n v="905"/>
    <x v="0"/>
    <x v="0"/>
    <m/>
    <s v="3 ‐ 6 months"/>
    <m/>
    <m/>
    <m/>
    <s v="On foot"/>
    <m/>
    <x v="0"/>
    <m/>
    <m/>
    <m/>
    <m/>
    <m/>
    <s v="Yes"/>
    <b v="1"/>
    <b v="1"/>
    <m/>
    <b v="1"/>
    <m/>
    <b v="1"/>
    <m/>
    <b v="1"/>
    <m/>
    <m/>
    <m/>
    <s v="No"/>
    <s v="South Sudan"/>
    <x v="18"/>
    <m/>
    <x v="49"/>
    <m/>
    <s v="Akon North"/>
    <m/>
    <s v="Other Site"/>
    <s v="Ror-rok, thooi, Hai-Akoon, Thurchan, Wunliet, Manyiel-Wut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movement of the IDPs in this village is due to rainfall that has occurred since the mid of July 2021. The Event began slowly up to when the situation becomes intensifying which forced the majority to flee to the neighboring villages for safer place"/>
    <s v="f2dae2e5-279a-4491-a994-daca48a6ef37"/>
    <n v="1"/>
    <s v="3.4"/>
    <x v="0"/>
    <x v="0"/>
    <x v="0"/>
  </r>
  <r>
    <s v="et_SS0802_0014"/>
    <x v="5"/>
    <d v="2021-08-04T00:00:00"/>
    <d v="2021-08-07T00:00:00"/>
    <x v="7"/>
    <x v="39"/>
    <s v="Akon North"/>
    <m/>
    <x v="7"/>
    <s v="SS0802"/>
    <s v="SS080202"/>
    <s v="ssid_SS0802_0092"/>
    <s v="Mabil"/>
    <s v=""/>
    <n v="9.1300000000000008"/>
    <n v="27.94"/>
    <s v="Remote Assessment (e.g. phone interview, interview outside of the location)"/>
    <s v="None"/>
    <x v="0"/>
    <b v="1"/>
    <b v="1"/>
    <m/>
    <m/>
    <n v="85"/>
    <n v="442"/>
    <n v="14"/>
    <n v="22"/>
    <n v="62"/>
    <n v="51"/>
    <n v="29"/>
    <n v="17"/>
    <n v="19"/>
    <n v="27"/>
    <n v="55"/>
    <n v="74"/>
    <n v="41"/>
    <n v="31"/>
    <n v="195"/>
    <n v="247"/>
    <n v="82"/>
    <n v="48"/>
    <n v="442"/>
    <x v="0"/>
    <x v="0"/>
    <m/>
    <s v="3 ‐ 6 months"/>
    <m/>
    <m/>
    <m/>
    <s v="On foot"/>
    <m/>
    <x v="0"/>
    <m/>
    <m/>
    <m/>
    <m/>
    <m/>
    <s v="Yes"/>
    <b v="1"/>
    <b v="1"/>
    <m/>
    <b v="1"/>
    <m/>
    <b v="1"/>
    <m/>
    <b v="1"/>
    <m/>
    <m/>
    <m/>
    <s v="No"/>
    <s v="South Sudan"/>
    <x v="18"/>
    <m/>
    <x v="49"/>
    <m/>
    <s v="Akon North"/>
    <m/>
    <s v="Other Site"/>
    <s v="Aku-Ker, Luit-Ajuong, Arec-loch, Malek, Lual, Athiengthiss and Etc"/>
    <s v="SSD"/>
    <x v="18"/>
    <s v="SS0802"/>
    <s v="SS080202"/>
    <s v="other"/>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displacement of the IDPs in this area is triggered by natural disasters (flooding) Caused by rainwater. The event started in July 2021 until it becomes out of comes out of hands where each and every individual is fleeing out from the area"/>
    <s v="92c001b7-3ba0-4998-ba6a-7b46aaca79fd"/>
    <n v="1"/>
    <s v="3.4"/>
    <x v="0"/>
    <x v="0"/>
    <x v="0"/>
  </r>
  <r>
    <s v="et_SS0802_0006"/>
    <x v="5"/>
    <d v="2021-08-02T00:00:00"/>
    <d v="2021-08-07T00:00:00"/>
    <x v="7"/>
    <x v="39"/>
    <s v="Akon North"/>
    <m/>
    <x v="7"/>
    <s v="SS0802"/>
    <s v="SS080202"/>
    <s v="ssid_SS0802_0029"/>
    <s v="Mayen Pajok"/>
    <s v=""/>
    <n v="9.0119199749999996"/>
    <n v="27.924600600000002"/>
    <s v="Remote Assessment (e.g. phone interview, interview outside of the location)"/>
    <s v="None"/>
    <x v="0"/>
    <b v="1"/>
    <b v="1"/>
    <m/>
    <m/>
    <n v="138"/>
    <n v="717"/>
    <n v="19"/>
    <n v="41"/>
    <n v="83"/>
    <n v="77"/>
    <n v="49"/>
    <n v="34"/>
    <n v="30"/>
    <n v="56"/>
    <n v="98"/>
    <n v="120"/>
    <n v="74"/>
    <n v="36"/>
    <n v="303"/>
    <n v="414"/>
    <n v="146"/>
    <n v="70"/>
    <n v="717"/>
    <x v="0"/>
    <x v="0"/>
    <m/>
    <s v="3 ‐ 6 months"/>
    <m/>
    <m/>
    <m/>
    <s v="On foot"/>
    <m/>
    <x v="0"/>
    <m/>
    <m/>
    <m/>
    <m/>
    <m/>
    <s v="Yes"/>
    <b v="1"/>
    <b v="1"/>
    <m/>
    <b v="1"/>
    <m/>
    <b v="1"/>
    <m/>
    <b v="1"/>
    <m/>
    <m/>
    <m/>
    <s v="No"/>
    <s v="South Sudan"/>
    <x v="18"/>
    <m/>
    <x v="49"/>
    <m/>
    <s v="Akon North"/>
    <m/>
    <s v="Other Site"/>
    <s v="Madol, Mangok, Maluil,Gordeng-Pakuic,Thor-Peth,Pantit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inflows of the IDPs into this village is caused by flooding that began in Mid-July 2021 until it becomes very intensifying. This natural disaster had affected the majority of the population in the area, livelihoods, are destroyed because flooding was expected to be in August."/>
    <s v="c2823985-c4ca-42d6-add3-8f75c466a1e6"/>
    <n v="1"/>
    <s v="3.4"/>
    <x v="0"/>
    <x v="0"/>
    <x v="0"/>
  </r>
  <r>
    <s v="et_SS0802_0016"/>
    <x v="5"/>
    <d v="2021-08-01T00:00:00"/>
    <d v="2021-08-06T00:00:00"/>
    <x v="7"/>
    <x v="39"/>
    <s v="Akon North"/>
    <m/>
    <x v="7"/>
    <s v="SS0802"/>
    <s v="SS080202"/>
    <s v="ssid_SS0802_0062"/>
    <s v="Amou"/>
    <s v=""/>
    <n v="8.9758292960000006"/>
    <n v="27.894777879999999"/>
    <s v="Remote Assessment (e.g. phone interview, interview outside of the location)"/>
    <s v="None"/>
    <x v="0"/>
    <b v="1"/>
    <b v="1"/>
    <m/>
    <m/>
    <n v="79"/>
    <n v="411"/>
    <n v="20"/>
    <n v="27"/>
    <n v="58"/>
    <n v="45"/>
    <n v="24"/>
    <n v="17"/>
    <n v="24"/>
    <n v="31"/>
    <n v="64"/>
    <n v="50"/>
    <n v="32"/>
    <n v="19"/>
    <n v="191"/>
    <n v="220"/>
    <n v="102"/>
    <n v="36"/>
    <n v="411"/>
    <x v="0"/>
    <x v="0"/>
    <m/>
    <s v="Habitual residence"/>
    <m/>
    <m/>
    <m/>
    <s v="On foot"/>
    <m/>
    <x v="0"/>
    <m/>
    <m/>
    <m/>
    <m/>
    <m/>
    <s v="Yes"/>
    <b v="1"/>
    <b v="1"/>
    <m/>
    <b v="1"/>
    <m/>
    <b v="1"/>
    <m/>
    <b v="1"/>
    <m/>
    <m/>
    <m/>
    <s v="No"/>
    <s v="South Sudan"/>
    <x v="18"/>
    <m/>
    <x v="49"/>
    <m/>
    <s v="Akon North"/>
    <m/>
    <s v="Other Site"/>
    <s v="War-kuol, Rumriet, Malek-tut,kotic, Agorkou,lil-lang and Etc"/>
    <s v="SSD"/>
    <x v="18"/>
    <s v="SS0802"/>
    <s v="SS080202"/>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displacement of the people from this area is due to a natural disaster (flooding) that begins in Mid-July 2021. this flooding is triggered by this rainwater which forced the majority of the population to flee their area seeking safety places, their belongings are destroyed by this event because it comes before the expected period."/>
    <s v="05bdfd0a-52db-486f-8f3d-7a71e683f936"/>
    <n v="1"/>
    <s v="3.4"/>
    <x v="0"/>
    <x v="0"/>
    <x v="0"/>
  </r>
  <r>
    <s v="et_SS0802_0011"/>
    <x v="5"/>
    <d v="2021-08-03T00:00:00"/>
    <d v="2021-08-06T00:00:00"/>
    <x v="7"/>
    <x v="39"/>
    <s v="Alek West"/>
    <m/>
    <x v="7"/>
    <s v="SS0802"/>
    <s v="SS080205"/>
    <s v="ssid_SS0802_0091"/>
    <s v="Alek West"/>
    <s v=""/>
    <n v="8.9629999999999992"/>
    <n v="28.064"/>
    <s v="Remote Assessment (e.g. phone interview, interview outside of the location)"/>
    <s v="None"/>
    <x v="0"/>
    <b v="1"/>
    <b v="1"/>
    <m/>
    <m/>
    <n v="350"/>
    <n v="1855"/>
    <n v="176"/>
    <n v="187"/>
    <n v="205"/>
    <n v="214"/>
    <n v="46"/>
    <n v="33"/>
    <n v="183"/>
    <n v="194"/>
    <n v="215"/>
    <n v="297"/>
    <n v="59"/>
    <n v="46"/>
    <n v="861"/>
    <n v="994"/>
    <n v="740"/>
    <n v="79"/>
    <n v="1855"/>
    <x v="0"/>
    <x v="0"/>
    <m/>
    <s v="Habitual residence"/>
    <m/>
    <m/>
    <m/>
    <s v="On foot"/>
    <m/>
    <x v="0"/>
    <m/>
    <m/>
    <m/>
    <m/>
    <m/>
    <s v="Yes"/>
    <b v="1"/>
    <b v="1"/>
    <m/>
    <b v="1"/>
    <m/>
    <b v="1"/>
    <m/>
    <b v="1"/>
    <m/>
    <m/>
    <m/>
    <s v="No"/>
    <s v="South Sudan"/>
    <x v="18"/>
    <m/>
    <x v="49"/>
    <m/>
    <s v="Alek West"/>
    <m/>
    <s v="Other Site"/>
    <s v="Anguuth, Luethlual, pacil Etc"/>
    <s v="SSD"/>
    <x v="18"/>
    <s v="SS0802"/>
    <s v="SS080205"/>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movement of the people in this area occurred suddenly due to natural disasters (flooding) Caused by rains water. this Event begins in the mid of July 2021 until it becomes unhealthy for this population to stay here, the majority of the population is forced to flee out from this area seeking safe places."/>
    <s v="f07ac63d-d57f-45c0-a38f-a804639d05f0"/>
    <n v="1"/>
    <s v="3.4"/>
    <x v="0"/>
    <x v="0"/>
    <x v="0"/>
  </r>
  <r>
    <s v="et_SS0802_0012"/>
    <x v="5"/>
    <d v="2021-08-03T00:00:00"/>
    <d v="2021-08-06T00:00:00"/>
    <x v="7"/>
    <x v="39"/>
    <s v="Alek West"/>
    <m/>
    <x v="7"/>
    <s v="SS0802"/>
    <s v="SS080205"/>
    <s v="ssid_SS0802_0091"/>
    <s v="Alek West"/>
    <s v=""/>
    <n v="8.9629999999999992"/>
    <n v="28.064"/>
    <s v="Remote Assessment (e.g. phone interview, interview outside of the location)"/>
    <s v="None"/>
    <x v="0"/>
    <b v="1"/>
    <b v="1"/>
    <m/>
    <m/>
    <n v="232"/>
    <n v="1230"/>
    <n v="98"/>
    <n v="109"/>
    <n v="127"/>
    <n v="141"/>
    <n v="46"/>
    <n v="33"/>
    <n v="105"/>
    <n v="111"/>
    <n v="137"/>
    <n v="218"/>
    <n v="59"/>
    <n v="46"/>
    <n v="554"/>
    <n v="676"/>
    <n v="423"/>
    <n v="79"/>
    <n v="1230"/>
    <x v="0"/>
    <x v="0"/>
    <m/>
    <s v="Habitual residence"/>
    <m/>
    <m/>
    <m/>
    <s v="On foot"/>
    <m/>
    <x v="0"/>
    <m/>
    <m/>
    <m/>
    <m/>
    <m/>
    <s v="Yes"/>
    <b v="1"/>
    <b v="1"/>
    <m/>
    <b v="1"/>
    <m/>
    <m/>
    <m/>
    <b v="1"/>
    <m/>
    <m/>
    <m/>
    <s v="No"/>
    <s v="South Sudan"/>
    <x v="18"/>
    <m/>
    <x v="49"/>
    <m/>
    <s v="Alek West"/>
    <m/>
    <s v="Other Site"/>
    <s v="Reepdit, Mareng, Reethii, etc"/>
    <s v="SSD"/>
    <x v="18"/>
    <s v="SS0802"/>
    <s v="SS080205"/>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 Recent displacement of the IDPs is due to natural disasters (flooding) caused by rainwater since mid-July 2021. the Majority of the population is forced to flee out from the area seeking a better place in the neighborhood. hence, their belonging is destroyed by the flooding because it came before the expected time."/>
    <s v="6c2a551b-559e-4b6a-b451-d9b16b3f011f"/>
    <n v="1"/>
    <s v="3.4"/>
    <x v="0"/>
    <x v="0"/>
    <x v="0"/>
  </r>
  <r>
    <s v="et_SS0802_0013"/>
    <x v="5"/>
    <d v="2021-08-03T00:00:00"/>
    <d v="2021-08-06T00:00:00"/>
    <x v="7"/>
    <x v="39"/>
    <s v="Alek West"/>
    <m/>
    <x v="7"/>
    <s v="SS0802"/>
    <s v="SS080205"/>
    <s v="ssid_SS0802_0086"/>
    <s v="Athokpur"/>
    <s v="Athokpur, Majok, Akuak, etc"/>
    <n v="8.08"/>
    <n v="28.05"/>
    <s v="Remote Assessment (e.g. phone interview, interview outside of the location)"/>
    <s v="None"/>
    <x v="0"/>
    <b v="1"/>
    <b v="1"/>
    <m/>
    <m/>
    <n v="372"/>
    <n v="1971"/>
    <n v="186"/>
    <n v="197"/>
    <n v="215"/>
    <n v="224"/>
    <n v="56"/>
    <n v="41"/>
    <n v="193"/>
    <n v="204"/>
    <n v="225"/>
    <n v="307"/>
    <n v="69"/>
    <n v="54"/>
    <n v="919"/>
    <n v="1052"/>
    <n v="780"/>
    <n v="95"/>
    <n v="1971"/>
    <x v="0"/>
    <x v="0"/>
    <m/>
    <s v="3 ‐ 6 months"/>
    <m/>
    <m/>
    <m/>
    <s v="On foot"/>
    <m/>
    <x v="0"/>
    <m/>
    <m/>
    <m/>
    <m/>
    <m/>
    <s v="Yes"/>
    <b v="1"/>
    <b v="1"/>
    <m/>
    <b v="1"/>
    <m/>
    <b v="1"/>
    <m/>
    <b v="1"/>
    <m/>
    <m/>
    <m/>
    <s v="No"/>
    <s v="South Sudan"/>
    <x v="18"/>
    <m/>
    <x v="49"/>
    <m/>
    <s v="Alek West"/>
    <m/>
    <s v="Other Site"/>
    <s v="Athokpur,Majok,Akuak etc"/>
    <s v="SSD"/>
    <x v="18"/>
    <s v="SS0802"/>
    <s v="SS080205"/>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displacement of the IDPs is triggered by natural disasters (flooding) Caused by rainwater, the event began in mid-July 2021 Until it becomes dangerous for residence to tolerance anymore. The Majority of the population evacuating the environment and looking for safe places in the neighbourhoods"/>
    <s v="18bca45e-a98e-490d-8788-fbf43ca425dc"/>
    <n v="1"/>
    <s v="3.4"/>
    <x v="0"/>
    <x v="0"/>
    <x v="0"/>
  </r>
  <r>
    <s v="et_SS0802_0034"/>
    <x v="111"/>
    <d v="2021-08-13T00:00:00"/>
    <d v="2021-09-09T00:00:00"/>
    <x v="7"/>
    <x v="39"/>
    <s v="Kuac North-Kuajok"/>
    <m/>
    <x v="7"/>
    <s v="SS0802"/>
    <s v="SS080207"/>
    <s v="ssid_SS0802_0073"/>
    <s v="Kuajok Secondary School"/>
    <s v=""/>
    <n v="8.3015804289999995"/>
    <n v="27.98040009"/>
    <s v="Direct visit"/>
    <s v="All IDPs/returnees"/>
    <x v="0"/>
    <b v="1"/>
    <b v="0"/>
    <b v="0"/>
    <b v="0"/>
    <n v="63"/>
    <n v="378"/>
    <n v="23"/>
    <n v="35"/>
    <n v="30"/>
    <n v="42"/>
    <n v="33"/>
    <n v="12"/>
    <n v="27"/>
    <n v="41"/>
    <n v="35"/>
    <n v="50"/>
    <n v="39"/>
    <n v="11"/>
    <n v="175"/>
    <n v="203"/>
    <n v="126"/>
    <n v="23"/>
    <n v="378"/>
    <x v="0"/>
    <x v="0"/>
    <m/>
    <s v="Habitual residence"/>
    <m/>
    <m/>
    <m/>
    <s v="On foot"/>
    <m/>
    <x v="0"/>
    <m/>
    <m/>
    <m/>
    <m/>
    <m/>
    <s v="Yes"/>
    <b v="1"/>
    <b v="1"/>
    <b v="0"/>
    <b v="0"/>
    <b v="0"/>
    <b v="0"/>
    <b v="0"/>
    <b v="1"/>
    <b v="0"/>
    <m/>
    <b v="0"/>
    <s v="No"/>
    <s v="South Sudan"/>
    <x v="18"/>
    <m/>
    <x v="49"/>
    <m/>
    <s v="Kuac North-Kuajok"/>
    <m/>
    <s v="Other Site"/>
    <s v="Kuajok block 13"/>
    <s v="SSD"/>
    <x v="18"/>
    <s v="SS0802"/>
    <s v="SS080207"/>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idps displaced by flooding caused by heavy rainfall in kuajok. The flood had damaged crops and buildings collapsed in residential areas within kuajok municipality, there is a report of 2 cases of snake bite due to high population"/>
    <s v="70b9ea6f-5811-40f2-8b7b-515b7cb0e1a5"/>
    <n v="1"/>
    <s v="3.4"/>
    <x v="0"/>
    <x v="0"/>
    <x v="0"/>
  </r>
  <r>
    <s v="et_SS0802_0033"/>
    <x v="111"/>
    <d v="2021-08-13T00:00:00"/>
    <d v="2021-09-09T00:00:00"/>
    <x v="7"/>
    <x v="39"/>
    <s v="Kuac North-Kuajok"/>
    <m/>
    <x v="7"/>
    <s v="SS0802"/>
    <s v="SS080207"/>
    <s v="ssid_SS0802_0096"/>
    <s v="Kuajok North"/>
    <s v=""/>
    <n v="8.31"/>
    <n v="27.995000000000001"/>
    <s v="Direct visit"/>
    <s v="All IDPs/returnees"/>
    <x v="0"/>
    <b v="1"/>
    <m/>
    <m/>
    <m/>
    <n v="88"/>
    <n v="528"/>
    <n v="32"/>
    <n v="49"/>
    <n v="41"/>
    <n v="58"/>
    <n v="46"/>
    <n v="17"/>
    <n v="37"/>
    <n v="57"/>
    <n v="49"/>
    <n v="63"/>
    <n v="56"/>
    <n v="23"/>
    <n v="243"/>
    <n v="285"/>
    <n v="175"/>
    <n v="40"/>
    <n v="528"/>
    <x v="0"/>
    <x v="0"/>
    <m/>
    <s v="Habitual residence"/>
    <m/>
    <m/>
    <m/>
    <s v="On foot"/>
    <m/>
    <x v="0"/>
    <m/>
    <m/>
    <m/>
    <m/>
    <m/>
    <s v="Yes"/>
    <b v="1"/>
    <b v="1"/>
    <m/>
    <m/>
    <m/>
    <m/>
    <m/>
    <b v="1"/>
    <m/>
    <m/>
    <m/>
    <s v="No"/>
    <s v="South Sudan"/>
    <x v="18"/>
    <m/>
    <x v="49"/>
    <m/>
    <s v="Kuac North-Kuajok"/>
    <m/>
    <s v="Other Site"/>
    <s v="Kuajok Block 33"/>
    <s v="SSD"/>
    <x v="18"/>
    <s v="SS0802"/>
    <s v="SS080207"/>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e IDPs displaced by flooding caused by heavy rain full in Kuajok, _x000d__x000a_The flooding had damaged crops and building collapse in residential area within Kuajok municipality._x000d__x000a_There's a report of cases of snakebit due to high population."/>
    <s v="e18fe796-b4a1-46ea-892a-15a514bbb4fd"/>
    <n v="1"/>
    <s v="3.4"/>
    <x v="0"/>
    <x v="0"/>
    <x v="0"/>
  </r>
  <r>
    <s v="et_SS0802_0035"/>
    <x v="111"/>
    <d v="2021-08-13T00:00:00"/>
    <d v="2021-09-09T00:00:00"/>
    <x v="7"/>
    <x v="39"/>
    <s v="Kuac North-Kuajok"/>
    <m/>
    <x v="7"/>
    <s v="SS0802"/>
    <s v="SS080207"/>
    <s v="ssid_SS0802_0096"/>
    <s v="Kuajok North"/>
    <s v=""/>
    <n v="8.31"/>
    <n v="27.995000000000001"/>
    <s v="Direct visit"/>
    <s v="All IDPs/returnees"/>
    <x v="0"/>
    <b v="1"/>
    <m/>
    <m/>
    <m/>
    <n v="75"/>
    <n v="405"/>
    <n v="24"/>
    <n v="37"/>
    <n v="32"/>
    <n v="45"/>
    <n v="35"/>
    <n v="13"/>
    <n v="28"/>
    <n v="44"/>
    <n v="37"/>
    <n v="52"/>
    <n v="43"/>
    <n v="15"/>
    <n v="186"/>
    <n v="219"/>
    <n v="133"/>
    <n v="28"/>
    <n v="405"/>
    <x v="0"/>
    <x v="0"/>
    <m/>
    <s v="Habitual residence"/>
    <m/>
    <m/>
    <m/>
    <s v="On foot"/>
    <m/>
    <x v="0"/>
    <m/>
    <m/>
    <m/>
    <m/>
    <m/>
    <s v="Yes"/>
    <m/>
    <b v="1"/>
    <m/>
    <m/>
    <m/>
    <m/>
    <m/>
    <b v="1"/>
    <m/>
    <m/>
    <m/>
    <s v="No"/>
    <s v="South Sudan"/>
    <x v="18"/>
    <m/>
    <x v="49"/>
    <m/>
    <s v="Kuac North-Kuajok"/>
    <m/>
    <s v="Other Site"/>
    <s v="Kuajok block 11,14"/>
    <s v="SSD"/>
    <x v="18"/>
    <s v="SS0802"/>
    <s v="SS080207"/>
    <s v="other"/>
    <s v="No"/>
    <m/>
    <m/>
    <m/>
    <m/>
    <m/>
    <m/>
    <m/>
    <m/>
    <m/>
    <m/>
    <m/>
    <m/>
    <m/>
    <m/>
    <m/>
    <m/>
    <s v="No"/>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are idps displaced by flooding caused by heavy rain falls in kuajok, the flood had damaged crops and buildings collapsed in residential areas within kuajok municipality and there is a report of 2 snake bite due to high population"/>
    <s v="1afb0f6a-1ca5-4904-b4f0-c6718fe14f27"/>
    <n v="1"/>
    <s v="3.4"/>
    <x v="0"/>
    <x v="0"/>
    <x v="0"/>
  </r>
  <r>
    <s v="et_SS0803_0005"/>
    <x v="94"/>
    <d v="2021-08-17T00:00:00"/>
    <d v="2021-08-20T00:00:00"/>
    <x v="7"/>
    <x v="40"/>
    <s v="Ananatak"/>
    <m/>
    <x v="7"/>
    <s v="SS0803"/>
    <s v="SS080301"/>
    <s v="ssid_SS0803_0030"/>
    <s v="Kucuat"/>
    <s v=""/>
    <n v="7.61416"/>
    <n v="29.146470000000001"/>
    <s v="Remote Assessment (e.g. phone interview, interview outside of the location)"/>
    <s v="All IDPs/returnees"/>
    <x v="0"/>
    <b v="1"/>
    <m/>
    <m/>
    <m/>
    <n v="425"/>
    <n v="2552"/>
    <n v="229"/>
    <n v="218"/>
    <n v="242"/>
    <n v="313"/>
    <n v="166"/>
    <n v="83"/>
    <n v="229"/>
    <n v="222"/>
    <n v="245"/>
    <n v="341"/>
    <n v="175"/>
    <n v="89"/>
    <n v="1251"/>
    <n v="1301"/>
    <n v="898"/>
    <n v="172"/>
    <n v="2552"/>
    <x v="0"/>
    <x v="0"/>
    <m/>
    <s v="Habitual residence"/>
    <m/>
    <m/>
    <m/>
    <s v="On foot"/>
    <m/>
    <x v="1"/>
    <m/>
    <s v="armed_clashes destruction_looting_property"/>
    <b v="1"/>
    <m/>
    <b v="1"/>
    <s v="Yes"/>
    <b v="1"/>
    <b v="1"/>
    <m/>
    <m/>
    <m/>
    <b v="1"/>
    <m/>
    <m/>
    <m/>
    <m/>
    <m/>
    <s v="No"/>
    <s v="South Sudan"/>
    <x v="18"/>
    <m/>
    <x v="50"/>
    <m/>
    <s v="Ananatak"/>
    <m/>
    <s v="Other Site"/>
    <s v="Kai, Riau, Awdena, lol-lith, Majok,-thok, Wunkuac."/>
    <s v="SSD"/>
    <x v="18"/>
    <s v="SS0803"/>
    <s v="SS080301"/>
    <s v="other"/>
    <s v="No"/>
    <m/>
    <m/>
    <m/>
    <m/>
    <m/>
    <m/>
    <m/>
    <m/>
    <m/>
    <m/>
    <m/>
    <m/>
    <m/>
    <m/>
    <m/>
    <m/>
    <s v="No"/>
    <m/>
    <m/>
    <m/>
    <m/>
    <m/>
    <s v="3 - Extreme need, with immediate threat to life"/>
    <s v="3 - Extreme need, with immediate threat to life"/>
    <s v="3 - Extreme need, with immediate threat to life"/>
    <s v="1 - No severe need"/>
    <s v="1 - No severe need"/>
    <s v="3 - Extreme need, with immediate threat to life"/>
    <s v="3 - Extreme need, with immediate threat to life"/>
    <s v="2 - No"/>
    <m/>
    <m/>
    <s v="The recent fighting that began since 16th 17th August 2021 was initiated by Luanjang youth against thiik community. the fighting was joined by Lau-paher section which resulted to the death of 23 people ,30 wounded and destruction of property such as burning of houses and looting of resources . The inhabitants left the area seeking for safety place at the neighborhoods."/>
    <s v="7ad3a452-d513-43f4-a5b0-ddc38052177c"/>
    <n v="1"/>
    <s v="3.4"/>
    <x v="0"/>
    <x v="0"/>
    <x v="0"/>
  </r>
  <r>
    <s v="et_SS0803_0004"/>
    <x v="94"/>
    <d v="2021-08-17T00:00:00"/>
    <d v="2021-08-20T00:00:00"/>
    <x v="7"/>
    <x v="40"/>
    <s v="Ananatak"/>
    <m/>
    <x v="7"/>
    <s v="SS0803"/>
    <s v="SS080301"/>
    <s v="ssid_SS0803_0062"/>
    <s v="Malual-chum"/>
    <s v=""/>
    <n v="7.7489999999999997"/>
    <n v="29.152999999999999"/>
    <s v="Remote Assessment (e.g. phone interview, interview outside of the location)"/>
    <s v="All IDPs/returnees"/>
    <x v="0"/>
    <b v="1"/>
    <m/>
    <m/>
    <m/>
    <n v="279"/>
    <n v="1671"/>
    <n v="156"/>
    <n v="145"/>
    <n v="169"/>
    <n v="246"/>
    <n v="93"/>
    <n v="10"/>
    <n v="156"/>
    <n v="149"/>
    <n v="172"/>
    <n v="258"/>
    <n v="102"/>
    <n v="15"/>
    <n v="819"/>
    <n v="852"/>
    <n v="606"/>
    <n v="25"/>
    <n v="1671"/>
    <x v="0"/>
    <x v="0"/>
    <m/>
    <s v="Habitual residence"/>
    <m/>
    <m/>
    <m/>
    <s v="On foot"/>
    <m/>
    <x v="1"/>
    <m/>
    <s v="armed_clashes destruction_looting_property"/>
    <b v="1"/>
    <m/>
    <b v="1"/>
    <s v="Yes"/>
    <b v="1"/>
    <b v="1"/>
    <m/>
    <m/>
    <m/>
    <b v="1"/>
    <m/>
    <m/>
    <m/>
    <m/>
    <m/>
    <s v="No"/>
    <s v="South Sudan"/>
    <x v="18"/>
    <m/>
    <x v="50"/>
    <m/>
    <s v="Ananatak"/>
    <m/>
    <s v="Other Site"/>
    <s v="Ajok, Makuac-Ajuong, Meethiik, Abyei- Madhieu, Ajok- Malual."/>
    <s v="SSD"/>
    <x v="18"/>
    <s v="SS0803"/>
    <s v="SS080301"/>
    <s v="other"/>
    <s v="No"/>
    <m/>
    <m/>
    <m/>
    <m/>
    <m/>
    <m/>
    <m/>
    <m/>
    <m/>
    <m/>
    <m/>
    <m/>
    <m/>
    <m/>
    <m/>
    <m/>
    <s v="No"/>
    <m/>
    <m/>
    <m/>
    <m/>
    <m/>
    <s v="3 - Extreme need, with immediate threat to life"/>
    <s v="3 - Extreme need, with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The movement of IDPs in this Area is triggered by the recent attack made by Luanjang section against this community . Lou-pher came across fighting Luanyjang and resulted to the death of 23 people an d 30 wounded while the majority  of the population had been displaced. The fighting included distraction of property and looting of the resources"/>
    <s v="c42e101b-c4e3-4e2f-b00b-acb02f18aa78"/>
    <n v="1"/>
    <s v="3.4"/>
    <x v="0"/>
    <x v="0"/>
    <x v="0"/>
  </r>
  <r>
    <s v="et_SS0803_0007"/>
    <x v="94"/>
    <d v="2021-08-16T00:00:00"/>
    <d v="2021-08-20T00:00:00"/>
    <x v="7"/>
    <x v="40"/>
    <s v="Makuac"/>
    <m/>
    <x v="7"/>
    <s v="SS0803"/>
    <s v="SS080302"/>
    <s v="ssid_SS0803_0019"/>
    <s v="Maparah"/>
    <s v=""/>
    <n v="7.9867970000000001"/>
    <n v="29.43515"/>
    <s v="Remote Assessment (e.g. phone interview, interview outside of the location)"/>
    <s v="None"/>
    <x v="0"/>
    <b v="1"/>
    <b v="0"/>
    <b v="0"/>
    <b v="0"/>
    <n v="105"/>
    <n v="635"/>
    <n v="38"/>
    <n v="60"/>
    <n v="76"/>
    <n v="98"/>
    <n v="32"/>
    <n v="7"/>
    <n v="47"/>
    <n v="62"/>
    <n v="79"/>
    <n v="89"/>
    <n v="32"/>
    <n v="15"/>
    <n v="311"/>
    <n v="324"/>
    <n v="207"/>
    <n v="22"/>
    <n v="635"/>
    <x v="0"/>
    <x v="0"/>
    <m/>
    <s v="Habitual residence"/>
    <m/>
    <m/>
    <m/>
    <s v="On foot"/>
    <m/>
    <x v="1"/>
    <m/>
    <s v="armed_clashes"/>
    <b v="1"/>
    <b v="0"/>
    <b v="0"/>
    <s v="Yes"/>
    <b v="1"/>
    <b v="1"/>
    <b v="0"/>
    <b v="0"/>
    <b v="0"/>
    <b v="0"/>
    <b v="0"/>
    <b v="0"/>
    <b v="0"/>
    <m/>
    <b v="0"/>
    <s v="No"/>
    <s v="South Sudan"/>
    <x v="18"/>
    <m/>
    <x v="50"/>
    <m/>
    <s v="Makuac"/>
    <m/>
    <s v="Other Site"/>
    <s v="Rumdit, guet."/>
    <s v="SSD"/>
    <x v="18"/>
    <s v="SS0803"/>
    <s v="SS080302"/>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inflow of IDPs in this territory is caused by recent fighting between Luanjang and Thiik Though ,Lou-paher made a counters attack against Launjang section .this incident resulted to the death of 23 people and 30 wounded as weel as 10000 individual are displaced from both sections.The village were the fighting took place are evacuated to the neighborhoods"/>
    <s v="7205e884-0ae0-429f-b481-71024121c063"/>
    <n v="1"/>
    <s v="3.4"/>
    <x v="0"/>
    <x v="0"/>
    <x v="0"/>
  </r>
  <r>
    <s v="et_SS0803_0013"/>
    <x v="94"/>
    <d v="2021-08-16T00:00:00"/>
    <d v="2021-08-20T00:00:00"/>
    <x v="7"/>
    <x v="40"/>
    <s v="Makuac"/>
    <m/>
    <x v="7"/>
    <s v="SS0803"/>
    <s v="SS080302"/>
    <s v="ssid_SS0803_0015"/>
    <s v="Manweng"/>
    <s v=""/>
    <n v="7.933681"/>
    <n v="29.545604000000001"/>
    <s v="Remote Assessment (e.g. phone interview, interview outside of the location)"/>
    <s v="None"/>
    <x v="0"/>
    <b v="1"/>
    <m/>
    <m/>
    <m/>
    <n v="105"/>
    <n v="635"/>
    <n v="38"/>
    <n v="60"/>
    <n v="76"/>
    <n v="98"/>
    <n v="32"/>
    <n v="7"/>
    <n v="47"/>
    <n v="62"/>
    <n v="79"/>
    <n v="89"/>
    <n v="32"/>
    <n v="15"/>
    <n v="311"/>
    <n v="324"/>
    <n v="207"/>
    <n v="22"/>
    <n v="635"/>
    <x v="0"/>
    <x v="0"/>
    <m/>
    <s v="3 ‐ 6 months"/>
    <m/>
    <m/>
    <m/>
    <s v="On foot"/>
    <m/>
    <x v="1"/>
    <m/>
    <s v="armed_clashes destruction_looting_property"/>
    <b v="1"/>
    <m/>
    <b v="1"/>
    <s v="Yes"/>
    <b v="1"/>
    <b v="1"/>
    <m/>
    <b v="1"/>
    <m/>
    <b v="1"/>
    <m/>
    <b v="1"/>
    <m/>
    <m/>
    <m/>
    <s v="No"/>
    <s v="South Sudan"/>
    <x v="18"/>
    <m/>
    <x v="50"/>
    <m/>
    <s v="Makuac"/>
    <m/>
    <s v="Other Site"/>
    <s v="Rumdit and guet"/>
    <s v="SSD"/>
    <x v="18"/>
    <s v="SS0803"/>
    <s v="SS080302"/>
    <s v="other"/>
    <s v="No"/>
    <m/>
    <m/>
    <m/>
    <m/>
    <m/>
    <m/>
    <m/>
    <m/>
    <m/>
    <m/>
    <m/>
    <m/>
    <m/>
    <m/>
    <m/>
    <m/>
    <s v="Unknown"/>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inflows of the IDPs in this location is caused by the recent fighting between luanyjang and Thiik though Lou-Paher made a counter-attack against luanyjang section. this incident resulted in the death of 23 people and 30 wounded as well as 1000 individuals are displaced in both sections. the villages where the fighting took place are evacuated to the neighborhood."/>
    <s v="c22800fe-b1fb-4cf1-93af-e1c6b68c8791"/>
    <n v="1"/>
    <s v="3.4"/>
    <x v="0"/>
    <x v="0"/>
    <x v="0"/>
  </r>
  <r>
    <s v="et_SS0803_0002"/>
    <x v="94"/>
    <d v="2021-08-17T00:00:00"/>
    <d v="2021-08-20T00:00:00"/>
    <x v="7"/>
    <x v="40"/>
    <s v="Makuac"/>
    <m/>
    <x v="7"/>
    <s v="SS0803"/>
    <s v="SS080302"/>
    <s v="ssid_SS0803_0071"/>
    <s v="Wun-nyieth"/>
    <s v=""/>
    <n v="8.0129999999999999"/>
    <n v="29.454000000000001"/>
    <s v="Remote Assessment (e.g. phone interview, interview outside of the location)"/>
    <s v="All IDPs/returnees"/>
    <x v="0"/>
    <b v="1"/>
    <m/>
    <m/>
    <m/>
    <n v="116"/>
    <n v="696"/>
    <n v="41"/>
    <n v="63"/>
    <n v="79"/>
    <n v="116"/>
    <n v="35"/>
    <n v="7"/>
    <n v="50"/>
    <n v="65"/>
    <n v="82"/>
    <n v="107"/>
    <n v="36"/>
    <n v="15"/>
    <n v="341"/>
    <n v="355"/>
    <n v="219"/>
    <n v="22"/>
    <n v="696"/>
    <x v="0"/>
    <x v="0"/>
    <m/>
    <s v="Habitual residence"/>
    <m/>
    <m/>
    <m/>
    <s v="On foot"/>
    <m/>
    <x v="1"/>
    <m/>
    <s v="armed_clashes"/>
    <b v="1"/>
    <m/>
    <m/>
    <s v="Yes"/>
    <b v="1"/>
    <b v="1"/>
    <m/>
    <m/>
    <m/>
    <b v="1"/>
    <m/>
    <m/>
    <m/>
    <m/>
    <m/>
    <s v="No"/>
    <s v="South Sudan"/>
    <x v="18"/>
    <m/>
    <x v="50"/>
    <m/>
    <s v="Makuac"/>
    <m/>
    <s v="Other Site"/>
    <s v="Ngapaken, Bolong dit, Abuok, Run, Anyijoong"/>
    <s v="SSD"/>
    <x v="18"/>
    <s v="SS0803"/>
    <s v="SS080302"/>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The recent displacement of the IDPs is due to recent attack made by some youth from Luanjang section against thiik community .The fighting was joined by Lou- parher against Luojang which resulted to the death of 23 people ,30 woundedand many people were displaced. This atarted since 16August 2021 though it is not continuing now but still there is fear among the community"/>
    <s v="c74eebe2-75ad-4a8d-bb9b-79809af5a6f6"/>
    <n v="1"/>
    <s v="3.4"/>
    <x v="0"/>
    <x v="0"/>
    <x v="0"/>
  </r>
  <r>
    <s v="et_SS0803_0012"/>
    <x v="94"/>
    <d v="2021-08-17T00:00:00"/>
    <d v="2021-08-20T00:00:00"/>
    <x v="7"/>
    <x v="40"/>
    <s v="Paliang"/>
    <m/>
    <x v="7"/>
    <s v="SS0803"/>
    <s v="SS080308"/>
    <s v="ssid_SS0803_0061"/>
    <s v="Madol"/>
    <s v=""/>
    <n v="7.9829999999999997"/>
    <n v="29.283000000000001"/>
    <s v="Remote Assessment (e.g. phone interview, interview outside of the location)"/>
    <s v="None"/>
    <x v="0"/>
    <b v="1"/>
    <m/>
    <m/>
    <m/>
    <n v="248"/>
    <n v="1490"/>
    <n v="156"/>
    <n v="145"/>
    <n v="169"/>
    <n v="201"/>
    <n v="49"/>
    <n v="10"/>
    <n v="156"/>
    <n v="149"/>
    <n v="172"/>
    <n v="212"/>
    <n v="56"/>
    <n v="15"/>
    <n v="730"/>
    <n v="760"/>
    <n v="606"/>
    <n v="25"/>
    <n v="1490"/>
    <x v="0"/>
    <x v="0"/>
    <m/>
    <s v="3 ‐ 6 months"/>
    <m/>
    <m/>
    <m/>
    <s v="On foot"/>
    <m/>
    <x v="1"/>
    <m/>
    <s v="armed_clashes destruction_looting_property"/>
    <b v="1"/>
    <m/>
    <b v="1"/>
    <s v="Yes"/>
    <b v="1"/>
    <b v="1"/>
    <m/>
    <b v="1"/>
    <m/>
    <b v="1"/>
    <m/>
    <b v="1"/>
    <m/>
    <m/>
    <m/>
    <s v="No"/>
    <s v="South Sudan"/>
    <x v="18"/>
    <m/>
    <x v="50"/>
    <m/>
    <s v="Paliang"/>
    <m/>
    <s v="Other Site"/>
    <s v="Watch, Romic,Rumabuth, Ramathiang, Wai-Chuuch"/>
    <s v="SSD"/>
    <x v="18"/>
    <s v="SS0803"/>
    <s v="SS080308"/>
    <s v="other"/>
    <s v="No"/>
    <m/>
    <m/>
    <m/>
    <m/>
    <m/>
    <m/>
    <m/>
    <m/>
    <m/>
    <m/>
    <m/>
    <m/>
    <m/>
    <m/>
    <m/>
    <m/>
    <s v="Unknown"/>
    <m/>
    <m/>
    <m/>
    <m/>
    <m/>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3 - Extreme need, with immediate threat to life"/>
    <s v="1 - No severe need"/>
    <s v="2 - No"/>
    <m/>
    <m/>
    <s v="The Recent movement of the population is caused by a recent attack made by luanyjang community against Thiik from 16-17 August 2021. this fighting had resulted in the death of 23 people and 30 wounded, destruction of resources, and looting of the property. the inhabitant of the area where the fighting occurred was forced to flee seeking safety."/>
    <s v="d82f4094-1d84-43e4-a7a9-3d8eabdbee1d"/>
    <n v="1"/>
    <s v="3.4"/>
    <x v="0"/>
    <x v="0"/>
    <x v="0"/>
  </r>
  <r>
    <s v="et_SS0803_0011"/>
    <x v="94"/>
    <d v="2021-08-17T00:00:00"/>
    <d v="2021-08-20T00:00:00"/>
    <x v="7"/>
    <x v="40"/>
    <s v="Paliang"/>
    <m/>
    <x v="7"/>
    <s v="SS0803"/>
    <s v="SS080308"/>
    <s v="ssid_SS0803_0070"/>
    <s v="Wun-chuei"/>
    <s v=""/>
    <n v="7.9859999999999998"/>
    <n v="29.315999999999999"/>
    <s v="Remote Assessment (e.g. phone interview, interview outside of the location)"/>
    <s v="None"/>
    <x v="0"/>
    <b v="1"/>
    <m/>
    <m/>
    <m/>
    <n v="233"/>
    <n v="1400"/>
    <n v="136"/>
    <n v="141"/>
    <n v="169"/>
    <n v="191"/>
    <n v="39"/>
    <n v="10"/>
    <n v="156"/>
    <n v="99"/>
    <n v="172"/>
    <n v="212"/>
    <n v="56"/>
    <n v="19"/>
    <n v="686"/>
    <n v="714"/>
    <n v="532"/>
    <n v="29"/>
    <n v="1400"/>
    <x v="0"/>
    <x v="0"/>
    <m/>
    <s v="3 ‐ 6 months"/>
    <m/>
    <m/>
    <m/>
    <s v="On foot"/>
    <m/>
    <x v="1"/>
    <m/>
    <s v="armed_clashes destruction_looting_property"/>
    <b v="1"/>
    <m/>
    <b v="1"/>
    <s v="Yes"/>
    <b v="1"/>
    <b v="1"/>
    <m/>
    <b v="1"/>
    <m/>
    <b v="1"/>
    <m/>
    <b v="1"/>
    <m/>
    <m/>
    <m/>
    <s v="No"/>
    <s v="South Sudan"/>
    <x v="18"/>
    <m/>
    <x v="50"/>
    <m/>
    <s v="Paliang"/>
    <m/>
    <s v="Other Site"/>
    <s v="Ramathiang, Romic, Rumabuth, Watch,Wai-achuuch"/>
    <s v="SSD"/>
    <x v="18"/>
    <s v="SS0803"/>
    <s v="SS080308"/>
    <s v="other"/>
    <s v="No"/>
    <m/>
    <m/>
    <m/>
    <m/>
    <m/>
    <m/>
    <m/>
    <m/>
    <m/>
    <m/>
    <m/>
    <m/>
    <m/>
    <m/>
    <m/>
    <m/>
    <s v="Unknown"/>
    <m/>
    <m/>
    <m/>
    <m/>
    <m/>
    <s v="3 - Extreme need, with immediate threat to life"/>
    <s v="3 - Extreme need, with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The recent displacement of IDPs is triggered by the recent attack made by luanyjang community against Thiik from 16 to 17 August 2021. The fighting was joined by Lou-paher which resulted in the death of 23 people and 30 wounded and destruction of property"/>
    <s v="67087b21-800a-4660-a1e3-0159bf1855d2"/>
    <n v="1"/>
    <s v="3.4"/>
    <x v="0"/>
    <x v="0"/>
    <x v="0"/>
  </r>
  <r>
    <s v="et_SS0803_0009"/>
    <x v="94"/>
    <d v="2021-08-16T00:00:00"/>
    <d v="2021-08-20T00:00:00"/>
    <x v="7"/>
    <x v="40"/>
    <s v="Paweng"/>
    <m/>
    <x v="7"/>
    <s v="SS0803"/>
    <s v="SS080310"/>
    <s v="ssid_SS0803_0066"/>
    <s v="Pan-Nhial"/>
    <s v=""/>
    <n v="8.1120000000000001"/>
    <n v="29.413"/>
    <s v="Remote Assessment (e.g. phone interview, interview outside of the location)"/>
    <s v="None"/>
    <x v="0"/>
    <b v="1"/>
    <m/>
    <m/>
    <m/>
    <n v="197"/>
    <n v="1184"/>
    <n v="109"/>
    <n v="121"/>
    <n v="142"/>
    <n v="164"/>
    <n v="39"/>
    <n v="6"/>
    <n v="129"/>
    <n v="73"/>
    <n v="145"/>
    <n v="185"/>
    <n v="56"/>
    <n v="15"/>
    <n v="581"/>
    <n v="603"/>
    <n v="432"/>
    <n v="21"/>
    <n v="1184"/>
    <x v="0"/>
    <x v="0"/>
    <m/>
    <s v="Habitual residence"/>
    <m/>
    <m/>
    <m/>
    <s v="On foot"/>
    <m/>
    <x v="1"/>
    <m/>
    <s v="armed_clashes destruction_looting_property"/>
    <b v="1"/>
    <m/>
    <b v="1"/>
    <s v="Yes"/>
    <b v="1"/>
    <b v="1"/>
    <m/>
    <m/>
    <m/>
    <b v="1"/>
    <m/>
    <m/>
    <m/>
    <m/>
    <m/>
    <s v="No"/>
    <s v="South Sudan"/>
    <x v="18"/>
    <m/>
    <x v="50"/>
    <m/>
    <s v="Paweng"/>
    <m/>
    <s v="Other Site"/>
    <s v="Malek,Meerdit,Meerthii, Piongjak,luangabyei,parieng-gaak"/>
    <s v="SSD"/>
    <x v="18"/>
    <s v="SS0803"/>
    <s v="SS080310"/>
    <s v="other"/>
    <s v="No"/>
    <m/>
    <m/>
    <m/>
    <m/>
    <m/>
    <m/>
    <m/>
    <m/>
    <m/>
    <m/>
    <m/>
    <m/>
    <m/>
    <m/>
    <m/>
    <m/>
    <s v="Unknown"/>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6 to 17 August 2021, The fighting erupted between luacjang section and Thiik though it was joined later by Lou-paper youth. The fighting resulted in the death of 23 people, 30 people wounded, and destruction of property and looting was also included. this made the inhabitants evacuate the village at the border and areas where fighting was taking place."/>
    <s v="7346b6e8-f000-490d-b528-0bb44aa9014e"/>
    <n v="1"/>
    <s v="3.4"/>
    <x v="0"/>
    <x v="0"/>
    <x v="0"/>
  </r>
  <r>
    <s v="et_SS0803_0008"/>
    <x v="94"/>
    <d v="2021-08-16T00:00:00"/>
    <d v="2021-08-20T00:00:00"/>
    <x v="7"/>
    <x v="40"/>
    <s v="Paweng"/>
    <m/>
    <x v="7"/>
    <s v="SS0803"/>
    <s v="SS080310"/>
    <s v="ssid_SS0803_0059"/>
    <s v="Kuel-chuk"/>
    <s v=""/>
    <n v="8.0760000000000005"/>
    <n v="29.431999999999999"/>
    <s v="Remote Assessment (e.g. phone interview, interview outside of the location)"/>
    <s v="None"/>
    <x v="0"/>
    <b v="1"/>
    <m/>
    <m/>
    <m/>
    <n v="150"/>
    <n v="900"/>
    <n v="38"/>
    <n v="58"/>
    <n v="142"/>
    <n v="164"/>
    <n v="32"/>
    <n v="7"/>
    <n v="47"/>
    <n v="62"/>
    <n v="145"/>
    <n v="155"/>
    <n v="35"/>
    <n v="15"/>
    <n v="441"/>
    <n v="459"/>
    <n v="205"/>
    <n v="22"/>
    <n v="900"/>
    <x v="0"/>
    <x v="0"/>
    <m/>
    <s v="Habitual residence"/>
    <m/>
    <m/>
    <m/>
    <s v="On foot"/>
    <m/>
    <x v="1"/>
    <m/>
    <s v="armed_clashes"/>
    <b v="1"/>
    <m/>
    <m/>
    <s v="Yes"/>
    <b v="1"/>
    <b v="1"/>
    <m/>
    <m/>
    <m/>
    <m/>
    <m/>
    <m/>
    <m/>
    <m/>
    <m/>
    <s v="No"/>
    <s v="South Sudan"/>
    <x v="18"/>
    <m/>
    <x v="50"/>
    <m/>
    <s v="Paweng"/>
    <m/>
    <s v="Other Site"/>
    <s v="Pa-Nyibol,Mayom-Chuei,Tuer-Angot"/>
    <s v="SSD"/>
    <x v="18"/>
    <s v="SS0803"/>
    <s v="SS080310"/>
    <s v="other"/>
    <s v="No"/>
    <m/>
    <m/>
    <m/>
    <m/>
    <m/>
    <m/>
    <m/>
    <m/>
    <m/>
    <m/>
    <m/>
    <m/>
    <m/>
    <m/>
    <m/>
    <m/>
    <s v="Unknown"/>
    <m/>
    <m/>
    <m/>
    <m/>
    <m/>
    <s v="3 - Extreme need, with immediate threat to life"/>
    <s v="3 - Extreme need, with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The recent displacement of IDPs is triggered by attack made by some youth from a luacjang against Thiik community. This fighting was joined by Lou-palor helping Thiik which resulted in the death of 23 people, 30 wounded and destruction of property such as the burning of houses and looting of resources hence, the inhabitants were left seeking safe places in the neighborhood."/>
    <s v="c1d5bd5d-a4cd-45da-8878-3085bf59290c"/>
    <n v="1"/>
    <s v="3.4"/>
    <x v="0"/>
    <x v="0"/>
    <x v="0"/>
  </r>
  <r>
    <s v="et_SS0803_0010"/>
    <x v="94"/>
    <d v="2021-08-17T00:00:00"/>
    <d v="2021-08-20T00:00:00"/>
    <x v="7"/>
    <x v="40"/>
    <s v="Paweng"/>
    <m/>
    <x v="7"/>
    <s v="SS0803"/>
    <s v="SS080310"/>
    <s v="ssid_SS0803_0023"/>
    <s v="Juol-gook"/>
    <s v=""/>
    <n v="8.0758559999999999"/>
    <n v="29.431408999999999"/>
    <s v="Remote Assessment (e.g. phone interview, interview outside of the location)"/>
    <s v="None"/>
    <x v="0"/>
    <b v="1"/>
    <m/>
    <m/>
    <m/>
    <n v="173"/>
    <n v="1041"/>
    <n v="38"/>
    <n v="121"/>
    <n v="142"/>
    <n v="164"/>
    <n v="39"/>
    <n v="7"/>
    <n v="57"/>
    <n v="72"/>
    <n v="145"/>
    <n v="185"/>
    <n v="56"/>
    <n v="15"/>
    <n v="511"/>
    <n v="530"/>
    <n v="288"/>
    <n v="22"/>
    <n v="1041"/>
    <x v="0"/>
    <x v="0"/>
    <m/>
    <s v="Habitual residence"/>
    <m/>
    <m/>
    <m/>
    <s v="On foot"/>
    <m/>
    <x v="1"/>
    <m/>
    <s v="armed_clashes destruction_looting_property"/>
    <b v="1"/>
    <m/>
    <b v="1"/>
    <s v="Yes"/>
    <b v="1"/>
    <b v="1"/>
    <m/>
    <b v="1"/>
    <m/>
    <b v="1"/>
    <m/>
    <b v="1"/>
    <m/>
    <m/>
    <m/>
    <s v="No"/>
    <s v="South Sudan"/>
    <x v="18"/>
    <m/>
    <x v="50"/>
    <m/>
    <s v="Paweng"/>
    <m/>
    <s v="Other Site"/>
    <s v="Pandit, Alawiir, Apuok, Nyang-ngor"/>
    <s v="SSD"/>
    <x v="18"/>
    <s v="SS0803"/>
    <s v="SS080310"/>
    <s v="other"/>
    <s v="No"/>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The recent displacement of IDPs in their village is due to a recent attack made by some youth from luanyjang community against Thiik section. The fighting began on 16 to 17 August 2021 which resulted in the death of 23 people from three site sides because Lou-paher made a counter-attack to those of luanyjang. there are 30 people wounded and those villages where the fighting took place are evacuated to the nearest neighborhood."/>
    <s v="3f0687a3-c141-48ca-b3eb-f0ff4e093fc2"/>
    <n v="1"/>
    <s v="3.4"/>
    <x v="0"/>
    <x v="0"/>
    <x v="0"/>
  </r>
  <r>
    <s v="et_SS0804_0070"/>
    <x v="145"/>
    <d v="2021-09-15T00:00:00"/>
    <d v="2021-10-22T00:00:00"/>
    <x v="7"/>
    <x v="41"/>
    <s v="Akop"/>
    <m/>
    <x v="7"/>
    <s v="SS0804"/>
    <s v="SS080401"/>
    <s v="ssid_SS0804_0031"/>
    <s v="Pakur"/>
    <s v=""/>
    <n v="8.3608102800000008"/>
    <n v="29.19050026"/>
    <s v="Remote Assessment (e.g. phone interview, interview outside of the location)"/>
    <s v="None"/>
    <x v="0"/>
    <b v="1"/>
    <b v="0"/>
    <b v="0"/>
    <b v="0"/>
    <n v="87"/>
    <n v="461"/>
    <n v="27"/>
    <n v="82"/>
    <n v="34"/>
    <n v="83"/>
    <n v="17"/>
    <n v="0"/>
    <n v="14"/>
    <n v="69"/>
    <n v="98"/>
    <n v="32"/>
    <n v="5"/>
    <n v="0"/>
    <n v="243"/>
    <n v="218"/>
    <n v="192"/>
    <n v="0"/>
    <n v="461"/>
    <x v="0"/>
    <x v="0"/>
    <m/>
    <s v="Habitual residence"/>
    <m/>
    <m/>
    <m/>
    <s v="On foot"/>
    <m/>
    <x v="0"/>
    <m/>
    <m/>
    <m/>
    <m/>
    <m/>
    <s v="Yes"/>
    <b v="1"/>
    <b v="1"/>
    <b v="0"/>
    <b v="0"/>
    <b v="0"/>
    <b v="0"/>
    <b v="0"/>
    <b v="1"/>
    <b v="0"/>
    <m/>
    <b v="0"/>
    <s v="No"/>
    <s v="South Sudan"/>
    <x v="18"/>
    <m/>
    <x v="48"/>
    <m/>
    <s v="Akop"/>
    <m/>
    <s v="Other Site"/>
    <s v="Marial-Amel, Aholbou, Riakic."/>
    <s v="SSD"/>
    <x v="18"/>
    <s v="SS0804"/>
    <s v="SS080401"/>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22/10/2021 IOM/DTM conducted field assessment to captured information about flood displacement in pakur village of Tonj North payam of Warrap state._x000a_the team found total of 461 individuals of (87 house holds)affected._x000a_and majority of the affected population are living in high land within the payam._x000a_urgent needs identified during the visit includes  shelter , health ,NFI and food."/>
    <s v="1b8f4b89-c6aa-4387-8ce8-4e177ec54d9c"/>
    <n v="1"/>
    <s v="3.4"/>
    <x v="0"/>
    <x v="0"/>
    <x v="0"/>
  </r>
  <r>
    <s v="et_SS0804_0071"/>
    <x v="145"/>
    <d v="2021-09-15T00:00:00"/>
    <d v="2021-10-22T00:00:00"/>
    <x v="7"/>
    <x v="41"/>
    <s v="Akop"/>
    <m/>
    <x v="7"/>
    <s v="SS0804"/>
    <s v="SS080401"/>
    <s v="ssid_SS0804_0049"/>
    <s v="Maguen"/>
    <s v=""/>
    <n v="8.3588100000000001"/>
    <n v="29.155116670000002"/>
    <s v="Remote Assessment (e.g. phone interview, interview outside of the location)"/>
    <s v="Majority of IDPs/returnees"/>
    <x v="0"/>
    <b v="1"/>
    <b v="0"/>
    <b v="0"/>
    <b v="0"/>
    <n v="189"/>
    <n v="983"/>
    <n v="89"/>
    <n v="78"/>
    <n v="95"/>
    <n v="139"/>
    <n v="26"/>
    <n v="5"/>
    <n v="93"/>
    <n v="197"/>
    <n v="163"/>
    <n v="85"/>
    <n v="11"/>
    <n v="2"/>
    <n v="432"/>
    <n v="551"/>
    <n v="457"/>
    <n v="7"/>
    <n v="983"/>
    <x v="0"/>
    <x v="0"/>
    <m/>
    <s v="Habitual residence"/>
    <m/>
    <m/>
    <m/>
    <s v="On foot"/>
    <m/>
    <x v="0"/>
    <m/>
    <m/>
    <m/>
    <m/>
    <m/>
    <s v="Yes"/>
    <b v="1"/>
    <b v="1"/>
    <b v="0"/>
    <b v="1"/>
    <b v="0"/>
    <b v="0"/>
    <b v="0"/>
    <b v="0"/>
    <b v="0"/>
    <m/>
    <b v="0"/>
    <s v="No"/>
    <s v="South Sudan"/>
    <x v="18"/>
    <m/>
    <x v="48"/>
    <m/>
    <s v="Akop"/>
    <m/>
    <s v="Other Site"/>
    <s v="Thic-chot, Ahony,Mayom, Amel."/>
    <s v="SSD"/>
    <x v="18"/>
    <s v="SS0804"/>
    <s v="SS080401"/>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of the IDPs in this village triggered by natural disaster flooding that occurred in the mid September 2021._x000a_the flood had destroyed their belongings such as house , chickens , goats, and their living standard became abnormal due to no medication._x000a_information gathered from the local authorities indicate the IDPs are in high land within the payam_x000a_urgent need s identified during the visit are shelter ,NFI and food."/>
    <s v="c2da8564-c152-4055-bd35-e6f38e8d1314"/>
    <n v="1"/>
    <s v="3.4"/>
    <x v="0"/>
    <x v="0"/>
    <x v="0"/>
  </r>
  <r>
    <s v="et_SS0804_0029"/>
    <x v="133"/>
    <d v="2020-12-30T00:00:00"/>
    <d v="2021-04-04T00:00:00"/>
    <x v="7"/>
    <x v="41"/>
    <s v="Akop"/>
    <m/>
    <x v="7"/>
    <s v="SS0804"/>
    <s v="SS080401"/>
    <s v="ssid_SS0804_0055"/>
    <s v="Akop Centre"/>
    <s v=""/>
    <n v="8.3498401639999997"/>
    <n v="29.08320045"/>
    <s v="Direct visit"/>
    <s v="None"/>
    <x v="0"/>
    <b v="1"/>
    <b v="0"/>
    <b v="0"/>
    <b v="1"/>
    <n v="545"/>
    <n v="3270"/>
    <n v="282"/>
    <n v="291"/>
    <n v="310"/>
    <n v="364"/>
    <n v="176"/>
    <n v="159"/>
    <n v="299"/>
    <n v="308"/>
    <n v="327"/>
    <n v="385"/>
    <n v="193"/>
    <n v="176"/>
    <n v="1582"/>
    <n v="1688"/>
    <n v="1180"/>
    <n v="335"/>
    <n v="3270"/>
    <x v="1"/>
    <x v="0"/>
    <m/>
    <s v="Habitual residence"/>
    <m/>
    <m/>
    <m/>
    <s v="On foot"/>
    <m/>
    <x v="1"/>
    <m/>
    <s v="destruction_looting_property"/>
    <b v="0"/>
    <b v="0"/>
    <b v="1"/>
    <s v="Yes"/>
    <b v="1"/>
    <b v="1"/>
    <b v="1"/>
    <b v="0"/>
    <b v="0"/>
    <b v="0"/>
    <b v="0"/>
    <b v="1"/>
    <b v="0"/>
    <m/>
    <b v="0"/>
    <s v="No"/>
    <s v="South Sudan"/>
    <x v="18"/>
    <m/>
    <x v="48"/>
    <m/>
    <s v="Akop"/>
    <m/>
    <s v="Wunkot"/>
    <s v="Akop"/>
    <s v="SSD"/>
    <x v="18"/>
    <s v="SS0804"/>
    <s v="SS080401"/>
    <s v="ssid_SS0804_0018"/>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y of this village are of three types 1- there are those affected by inter-sectoral clashes amongst sections those include Atok and Noi under Awul payam as Leer and Ajak under Kirik payam and Jur and Awan under Ruol-bet payam .the cause of the fihting was issues of the girl which later escalated to cattle raiding revenge killing and destruction of the properties .2- another one was fighting between Lou-paler of Mading lau and Kuanyjang of paweng payam that erupted since Feb-2021 the last one was the recent attack or fighting between Nuer of unity State and Dinka Alabeu and Aciek as well as Akop payam of Tonj North county ,Warrap."/>
    <s v="98fc713c-d839-43e2-be0d-03e35e547380"/>
    <n v="1"/>
    <s v="3.4"/>
    <x v="0"/>
    <x v="0"/>
    <x v="0"/>
  </r>
  <r>
    <s v="et_SS0804_0033"/>
    <x v="133"/>
    <d v="2021-02-11T00:00:00"/>
    <d v="2021-03-02T00:00:00"/>
    <x v="7"/>
    <x v="41"/>
    <s v="Akop"/>
    <m/>
    <x v="7"/>
    <s v="SS0804"/>
    <s v="SS080401"/>
    <s v="ssid_SS0804_0058"/>
    <s v="Bundir"/>
    <s v="Bundir"/>
    <n v="8.2281700000000004"/>
    <n v="29.14179"/>
    <s v="Direct visit"/>
    <s v="None"/>
    <x v="0"/>
    <b v="1"/>
    <m/>
    <m/>
    <b v="1"/>
    <n v="171"/>
    <n v="1026"/>
    <n v="80"/>
    <n v="88"/>
    <n v="106"/>
    <n v="160"/>
    <n v="21"/>
    <n v="6"/>
    <n v="97"/>
    <n v="105"/>
    <n v="123"/>
    <n v="181"/>
    <n v="38"/>
    <n v="21"/>
    <n v="461"/>
    <n v="565"/>
    <n v="370"/>
    <n v="27"/>
    <n v="1026"/>
    <x v="0"/>
    <x v="0"/>
    <m/>
    <s v="Habitual residence"/>
    <m/>
    <m/>
    <m/>
    <s v="On foot"/>
    <m/>
    <x v="1"/>
    <m/>
    <s v="destruction_looting_property"/>
    <m/>
    <m/>
    <b v="1"/>
    <s v="Yes"/>
    <b v="1"/>
    <b v="1"/>
    <m/>
    <m/>
    <m/>
    <m/>
    <m/>
    <b v="1"/>
    <m/>
    <m/>
    <m/>
    <s v="No"/>
    <s v="South Sudan"/>
    <x v="18"/>
    <m/>
    <x v="48"/>
    <m/>
    <s v="Akop"/>
    <m/>
    <s v="Wunkot"/>
    <s v="Akop"/>
    <s v="SSD"/>
    <x v="18"/>
    <s v="SS0804"/>
    <s v="SS080401"/>
    <s v="ssid_SS0804_0018"/>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 IDPs is caused by these events that occurred at different times . the first one was due to the fighting which erupted since last year 7-4-2020 as issues of girl between two sections .this escalated  bringing  other sections and resulted to the destruction of the properties the fighting was among four payams pago ,Awul, Ruol-bet , and Kirik though those were other groups from different payams .There are IDPs affected by the recent fighting between Nuer and Dinka at the Toch or swampy  area .the last incident was on Feb -021 fighting those of marial -lou and pawang community ."/>
    <s v="4bd5bcc0-20b1-40d1-8b7b-9ebeb3a39536"/>
    <n v="1"/>
    <s v="3.4"/>
    <x v="0"/>
    <x v="0"/>
    <x v="0"/>
  </r>
  <r>
    <s v="et_SS0804_0081"/>
    <x v="86"/>
    <d v="2021-08-05T00:00:00"/>
    <d v="2021-11-14T00:00:00"/>
    <x v="7"/>
    <x v="41"/>
    <s v="Akop"/>
    <m/>
    <x v="7"/>
    <s v="SS0804"/>
    <s v="SS080401"/>
    <s v="ssid_SS0804_0093"/>
    <s v="Rual -malith"/>
    <s v="Rual -malith"/>
    <n v="6.5359999999999996"/>
    <n v="30.021999999999998"/>
    <s v="Remote Assessment (e.g. phone interview, interview outside of the location)"/>
    <s v="None"/>
    <x v="0"/>
    <b v="1"/>
    <m/>
    <m/>
    <m/>
    <n v="57"/>
    <n v="276"/>
    <n v="16"/>
    <n v="29"/>
    <n v="32"/>
    <n v="31"/>
    <n v="17"/>
    <n v="0"/>
    <n v="18"/>
    <n v="38"/>
    <n v="47"/>
    <n v="33"/>
    <n v="15"/>
    <n v="0"/>
    <n v="125"/>
    <n v="151"/>
    <n v="101"/>
    <n v="0"/>
    <n v="276"/>
    <x v="0"/>
    <x v="0"/>
    <m/>
    <s v="Habitual residence"/>
    <m/>
    <m/>
    <m/>
    <s v="On foot"/>
    <m/>
    <x v="0"/>
    <m/>
    <m/>
    <m/>
    <m/>
    <m/>
    <s v="Yes"/>
    <b v="1"/>
    <b v="1"/>
    <m/>
    <m/>
    <m/>
    <m/>
    <m/>
    <m/>
    <m/>
    <m/>
    <m/>
    <s v="No"/>
    <s v="South Sudan"/>
    <x v="18"/>
    <m/>
    <x v="48"/>
    <m/>
    <s v="Akop"/>
    <m/>
    <s v="Other Site"/>
    <s v="Ameth-Agok, Macck, Adeny-kou."/>
    <s v="SSD"/>
    <x v="18"/>
    <s v="SS0804"/>
    <s v="SS080401"/>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of the IDPs in this village was triggered by natural disaster flooding that occurred in sept.2021_x000d__x000a_the flood had destroyed houses ,crops and domestics animals, and their living standard become changed due to no medication._x000d__x000a_ urgent needs includes shelter, NFI ,food and health."/>
    <s v="329ea14f-4b2e-4cb3-a4cd-950e1f095425"/>
    <n v="1"/>
    <s v="3.4"/>
    <x v="0"/>
    <x v="0"/>
    <x v="0"/>
  </r>
  <r>
    <s v="et_SS0804_0069"/>
    <x v="50"/>
    <d v="2021-09-18T00:00:00"/>
    <d v="2021-10-20T00:00:00"/>
    <x v="7"/>
    <x v="41"/>
    <s v="Akop"/>
    <m/>
    <x v="7"/>
    <s v="SS0804"/>
    <s v="SS080401"/>
    <s v="ssid_SS0804_0094"/>
    <s v="Kondok"/>
    <s v="Kondok"/>
    <n v="6.5110000000000001"/>
    <n v="30.065999999999999"/>
    <s v="Remote Assessment (e.g. phone interview, interview outside of the location)"/>
    <s v="None"/>
    <x v="0"/>
    <b v="1"/>
    <m/>
    <m/>
    <m/>
    <n v="98"/>
    <n v="519"/>
    <n v="27"/>
    <n v="32"/>
    <n v="82"/>
    <n v="97"/>
    <n v="62"/>
    <n v="0"/>
    <n v="16"/>
    <n v="49"/>
    <n v="98"/>
    <n v="23"/>
    <n v="33"/>
    <n v="0"/>
    <n v="300"/>
    <n v="219"/>
    <n v="124"/>
    <n v="0"/>
    <n v="519"/>
    <x v="0"/>
    <x v="0"/>
    <m/>
    <s v="Habitual residence"/>
    <m/>
    <m/>
    <m/>
    <s v="On foot"/>
    <m/>
    <x v="0"/>
    <m/>
    <m/>
    <m/>
    <m/>
    <m/>
    <s v="Yes"/>
    <m/>
    <b v="1"/>
    <m/>
    <b v="1"/>
    <m/>
    <m/>
    <m/>
    <b v="1"/>
    <m/>
    <m/>
    <m/>
    <s v="No"/>
    <s v="South Sudan"/>
    <x v="18"/>
    <m/>
    <x v="48"/>
    <m/>
    <s v="Akop"/>
    <m/>
    <s v="Other Site"/>
    <s v="Makuac, Malou-Akot, Mangok."/>
    <s v="SSD"/>
    <x v="18"/>
    <s v="SS0804"/>
    <s v="SS080401"/>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of the IDPs in this village was triggered by natural disaster flooding that occurred in Sept.2021_x000d__x000a_the floods destroyed their belongings such as house, chicken ,goats. And their living standard become bad due to no medication._x000d__x000a_the affected population are living in high land within the village._x000d__x000a_urgent need incudes food, shelter and NFI."/>
    <s v="cd9b8aa0-2ee3-4972-ae34-0c190c9fd000"/>
    <n v="1"/>
    <s v="3.4"/>
    <x v="0"/>
    <x v="0"/>
    <x v="0"/>
  </r>
  <r>
    <s v="et_SS0804_0076"/>
    <x v="146"/>
    <d v="2021-10-12T00:00:00"/>
    <d v="2021-11-02T00:00:00"/>
    <x v="7"/>
    <x v="41"/>
    <s v="Akop"/>
    <m/>
    <x v="7"/>
    <s v="SS0804"/>
    <s v="SS080401"/>
    <s v="ssid_SS0804_0095"/>
    <s v="Achuol-Lok"/>
    <s v=""/>
    <n v="8.3249999999999993"/>
    <n v="29.173999999999999"/>
    <s v="Remote Assessment (e.g. phone interview, interview outside of the location)"/>
    <s v="None"/>
    <x v="0"/>
    <b v="1"/>
    <m/>
    <m/>
    <m/>
    <n v="198"/>
    <n v="1049"/>
    <n v="89"/>
    <n v="98"/>
    <n v="107"/>
    <n v="83"/>
    <n v="39"/>
    <n v="18"/>
    <n v="72"/>
    <n v="187"/>
    <n v="215"/>
    <n v="56"/>
    <n v="62"/>
    <n v="23"/>
    <n v="434"/>
    <n v="615"/>
    <n v="446"/>
    <n v="41"/>
    <n v="1049"/>
    <x v="0"/>
    <x v="0"/>
    <m/>
    <s v="Habitual residence"/>
    <m/>
    <m/>
    <m/>
    <s v="On foot"/>
    <m/>
    <x v="0"/>
    <m/>
    <m/>
    <m/>
    <m/>
    <m/>
    <s v="Yes"/>
    <m/>
    <b v="1"/>
    <m/>
    <m/>
    <m/>
    <m/>
    <m/>
    <b v="1"/>
    <m/>
    <m/>
    <m/>
    <s v="No"/>
    <s v="South Sudan"/>
    <x v="18"/>
    <m/>
    <x v="48"/>
    <m/>
    <s v="Akop"/>
    <m/>
    <s v="Other Site"/>
    <s v="Pan-riong,kueel-Adol."/>
    <s v="SSD"/>
    <x v="18"/>
    <s v="SS0804"/>
    <s v="SS080401"/>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the displacement of the IDPs in this village was due to natural disaster that occurred in mid Sept.2021_x000d__x000a_the flood destroyed their properties such as house ,livestock crops and their living standard become bad due to diseases with no medication._x000d__x000a_urgent need raised from the local authorities are Shelter, NFI and food."/>
    <s v="07ca2a6d-544b-4fe0-8f26-0e4c7b7cd98b"/>
    <n v="1"/>
    <s v="3.4"/>
    <x v="0"/>
    <x v="0"/>
    <x v="0"/>
  </r>
  <r>
    <s v="et_SS0804_0080"/>
    <x v="86"/>
    <d v="2021-09-17T00:00:00"/>
    <d v="2021-11-14T00:00:00"/>
    <x v="7"/>
    <x v="41"/>
    <s v="Akop"/>
    <m/>
    <x v="7"/>
    <s v="SS0804"/>
    <s v="SS080401"/>
    <s v="ssid_SS0804_0096"/>
    <s v="Athieng puol"/>
    <s v="Athieng puol"/>
    <n v="6.532"/>
    <n v="29.978000000000002"/>
    <s v="Remote Assessment (e.g. phone interview, interview outside of the location)"/>
    <s v="None"/>
    <x v="0"/>
    <b v="1"/>
    <m/>
    <m/>
    <m/>
    <n v="193"/>
    <n v="984"/>
    <n v="82"/>
    <n v="93"/>
    <n v="147"/>
    <n v="198"/>
    <n v="34"/>
    <n v="0"/>
    <n v="65"/>
    <n v="78"/>
    <n v="181"/>
    <n v="79"/>
    <n v="27"/>
    <n v="0"/>
    <n v="554"/>
    <n v="430"/>
    <n v="318"/>
    <n v="0"/>
    <n v="984"/>
    <x v="0"/>
    <x v="0"/>
    <m/>
    <s v="Habitual residence"/>
    <m/>
    <m/>
    <m/>
    <s v="On foot"/>
    <m/>
    <x v="0"/>
    <m/>
    <m/>
    <m/>
    <m/>
    <m/>
    <s v="Yes"/>
    <b v="1"/>
    <b v="1"/>
    <m/>
    <b v="1"/>
    <m/>
    <m/>
    <m/>
    <b v="1"/>
    <m/>
    <m/>
    <m/>
    <s v="No"/>
    <s v="South Sudan"/>
    <x v="18"/>
    <m/>
    <x v="48"/>
    <m/>
    <s v="Akop"/>
    <m/>
    <s v="Other Site"/>
    <s v="war lang, Ayuok ,cluok piny."/>
    <s v="SSD"/>
    <x v="18"/>
    <s v="SS0804"/>
    <s v="SS080401"/>
    <s v="other"/>
    <s v="No"/>
    <m/>
    <m/>
    <m/>
    <m/>
    <m/>
    <m/>
    <m/>
    <m/>
    <m/>
    <m/>
    <m/>
    <m/>
    <m/>
    <m/>
    <m/>
    <m/>
    <s v="No"/>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 displacement of the IDPs in this village is caused by natural disaster flooding which occurred in Aug. 2021._x000d__x000a_the inhabitant of location were forced to evacuate seeking for safe places with their livestock  in bad condition  and living standard of the people is worse._x000d__x000a_urgent needs raised by the local authorities during the visit are food ,shelter and health."/>
    <s v="f328b897-c446-43c9-9907-e3c3cddefe17"/>
    <n v="1"/>
    <s v="3.4"/>
    <x v="0"/>
    <x v="0"/>
    <x v="0"/>
  </r>
  <r>
    <s v="et_SS0804_0010"/>
    <x v="147"/>
    <d v="2021-02-11T00:00:00"/>
    <d v="2021-02-11T00:00:00"/>
    <x v="7"/>
    <x v="41"/>
    <s v="Aliek"/>
    <m/>
    <x v="7"/>
    <s v="SS0804"/>
    <s v="SS080403"/>
    <s v="ssid_SS0804_0013"/>
    <s v="Rorkou"/>
    <s v=""/>
    <n v="8.3375301359999998"/>
    <n v="28.737100600000002"/>
    <s v="Direct visit"/>
    <s v="None"/>
    <x v="0"/>
    <b v="1"/>
    <m/>
    <m/>
    <b v="1"/>
    <n v="77"/>
    <n v="406"/>
    <n v="25"/>
    <n v="36"/>
    <n v="45"/>
    <n v="60"/>
    <n v="11"/>
    <n v="0"/>
    <n v="36"/>
    <n v="48"/>
    <n v="57"/>
    <n v="72"/>
    <n v="16"/>
    <n v="0"/>
    <n v="177"/>
    <n v="229"/>
    <n v="145"/>
    <n v="0"/>
    <n v="406"/>
    <x v="0"/>
    <x v="0"/>
    <m/>
    <s v="Habitual residence"/>
    <m/>
    <m/>
    <m/>
    <s v="On foot"/>
    <m/>
    <x v="1"/>
    <m/>
    <s v="violence_against_civilians"/>
    <m/>
    <b v="1"/>
    <m/>
    <s v="Yes"/>
    <b v="1"/>
    <m/>
    <m/>
    <b v="1"/>
    <m/>
    <m/>
    <m/>
    <m/>
    <m/>
    <m/>
    <m/>
    <s v="No"/>
    <s v="South Sudan"/>
    <x v="18"/>
    <m/>
    <x v="48"/>
    <m/>
    <s v="Awul"/>
    <m/>
    <s v="Other Site"/>
    <s v="Ajuat,Aciir,Thiang,Akot"/>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Following 2020 June inter-communal clashes between three community of Awul Akop and Reabet. Revenge killing was the order in the county which intensify between January and February 2021 and the conflict spread to the nine payam of Tonj north and result to massive   displacement ."/>
    <s v="6dbbf036-7a26-4f7a-bdb5-45e0829d72fd"/>
    <n v="1"/>
    <s v="3.4"/>
    <x v="0"/>
    <x v="0"/>
    <x v="1"/>
  </r>
  <r>
    <s v="et_SS0804_0013"/>
    <x v="148"/>
    <d v="2021-01-01T00:00:00"/>
    <d v="2021-02-16T00:00:00"/>
    <x v="7"/>
    <x v="41"/>
    <s v="Awul"/>
    <m/>
    <x v="7"/>
    <s v="SS0804"/>
    <s v="SS080404"/>
    <s v="ssid_SS0804_0039"/>
    <s v="Warrap Town"/>
    <s v="Comboni Church"/>
    <n v="8.1333303449999992"/>
    <n v="28.616699220000001"/>
    <s v="Remote Assessment (e.g. phone interview, interview outside of the location)"/>
    <s v="All IDPs/returnees"/>
    <x v="0"/>
    <b v="1"/>
    <m/>
    <m/>
    <m/>
    <n v="565"/>
    <n v="2938"/>
    <n v="85"/>
    <n v="133"/>
    <n v="412"/>
    <n v="320"/>
    <n v="263"/>
    <n v="42"/>
    <n v="101"/>
    <n v="198"/>
    <n v="519"/>
    <n v="436"/>
    <n v="308"/>
    <n v="121"/>
    <n v="1255"/>
    <n v="1683"/>
    <n v="517"/>
    <n v="163"/>
    <n v="2938"/>
    <x v="1"/>
    <x v="0"/>
    <m/>
    <s v="Habitual residence"/>
    <m/>
    <m/>
    <m/>
    <s v="On foot"/>
    <m/>
    <x v="1"/>
    <m/>
    <s v="armed_clashes"/>
    <b v="1"/>
    <m/>
    <m/>
    <s v="Yes"/>
    <b v="1"/>
    <m/>
    <m/>
    <m/>
    <m/>
    <m/>
    <m/>
    <b v="1"/>
    <m/>
    <m/>
    <m/>
    <s v="No"/>
    <s v="South Sudan"/>
    <x v="18"/>
    <m/>
    <x v="48"/>
    <m/>
    <s v="Awul"/>
    <m/>
    <s v="Other Site"/>
    <s v="Roual Atok"/>
    <s v="SSD"/>
    <x v="18"/>
    <s v="SS0804"/>
    <s v="SS080404"/>
    <s v="other"/>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Following active renewed inter communal flogging in Tonj north of warrap state as element of revenge, the conflict spread from three payams of Awul ,Akop and Realhet to all the nine payams of Tonj North county, these results to displacement  of hundreds"/>
    <s v="f9ba4e83-9f30-48ae-a2f6-a235d9b28269"/>
    <n v="1"/>
    <s v="3.4"/>
    <x v="0"/>
    <x v="0"/>
    <x v="0"/>
  </r>
  <r>
    <s v="et_SS0804_0032"/>
    <x v="133"/>
    <d v="2021-02-12T00:00:00"/>
    <d v="2021-03-02T00:00:00"/>
    <x v="7"/>
    <x v="41"/>
    <s v="Awul"/>
    <m/>
    <x v="7"/>
    <s v="SS0804"/>
    <s v="SS080404"/>
    <s v="ssid_SS0804_0039"/>
    <s v="Warrap Town"/>
    <s v="Warrap comboni primary School &amp;church"/>
    <n v="8.1333303449999992"/>
    <n v="28.616699220000001"/>
    <s v="Direct visit"/>
    <s v="None"/>
    <x v="0"/>
    <b v="1"/>
    <m/>
    <m/>
    <m/>
    <n v="244"/>
    <n v="1464"/>
    <n v="132"/>
    <n v="140"/>
    <n v="159"/>
    <n v="213"/>
    <n v="26"/>
    <n v="9"/>
    <n v="149"/>
    <n v="157"/>
    <n v="176"/>
    <n v="234"/>
    <n v="43"/>
    <n v="26"/>
    <n v="679"/>
    <n v="785"/>
    <n v="578"/>
    <n v="35"/>
    <n v="1464"/>
    <x v="0"/>
    <x v="0"/>
    <m/>
    <s v="Habitual residence"/>
    <m/>
    <m/>
    <m/>
    <s v="On foot"/>
    <m/>
    <x v="1"/>
    <m/>
    <s v="destruction_looting_property"/>
    <m/>
    <m/>
    <b v="1"/>
    <s v="Yes"/>
    <b v="1"/>
    <b v="1"/>
    <b v="1"/>
    <m/>
    <m/>
    <m/>
    <m/>
    <b v="1"/>
    <m/>
    <m/>
    <m/>
    <s v="No"/>
    <s v="South Sudan"/>
    <x v="18"/>
    <m/>
    <x v="48"/>
    <m/>
    <s v="Rual Bet"/>
    <m/>
    <s v="Achol"/>
    <s v="Rual Bet"/>
    <s v="SSD"/>
    <x v="18"/>
    <s v="SS0804"/>
    <s v="SS080409"/>
    <s v="ssid_SS0804_0046"/>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f the IDPs caused by communal clashes that happened since last year April-2020 between Awan, Jur of Ruol-bet payam as Atok and Noi of Awul payam . The fighting was cased by the girl of Atok pregnant by a yang man from Ruol-bet and it was separated and the girl was given man .unfortunately the man from Ruol-bet came and took the girl by force from her house which resulted to fighting .this reached the dangerous stage where many villages from both sides were burn down ,revenge killing to the extend of killing children and women plus the cattle raiding ."/>
    <s v="65fa5be1-aaa2-46c7-af66-376891af1fea"/>
    <n v="1"/>
    <s v="3.4"/>
    <x v="0"/>
    <x v="0"/>
    <x v="1"/>
  </r>
  <r>
    <s v="et_SS0804_0023"/>
    <x v="149"/>
    <d v="2021-04-07T00:00:00"/>
    <d v="2021-04-08T00:00:00"/>
    <x v="7"/>
    <x v="41"/>
    <s v="Awul"/>
    <m/>
    <x v="7"/>
    <s v="SS0804"/>
    <s v="SS080404"/>
    <s v="ssid_SS0804_0039"/>
    <s v="Warrap Town"/>
    <s v="Warrap comboni primary school &amp; church"/>
    <n v="8.1333303449999992"/>
    <n v="28.616699220000001"/>
    <s v="Direct visit"/>
    <s v="None"/>
    <x v="0"/>
    <b v="1"/>
    <m/>
    <m/>
    <m/>
    <n v="221"/>
    <n v="1326"/>
    <n v="107"/>
    <n v="146"/>
    <n v="154"/>
    <n v="163"/>
    <n v="27"/>
    <n v="13"/>
    <n v="124"/>
    <n v="163"/>
    <n v="171"/>
    <n v="195"/>
    <n v="40"/>
    <n v="23"/>
    <n v="610"/>
    <n v="716"/>
    <n v="540"/>
    <n v="36"/>
    <n v="1326"/>
    <x v="1"/>
    <x v="0"/>
    <m/>
    <s v="Habitual residence"/>
    <m/>
    <m/>
    <m/>
    <s v="On foot"/>
    <m/>
    <x v="1"/>
    <m/>
    <s v="destruction_looting_property"/>
    <m/>
    <m/>
    <b v="1"/>
    <s v="Yes"/>
    <b v="1"/>
    <b v="1"/>
    <b v="1"/>
    <m/>
    <m/>
    <m/>
    <m/>
    <b v="1"/>
    <m/>
    <m/>
    <m/>
    <s v="No"/>
    <s v="South Sudan"/>
    <x v="18"/>
    <m/>
    <x v="48"/>
    <m/>
    <s v="Awul"/>
    <m/>
    <s v="Other Site"/>
    <s v="Majuac,Makoc, Ruol-Atok, Thim-Wiem , Ngal-Nyang,"/>
    <s v="SSD"/>
    <x v="18"/>
    <s v="SS0804"/>
    <s v="SS080404"/>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is one of the sit hosting IDPs ,those who came from Swampy areas ,the areas surrounding Warrap town at the eastern part as well as the all areas of Warrap town. the displacement was due to communal clashes emerged since last year April 2020 up to date. it involved revenge killing and cattle raiding between Awul payam versus Ruol-bet and Kirik payam.all the villages surrounding are evacuated where some of the people went to Wau,Kuajok thiek among others."/>
    <s v="75d2d533-6012-45b2-b778-58bcffd9a9ca"/>
    <n v="1"/>
    <s v="3.4"/>
    <x v="0"/>
    <x v="0"/>
    <x v="0"/>
  </r>
  <r>
    <s v="et_SS0804_0060"/>
    <x v="61"/>
    <d v="2021-09-16T00:00:00"/>
    <d v="2021-10-31T00:00:00"/>
    <x v="7"/>
    <x v="41"/>
    <s v="Awul"/>
    <m/>
    <x v="7"/>
    <s v="SS0804"/>
    <s v="SS080404"/>
    <s v="ssid_SS0804_0039"/>
    <s v="Warrap Town"/>
    <s v=""/>
    <n v="8.1333303449999992"/>
    <n v="28.616699220000001"/>
    <s v="Remote Assessment (e.g. phone interview, interview outside of the location)"/>
    <s v="All IDPs/returnees"/>
    <x v="0"/>
    <b v="1"/>
    <b v="0"/>
    <b v="0"/>
    <b v="0"/>
    <n v="128"/>
    <n v="678"/>
    <n v="56"/>
    <n v="49"/>
    <n v="97"/>
    <n v="81"/>
    <n v="31"/>
    <n v="12"/>
    <n v="27"/>
    <n v="52"/>
    <n v="86"/>
    <n v="126"/>
    <n v="48"/>
    <n v="13"/>
    <n v="326"/>
    <n v="352"/>
    <n v="184"/>
    <n v="25"/>
    <n v="678"/>
    <x v="0"/>
    <x v="0"/>
    <m/>
    <s v="Habitual residence"/>
    <m/>
    <m/>
    <m/>
    <s v="On foot"/>
    <m/>
    <x v="0"/>
    <m/>
    <m/>
    <m/>
    <m/>
    <m/>
    <s v="Yes"/>
    <b v="1"/>
    <b v="1"/>
    <b v="0"/>
    <b v="0"/>
    <b v="0"/>
    <b v="0"/>
    <b v="0"/>
    <b v="1"/>
    <b v="0"/>
    <m/>
    <b v="0"/>
    <s v="No"/>
    <s v="South Sudan"/>
    <x v="18"/>
    <m/>
    <x v="48"/>
    <m/>
    <s v="Awul"/>
    <m/>
    <s v="Warrap Town"/>
    <s v="Awul"/>
    <s v="SSD"/>
    <x v="18"/>
    <s v="SS0804"/>
    <s v="SS080404"/>
    <s v="ssid_SS0804_0039"/>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31 / oct. 2021 DTM conducted event tracking to capture information about flood displacement person in warrap town village of Awul payam of Tonj North county of Warrap state._x000a_the team found total 678 IND of (128 house holds) affected._x000a_information gathered from key informant indicates IDPs are in high land within the payam. and the urgent needs raised during the visit from affected population are shelter, health and NFI"/>
    <s v="39725379-3705-461c-aba0-5c50f5a501d7"/>
    <n v="1"/>
    <s v="3.4"/>
    <x v="0"/>
    <x v="0"/>
    <x v="0"/>
  </r>
  <r>
    <s v="et_SS0804_0083"/>
    <x v="150"/>
    <d v="2021-11-16T00:00:00"/>
    <d v="2021-11-29T00:00:00"/>
    <x v="7"/>
    <x v="41"/>
    <s v="Awul"/>
    <m/>
    <x v="7"/>
    <s v="SS0804"/>
    <s v="SS080404"/>
    <s v="ssid_SS0804_0039"/>
    <s v="Warrap Town"/>
    <s v=""/>
    <n v="8.1333303449999992"/>
    <n v="28.616699220000001"/>
    <s v="Direct visit"/>
    <s v="All IDPs/returnees"/>
    <x v="1"/>
    <b v="1"/>
    <b v="0"/>
    <b v="0"/>
    <b v="0"/>
    <n v="62"/>
    <n v="279"/>
    <n v="9"/>
    <n v="12"/>
    <n v="31"/>
    <n v="42"/>
    <n v="28"/>
    <n v="12"/>
    <n v="11"/>
    <n v="14"/>
    <n v="37"/>
    <n v="36"/>
    <n v="30"/>
    <n v="17"/>
    <n v="134"/>
    <n v="145"/>
    <n v="46"/>
    <n v="29"/>
    <n v="279"/>
    <x v="2"/>
    <x v="0"/>
    <m/>
    <s v="3 ‐ 6 months"/>
    <b v="0"/>
    <b v="1"/>
    <b v="0"/>
    <s v="On foot"/>
    <m/>
    <x v="2"/>
    <m/>
    <m/>
    <m/>
    <m/>
    <m/>
    <s v="Yes"/>
    <b v="0"/>
    <b v="1"/>
    <b v="0"/>
    <b v="0"/>
    <b v="0"/>
    <b v="0"/>
    <b v="0"/>
    <b v="0"/>
    <b v="0"/>
    <m/>
    <b v="0"/>
    <s v="No"/>
    <s v="South Sudan"/>
    <x v="18"/>
    <m/>
    <x v="48"/>
    <m/>
    <s v="Awul"/>
    <m/>
    <s v="Other Site"/>
    <s v="morryjok, domkuot"/>
    <s v="SSD"/>
    <x v="18"/>
    <s v="SS0804"/>
    <s v="SS080404"/>
    <s v="other"/>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No"/>
    <m/>
    <m/>
    <s v="on 29/11/2021 DTM conducted assessment to verified report on returnees in Warrap town village of Awul Payam of Tonj North county .And the team found total 279 individuals of (62 house holds) have returned.And the urgent needs identified during the visit are Food ,Shelter and NFI."/>
    <s v="0432ff07-aadf-47ce-8f67-d8d6d234c0c4"/>
    <n v="1"/>
    <s v="3.4"/>
    <x v="0"/>
    <x v="0"/>
    <x v="0"/>
  </r>
  <r>
    <s v="et_SS0804_0046"/>
    <x v="136"/>
    <d v="2021-09-29T00:00:00"/>
    <d v="2021-10-08T00:00:00"/>
    <x v="7"/>
    <x v="41"/>
    <s v="Awul"/>
    <m/>
    <x v="7"/>
    <s v="SS0804"/>
    <s v="SS080404"/>
    <s v="ssid_SS0804_0039"/>
    <s v="Warrap Town"/>
    <s v=""/>
    <n v="8.1333303449999992"/>
    <n v="28.616699220000001"/>
    <s v="Direct visit"/>
    <s v="None"/>
    <x v="1"/>
    <b v="1"/>
    <b v="0"/>
    <b v="0"/>
    <b v="0"/>
    <n v="56"/>
    <n v="286"/>
    <n v="16"/>
    <n v="23"/>
    <n v="32"/>
    <n v="31"/>
    <n v="11"/>
    <n v="4"/>
    <n v="27"/>
    <n v="39"/>
    <n v="55"/>
    <n v="25"/>
    <n v="13"/>
    <n v="10"/>
    <n v="117"/>
    <n v="169"/>
    <n v="105"/>
    <n v="14"/>
    <n v="286"/>
    <x v="2"/>
    <x v="0"/>
    <m/>
    <s v="3 ‐ 6 months"/>
    <b v="0"/>
    <b v="0"/>
    <b v="1"/>
    <s v="On foot"/>
    <m/>
    <x v="2"/>
    <m/>
    <m/>
    <m/>
    <m/>
    <m/>
    <s v="Yes"/>
    <b v="0"/>
    <b v="1"/>
    <b v="0"/>
    <b v="1"/>
    <b v="0"/>
    <b v="0"/>
    <b v="0"/>
    <b v="0"/>
    <b v="0"/>
    <m/>
    <b v="0"/>
    <s v="No"/>
    <s v="South Sudan"/>
    <x v="18"/>
    <m/>
    <x v="48"/>
    <m/>
    <s v="Awul"/>
    <m/>
    <s v="Warrap Town"/>
    <s v="Awul"/>
    <s v="SSD"/>
    <x v="18"/>
    <s v="SS0804"/>
    <s v="SS080404"/>
    <s v="ssid_SS0804_0039"/>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On 8/10/2021 DTM conducted event tracking to capture information about returnees in warrap Town village of tonj north of warrap state and the team found total of 286 individuals and 56 HHs are returned to their habitual residence due to subside flood and standing water , urgent needs include food ,shelters and health"/>
    <s v="fe760f22-fa64-4df9-874d-007f5c3698cd"/>
    <n v="1"/>
    <s v="3.4"/>
    <x v="0"/>
    <x v="0"/>
    <x v="0"/>
  </r>
  <r>
    <s v="et_SS0804_0088"/>
    <x v="119"/>
    <d v="2021-11-15T00:00:00"/>
    <d v="2021-11-28T00:00:00"/>
    <x v="7"/>
    <x v="41"/>
    <s v="Awul"/>
    <m/>
    <x v="7"/>
    <s v="SS0804"/>
    <s v="SS080404"/>
    <s v="ssid_SS0804_0003"/>
    <s v="Awul"/>
    <s v=""/>
    <n v="8.1869802479999993"/>
    <n v="28.737199780000001"/>
    <s v="Direct visit"/>
    <s v="All IDPs/returnees"/>
    <x v="1"/>
    <b v="1"/>
    <b v="1"/>
    <m/>
    <m/>
    <n v="87"/>
    <n v="392"/>
    <n v="19"/>
    <n v="34"/>
    <n v="40"/>
    <n v="26"/>
    <n v="31"/>
    <n v="14"/>
    <n v="22"/>
    <n v="39"/>
    <n v="54"/>
    <n v="53"/>
    <n v="39"/>
    <n v="21"/>
    <n v="164"/>
    <n v="228"/>
    <n v="114"/>
    <n v="35"/>
    <n v="392"/>
    <x v="2"/>
    <x v="0"/>
    <m/>
    <s v="Less than 3 months"/>
    <m/>
    <b v="1"/>
    <m/>
    <s v="On foot"/>
    <m/>
    <x v="2"/>
    <m/>
    <m/>
    <m/>
    <m/>
    <m/>
    <s v="Yes"/>
    <m/>
    <m/>
    <m/>
    <m/>
    <m/>
    <m/>
    <m/>
    <b v="1"/>
    <m/>
    <m/>
    <m/>
    <s v="No"/>
    <s v="South Sudan"/>
    <x v="18"/>
    <m/>
    <x v="48"/>
    <m/>
    <s v="Awul"/>
    <m/>
    <s v="Other Site"/>
    <s v="Aniel, Mabior-Atak"/>
    <s v="SSD"/>
    <x v="18"/>
    <s v="SS0804"/>
    <s v="SS080404"/>
    <s v="other"/>
    <m/>
    <m/>
    <m/>
    <m/>
    <m/>
    <m/>
    <m/>
    <m/>
    <m/>
    <m/>
    <m/>
    <m/>
    <m/>
    <m/>
    <m/>
    <m/>
    <m/>
    <s v="No"/>
    <m/>
    <m/>
    <m/>
    <m/>
    <m/>
    <s v="3 - Extreme need, with immediate threat to life"/>
    <s v="1 - No severe need"/>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8/11/2021 IOM/DTM conducted event tracking to capture information about returnee in Awul center village ,and the team found total of 275 ind returned to their homes because there is no standing water. urgent need are food , health and shelter"/>
    <s v="853f53a9-5454-427c-943c-76be63c81401"/>
    <n v="1"/>
    <s v="3.4"/>
    <x v="0"/>
    <x v="0"/>
    <x v="0"/>
  </r>
  <r>
    <s v="et_SS0804_0066"/>
    <x v="146"/>
    <d v="2021-10-14T00:00:00"/>
    <d v="2021-11-02T00:00:00"/>
    <x v="7"/>
    <x v="41"/>
    <s v="Awul"/>
    <m/>
    <x v="7"/>
    <s v="SS0804"/>
    <s v="SS080404"/>
    <s v="ssid_SS0804_0003"/>
    <s v="Awul"/>
    <s v="Awul Center"/>
    <n v="8.1869802479999993"/>
    <n v="28.737199780000001"/>
    <s v="Remote Assessment (e.g. phone interview, interview outside of the location)"/>
    <s v="Majority of IDPs/returnees"/>
    <x v="0"/>
    <b v="1"/>
    <m/>
    <m/>
    <m/>
    <n v="97"/>
    <n v="514"/>
    <n v="32"/>
    <n v="69"/>
    <n v="57"/>
    <n v="67"/>
    <n v="22"/>
    <n v="7"/>
    <n v="48"/>
    <n v="52"/>
    <n v="72"/>
    <n v="45"/>
    <n v="35"/>
    <n v="8"/>
    <n v="254"/>
    <n v="260"/>
    <n v="201"/>
    <n v="15"/>
    <n v="514"/>
    <x v="0"/>
    <x v="0"/>
    <m/>
    <s v="Habitual residence"/>
    <m/>
    <m/>
    <m/>
    <s v="On foot"/>
    <m/>
    <x v="0"/>
    <m/>
    <m/>
    <m/>
    <m/>
    <m/>
    <s v="Yes"/>
    <b v="1"/>
    <b v="1"/>
    <m/>
    <b v="1"/>
    <m/>
    <m/>
    <m/>
    <b v="1"/>
    <m/>
    <m/>
    <m/>
    <s v="No"/>
    <s v="South Sudan"/>
    <x v="18"/>
    <m/>
    <x v="48"/>
    <m/>
    <s v="Awul"/>
    <m/>
    <s v="Other Site"/>
    <s v="Mabior, Ariech, Mapel."/>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11/2021 DTM conducted field assessment  to verify report on flood displacement person in awul center village of Awul payam of tonj North and the team found total of 514 ind of (97 house holds) affected._x000d__x000a_information gathered through key informant indicates that IDPs are in high land within the village._x000d__x000a_urgent need are shelter, health and food."/>
    <s v="b69fcd78-4314-4308-9baa-3ed9a9bf8e4b"/>
    <n v="1"/>
    <s v="3.4"/>
    <x v="0"/>
    <x v="0"/>
    <x v="0"/>
  </r>
  <r>
    <s v="et_SS0804_0021"/>
    <x v="149"/>
    <d v="2021-04-07T00:00:00"/>
    <d v="2021-04-08T00:00:00"/>
    <x v="7"/>
    <x v="41"/>
    <s v="Awul"/>
    <m/>
    <x v="7"/>
    <s v="SS0804"/>
    <s v="SS080404"/>
    <s v="ssid_SS0804_0003"/>
    <s v="Awul"/>
    <s v="Awul Center"/>
    <n v="8.1869802479999993"/>
    <n v="28.737199780000001"/>
    <s v="Direct visit"/>
    <s v="All IDPs/returnees"/>
    <x v="0"/>
    <b v="1"/>
    <m/>
    <b v="1"/>
    <m/>
    <n v="810"/>
    <n v="4860"/>
    <n v="457"/>
    <n v="466"/>
    <n v="486"/>
    <n v="544"/>
    <n v="221"/>
    <n v="203"/>
    <n v="474"/>
    <n v="483"/>
    <n v="503"/>
    <n v="564"/>
    <n v="238"/>
    <n v="221"/>
    <n v="2377"/>
    <n v="2483"/>
    <n v="1880"/>
    <n v="424"/>
    <n v="4860"/>
    <x v="1"/>
    <x v="0"/>
    <m/>
    <s v="Habitual residence"/>
    <m/>
    <m/>
    <m/>
    <s v="On foot"/>
    <m/>
    <x v="1"/>
    <m/>
    <s v="destruction_looting_property"/>
    <m/>
    <m/>
    <b v="1"/>
    <s v="Yes"/>
    <b v="1"/>
    <m/>
    <b v="1"/>
    <m/>
    <m/>
    <m/>
    <m/>
    <b v="1"/>
    <m/>
    <m/>
    <m/>
    <s v="No"/>
    <s v="South Sudan"/>
    <x v="18"/>
    <m/>
    <x v="48"/>
    <m/>
    <s v="Awul"/>
    <m/>
    <s v="Agany"/>
    <s v="Awul"/>
    <s v="SSD"/>
    <x v="18"/>
    <s v="SS0804"/>
    <s v="SS080404"/>
    <s v="ssid_SS0804_0034"/>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is caused by the inter-communal clashes that occurred since April -2020 last year . the fighting was among six communities or sections that include Atokand Noi against Awai ,leer Ajak ,and Apuk- padoc. it resulted to the killing vulnerable groups and three women were killed one wounded . There were three children killed puls other children that lost."/>
    <s v="07c1cdb5-3a95-42ac-b890-ca365dda73e2"/>
    <n v="1"/>
    <s v="3.4"/>
    <x v="0"/>
    <x v="0"/>
    <x v="0"/>
  </r>
  <r>
    <s v="et_SS0804_0020"/>
    <x v="149"/>
    <d v="2021-02-11T00:00:00"/>
    <d v="2021-04-08T00:00:00"/>
    <x v="7"/>
    <x v="41"/>
    <s v="Awul"/>
    <m/>
    <x v="7"/>
    <s v="SS0804"/>
    <s v="SS080404"/>
    <s v="ssid_SS0804_0023"/>
    <s v="Kuanygoi"/>
    <s v=""/>
    <n v="8.1783103940000004"/>
    <n v="28.64909935"/>
    <s v="Direct visit"/>
    <s v="None"/>
    <x v="0"/>
    <b v="1"/>
    <b v="0"/>
    <b v="0"/>
    <b v="1"/>
    <n v="405"/>
    <n v="2430"/>
    <n v="210"/>
    <n v="219"/>
    <n v="238"/>
    <n v="280"/>
    <n v="66"/>
    <n v="49"/>
    <n v="277"/>
    <n v="286"/>
    <n v="305"/>
    <n v="351"/>
    <n v="83"/>
    <n v="66"/>
    <n v="1062"/>
    <n v="1368"/>
    <n v="992"/>
    <n v="115"/>
    <n v="2430"/>
    <x v="0"/>
    <x v="0"/>
    <m/>
    <s v="Habitual residence"/>
    <m/>
    <m/>
    <m/>
    <s v="On foot"/>
    <m/>
    <x v="1"/>
    <m/>
    <s v="destruction_looting_property"/>
    <b v="0"/>
    <b v="0"/>
    <b v="1"/>
    <s v="No"/>
    <b v="0"/>
    <b v="0"/>
    <b v="0"/>
    <b v="0"/>
    <b v="0"/>
    <b v="0"/>
    <b v="0"/>
    <b v="0"/>
    <b v="0"/>
    <m/>
    <b v="0"/>
    <s v="No"/>
    <s v="South Sudan"/>
    <x v="18"/>
    <m/>
    <x v="48"/>
    <m/>
    <s v="Awul"/>
    <m/>
    <s v="Agany"/>
    <s v="Awul"/>
    <s v="SSD"/>
    <x v="18"/>
    <s v="SS0804"/>
    <s v="SS080404"/>
    <s v="ssid_SS0804_0034"/>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displacement of thre IDPs was an incident that occured between those youth of Ruol-bet payam and another youth of Awul payam .the cause of this fighting was issues of the girl that pregnant by the yang man from Ruol-bet and it was separated and given to another man. As a result the man from Ruol-bet came and took this woman by fore from her house which result to be fighting which later escalation"/>
    <s v="6c40e065-66cb-4953-8fa0-3ce036fe5f0c"/>
    <n v="1"/>
    <s v="3.4"/>
    <x v="0"/>
    <x v="0"/>
    <x v="0"/>
  </r>
  <r>
    <s v="et_SS0804_0067"/>
    <x v="151"/>
    <d v="2021-09-23T00:00:00"/>
    <d v="2021-10-04T00:00:00"/>
    <x v="7"/>
    <x v="41"/>
    <s v="Awul"/>
    <m/>
    <x v="7"/>
    <s v="SS0804"/>
    <s v="SS080404"/>
    <s v="ssid_SS0804_0023"/>
    <s v="Kuanygoi"/>
    <s v=""/>
    <n v="8.1783103940000004"/>
    <n v="28.64909935"/>
    <s v="Remote Assessment (e.g. phone interview, interview outside of the location)"/>
    <s v="Majority of IDPs/returnees"/>
    <x v="0"/>
    <b v="1"/>
    <m/>
    <m/>
    <m/>
    <n v="52"/>
    <n v="276"/>
    <n v="13"/>
    <n v="23"/>
    <n v="29"/>
    <n v="41"/>
    <n v="32"/>
    <n v="6"/>
    <n v="16"/>
    <n v="27"/>
    <n v="44"/>
    <n v="22"/>
    <n v="14"/>
    <n v="9"/>
    <n v="144"/>
    <n v="132"/>
    <n v="79"/>
    <n v="15"/>
    <n v="276"/>
    <x v="0"/>
    <x v="0"/>
    <m/>
    <s v="Habitual residence"/>
    <m/>
    <m/>
    <m/>
    <s v="On foot"/>
    <m/>
    <x v="0"/>
    <m/>
    <m/>
    <m/>
    <m/>
    <m/>
    <s v="Yes"/>
    <b v="1"/>
    <b v="1"/>
    <m/>
    <b v="1"/>
    <m/>
    <m/>
    <m/>
    <b v="1"/>
    <m/>
    <m/>
    <m/>
    <s v="No"/>
    <s v="South Sudan"/>
    <x v="18"/>
    <m/>
    <x v="48"/>
    <m/>
    <s v="Awul"/>
    <m/>
    <s v="Other Site"/>
    <s v="wun-kuel, palioon, Dhim-weng."/>
    <s v="SSD"/>
    <x v="18"/>
    <s v="SS0804"/>
    <s v="SS080404"/>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displacement of the IDPs in this village triggered by natural disaster flood which occurred in the mid of August 2021._x000d__x000a_the flood had destroyed many things such as house , chicken ,domestic animal and crops_x000d__x000a_information gathered through key informant indicates IDPs are in high land within the same payam._x000d__x000a_urgent need  include food, health and NFI."/>
    <s v="fd0c8453-4925-489e-be2c-cc537bd65fab"/>
    <n v="1"/>
    <s v="3.4"/>
    <x v="0"/>
    <x v="0"/>
    <x v="0"/>
  </r>
  <r>
    <s v="et_SS0804_0082"/>
    <x v="152"/>
    <d v="2021-11-05T00:00:00"/>
    <d v="2021-11-26T00:00:00"/>
    <x v="7"/>
    <x v="41"/>
    <s v="Awul"/>
    <m/>
    <x v="7"/>
    <s v="SS0804"/>
    <s v="SS080404"/>
    <s v="ssid_SS0804_0023"/>
    <s v="Kuanygoi"/>
    <s v=""/>
    <n v="8.1783103940000004"/>
    <n v="28.64909935"/>
    <s v="Direct visit"/>
    <s v="All IDPs/returnees"/>
    <x v="1"/>
    <b v="1"/>
    <b v="0"/>
    <b v="0"/>
    <b v="0"/>
    <n v="57"/>
    <n v="285"/>
    <n v="11"/>
    <n v="18"/>
    <n v="32"/>
    <n v="25"/>
    <n v="27"/>
    <n v="10"/>
    <n v="13"/>
    <n v="24"/>
    <n v="41"/>
    <n v="32"/>
    <n v="34"/>
    <n v="18"/>
    <n v="123"/>
    <n v="162"/>
    <n v="66"/>
    <n v="28"/>
    <n v="285"/>
    <x v="2"/>
    <x v="0"/>
    <m/>
    <s v="Habitual residence"/>
    <b v="0"/>
    <b v="1"/>
    <b v="0"/>
    <s v="On foot"/>
    <m/>
    <x v="2"/>
    <m/>
    <m/>
    <m/>
    <m/>
    <m/>
    <s v="Yes"/>
    <b v="0"/>
    <b v="1"/>
    <b v="0"/>
    <b v="0"/>
    <b v="0"/>
    <b v="0"/>
    <b v="0"/>
    <b v="0"/>
    <b v="0"/>
    <m/>
    <b v="0"/>
    <s v="No"/>
    <s v="South Sudan"/>
    <x v="18"/>
    <m/>
    <x v="48"/>
    <m/>
    <s v="Awul"/>
    <m/>
    <s v="Other Site"/>
    <s v="wukuel, palion"/>
    <s v="SSD"/>
    <x v="18"/>
    <s v="SS0804"/>
    <s v="SS080404"/>
    <s v="other"/>
    <m/>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6/11/2021 DTM conducted event tracking to capture information about returnee in kuanygoi village of Awul payam of Tonj North county. And the team found that total 285 IND of (57 HH)returned to their homes ._x000a_urgent need identified are NFI, shelter and Food"/>
    <s v="1767ab21-70f6-4a10-aee1-7f9e3616b873"/>
    <n v="1"/>
    <s v="3.4"/>
    <x v="0"/>
    <x v="0"/>
    <x v="0"/>
  </r>
  <r>
    <s v="et_SS0804_0089"/>
    <x v="150"/>
    <d v="2021-11-16T00:00:00"/>
    <d v="2021-11-29T00:00:00"/>
    <x v="7"/>
    <x v="41"/>
    <s v="Awul"/>
    <m/>
    <x v="7"/>
    <s v="SS0804"/>
    <s v="SS080404"/>
    <s v="ssid_SS0804_0034"/>
    <s v="Agany"/>
    <s v=""/>
    <n v="8.2100000380000004"/>
    <n v="28.770000459999999"/>
    <s v="Direct visit"/>
    <s v="All IDPs/returnees"/>
    <x v="1"/>
    <b v="1"/>
    <b v="0"/>
    <b v="0"/>
    <b v="0"/>
    <n v="56"/>
    <n v="252"/>
    <n v="6"/>
    <n v="10"/>
    <n v="22"/>
    <n v="32"/>
    <n v="20"/>
    <n v="8"/>
    <n v="11"/>
    <n v="16"/>
    <n v="30"/>
    <n v="30"/>
    <n v="41"/>
    <n v="26"/>
    <n v="98"/>
    <n v="154"/>
    <n v="43"/>
    <n v="34"/>
    <n v="252"/>
    <x v="2"/>
    <x v="0"/>
    <m/>
    <s v="3 ‐ 6 months"/>
    <b v="0"/>
    <b v="1"/>
    <b v="0"/>
    <s v="On foot"/>
    <m/>
    <x v="2"/>
    <m/>
    <m/>
    <m/>
    <m/>
    <m/>
    <s v="Yes"/>
    <b v="0"/>
    <b v="1"/>
    <b v="0"/>
    <b v="0"/>
    <b v="0"/>
    <b v="0"/>
    <b v="0"/>
    <b v="0"/>
    <b v="0"/>
    <m/>
    <b v="0"/>
    <s v="No"/>
    <s v="South Sudan"/>
    <x v="18"/>
    <m/>
    <x v="48"/>
    <m/>
    <s v="Awul"/>
    <m/>
    <s v="Other Site"/>
    <s v="Ayak-Akat"/>
    <s v="SSD"/>
    <x v="18"/>
    <s v="SS0804"/>
    <s v="SS080404"/>
    <s v="other"/>
    <m/>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2 - No"/>
    <m/>
    <m/>
    <s v="on 29/11/2029 IOM DTM conducted event tracking to capture information about returnee in Angony village of awul payam of tonj North county.and the team found total of 252 ind have been returned of 52 HH. and the urgent need  are food, shelter and health."/>
    <s v="3676c6bb-b8d4-4d74-ae2a-34e94c97b363"/>
    <n v="1"/>
    <s v="3.4"/>
    <x v="0"/>
    <x v="0"/>
    <x v="0"/>
  </r>
  <r>
    <s v="et_SS0804_0087"/>
    <x v="119"/>
    <d v="2021-11-15T00:00:00"/>
    <d v="2021-11-28T00:00:00"/>
    <x v="7"/>
    <x v="41"/>
    <s v="Awul"/>
    <m/>
    <x v="7"/>
    <s v="SS0804"/>
    <s v="SS080404"/>
    <s v="ssid_SS0804_0035"/>
    <s v="Aporlang"/>
    <s v=""/>
    <n v="8.1459503170000005"/>
    <n v="28.538299559999999"/>
    <s v="Direct visit"/>
    <s v="All IDPs/returnees"/>
    <x v="1"/>
    <b v="1"/>
    <b v="0"/>
    <b v="0"/>
    <b v="0"/>
    <n v="58"/>
    <n v="232"/>
    <n v="7"/>
    <n v="22"/>
    <n v="19"/>
    <n v="21"/>
    <n v="16"/>
    <n v="12"/>
    <n v="12"/>
    <n v="20"/>
    <n v="28"/>
    <n v="30"/>
    <n v="28"/>
    <n v="17"/>
    <n v="97"/>
    <n v="135"/>
    <n v="61"/>
    <n v="29"/>
    <n v="232"/>
    <x v="2"/>
    <x v="0"/>
    <m/>
    <s v="3 ‐ 6 months"/>
    <b v="0"/>
    <b v="1"/>
    <b v="0"/>
    <s v="On foot"/>
    <m/>
    <x v="2"/>
    <m/>
    <m/>
    <m/>
    <m/>
    <m/>
    <s v="Yes"/>
    <b v="1"/>
    <b v="0"/>
    <b v="0"/>
    <b v="0"/>
    <b v="0"/>
    <b v="0"/>
    <b v="0"/>
    <b v="0"/>
    <b v="0"/>
    <m/>
    <b v="0"/>
    <s v="No"/>
    <s v="South Sudan"/>
    <x v="18"/>
    <m/>
    <x v="48"/>
    <m/>
    <s v="Awul"/>
    <m/>
    <s v="Other Site"/>
    <s v="Alak"/>
    <s v="SSD"/>
    <x v="18"/>
    <s v="SS0804"/>
    <s v="SS080404"/>
    <s v="other"/>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3 - Extreme need, with immediate threat to life"/>
    <s v="2 - No"/>
    <m/>
    <m/>
    <s v="most people have returned to theory habitual residence due to culm situation, and the urgent need identified through the visit are shelter, food and NFI."/>
    <s v="794cb6df-2237-4eff-b917-1bffcefea28e"/>
    <n v="1"/>
    <s v="3.4"/>
    <x v="0"/>
    <x v="0"/>
    <x v="0"/>
  </r>
  <r>
    <s v="et_SS0804_0064"/>
    <x v="153"/>
    <d v="2021-10-03T00:00:00"/>
    <d v="2021-10-19T00:00:00"/>
    <x v="7"/>
    <x v="41"/>
    <s v="Awul"/>
    <m/>
    <x v="7"/>
    <s v="SS0804"/>
    <s v="SS080404"/>
    <s v="ssid_SS0804_0035"/>
    <s v="Aporlang"/>
    <s v=""/>
    <n v="8.1459503170000005"/>
    <n v="28.538299559999999"/>
    <s v="Remote Assessment (e.g. phone interview, interview outside of the location)"/>
    <s v="Some IDPs/returnees"/>
    <x v="0"/>
    <b v="1"/>
    <b v="0"/>
    <b v="0"/>
    <b v="0"/>
    <n v="53"/>
    <n v="281"/>
    <n v="27"/>
    <n v="17"/>
    <n v="32"/>
    <n v="49"/>
    <n v="7"/>
    <n v="0"/>
    <n v="34"/>
    <n v="21"/>
    <n v="48"/>
    <n v="35"/>
    <n v="4"/>
    <n v="7"/>
    <n v="132"/>
    <n v="149"/>
    <n v="99"/>
    <n v="7"/>
    <n v="281"/>
    <x v="0"/>
    <x v="0"/>
    <m/>
    <s v="Habitual residence"/>
    <m/>
    <m/>
    <m/>
    <s v="On foot"/>
    <m/>
    <x v="0"/>
    <m/>
    <m/>
    <m/>
    <m/>
    <m/>
    <s v="Yes"/>
    <b v="1"/>
    <b v="1"/>
    <b v="0"/>
    <b v="1"/>
    <b v="0"/>
    <b v="0"/>
    <b v="0"/>
    <b v="1"/>
    <b v="0"/>
    <m/>
    <b v="0"/>
    <s v="No"/>
    <s v="South Sudan"/>
    <x v="18"/>
    <m/>
    <x v="48"/>
    <m/>
    <s v="Awul"/>
    <m/>
    <s v="Other Site"/>
    <s v="Alak, Mayen-doong, Alak-Akot."/>
    <s v="SSD"/>
    <x v="18"/>
    <s v="SS0804"/>
    <s v="SS080404"/>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of the idps in this village triggered by natural disaster flooding which occurred in mid Sep. 2021._x000a_the flood destroyed many houses and livestock and a total of 281 ind have been affected by flood._x000a_urgent needs identify during the visit are food , shelter and NFI."/>
    <s v="30f7910a-eee8-4d7e-a6bf-3b992fccea29"/>
    <n v="1"/>
    <s v="3.4"/>
    <x v="0"/>
    <x v="0"/>
    <x v="0"/>
  </r>
  <r>
    <s v="et_SS0804_0014"/>
    <x v="148"/>
    <d v="2021-01-01T00:00:00"/>
    <d v="2021-02-26T00:00:00"/>
    <x v="7"/>
    <x v="41"/>
    <s v="Awul"/>
    <m/>
    <x v="7"/>
    <s v="SS0804"/>
    <s v="SS080404"/>
    <s v="ssid_SS0804_0035"/>
    <s v="Aporlang"/>
    <s v="Comboni Primary School (Aparlang)"/>
    <n v="8.1459503170000005"/>
    <n v="28.538299559999999"/>
    <s v="Remote Assessment (e.g. phone interview, interview outside of the location)"/>
    <s v="All IDPs/returnees"/>
    <x v="0"/>
    <b v="1"/>
    <m/>
    <m/>
    <m/>
    <n v="1951"/>
    <n v="9755"/>
    <n v="124"/>
    <n v="524"/>
    <n v="2015"/>
    <n v="1217"/>
    <n v="213"/>
    <n v="145"/>
    <n v="250"/>
    <n v="218"/>
    <n v="745"/>
    <n v="2450"/>
    <n v="1611"/>
    <n v="243"/>
    <n v="4238"/>
    <n v="5517"/>
    <n v="1116"/>
    <n v="388"/>
    <n v="9755"/>
    <x v="1"/>
    <x v="0"/>
    <m/>
    <s v="Habitual residence"/>
    <m/>
    <m/>
    <m/>
    <s v="On foot"/>
    <m/>
    <x v="1"/>
    <m/>
    <s v="armed_clashes"/>
    <b v="1"/>
    <m/>
    <m/>
    <s v="Yes"/>
    <b v="1"/>
    <b v="1"/>
    <m/>
    <m/>
    <m/>
    <m/>
    <m/>
    <b v="1"/>
    <m/>
    <m/>
    <m/>
    <s v="No"/>
    <s v="South Sudan"/>
    <x v="18"/>
    <m/>
    <x v="48"/>
    <m/>
    <s v="Awul"/>
    <m/>
    <s v="Other Site"/>
    <s v="Awul/ Mabior"/>
    <s v="SSD"/>
    <x v="18"/>
    <s v="SS0804"/>
    <s v="SS080404"/>
    <s v="other"/>
    <m/>
    <m/>
    <m/>
    <m/>
    <m/>
    <m/>
    <m/>
    <m/>
    <m/>
    <m/>
    <m/>
    <m/>
    <m/>
    <m/>
    <m/>
    <m/>
    <m/>
    <m/>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Following active renewed inter communal  fighting  in Tonj North of Warrap state, as element of revenge, the conflicts spread from three payams of Awul, Akop and Ruealbet to all the nine payams of Tonj North County, These result into displacement of hun"/>
    <s v="852aa6a6-1b06-44f6-a015-cd3a4879d972"/>
    <n v="1"/>
    <s v="3.4"/>
    <x v="0"/>
    <x v="0"/>
    <x v="0"/>
  </r>
  <r>
    <s v="et_SS0804_0002"/>
    <x v="13"/>
    <d v="2020-12-30T00:00:00"/>
    <d v="2020-12-30T00:00:00"/>
    <x v="7"/>
    <x v="41"/>
    <s v="Awul"/>
    <m/>
    <x v="7"/>
    <s v="SS0804"/>
    <s v="SS080404"/>
    <s v="ssid_SS0804_0035"/>
    <s v="Aporlang"/>
    <s v=""/>
    <n v="8.1459503170000005"/>
    <n v="28.538299559999999"/>
    <s v="Remote Assessment (e.g. phone interview, interview outside of the location)"/>
    <s v="Majority of IDPs/returnees"/>
    <x v="0"/>
    <b v="1"/>
    <m/>
    <b v="1"/>
    <b v="1"/>
    <n v="491"/>
    <n v="2595"/>
    <n v="110"/>
    <n v="228"/>
    <n v="368"/>
    <n v="137"/>
    <n v="138"/>
    <n v="290"/>
    <n v="115"/>
    <n v="247"/>
    <n v="367"/>
    <n v="147"/>
    <n v="148"/>
    <n v="300"/>
    <n v="1271"/>
    <n v="1324"/>
    <n v="700"/>
    <n v="590"/>
    <n v="2595"/>
    <x v="0"/>
    <x v="0"/>
    <m/>
    <s v="Habitual residence"/>
    <m/>
    <m/>
    <m/>
    <s v="On foot"/>
    <m/>
    <x v="1"/>
    <m/>
    <m/>
    <b v="1"/>
    <b v="1"/>
    <b v="1"/>
    <s v="Yes"/>
    <m/>
    <m/>
    <b v="1"/>
    <m/>
    <m/>
    <m/>
    <m/>
    <m/>
    <m/>
    <m/>
    <m/>
    <s v="No"/>
    <s v="South Sudan"/>
    <x v="18"/>
    <m/>
    <x v="48"/>
    <m/>
    <s v="Awul"/>
    <m/>
    <s v="Awul"/>
    <s v="Awul"/>
    <s v="SSD"/>
    <x v="18"/>
    <s v="SS0804"/>
    <s v="SS080404"/>
    <s v="ssid_SS0804_0003"/>
    <s v="No"/>
    <m/>
    <m/>
    <m/>
    <m/>
    <m/>
    <m/>
    <m/>
    <m/>
    <m/>
    <m/>
    <m/>
    <m/>
    <m/>
    <m/>
    <m/>
    <m/>
    <s v="No"/>
    <m/>
    <m/>
    <m/>
    <m/>
    <s v=""/>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displacement occurred on 30 th dec-2020 among for section which included ajak under kirik payam awan under rual bit payam and two section of awil payam,kuajok,wau among others. This incident forced those people at the borders to move away looking for safety places"/>
    <s v="54212710-a90d-48ad-95dc-0be7730f430a"/>
    <n v="1"/>
    <s v="1.1"/>
    <x v="0"/>
    <x v="0"/>
    <x v="0"/>
  </r>
  <r>
    <s v="et_SS0804_0022"/>
    <x v="149"/>
    <d v="2020-12-30T00:00:00"/>
    <d v="2021-04-08T00:00:00"/>
    <x v="7"/>
    <x v="41"/>
    <s v="Awul"/>
    <m/>
    <x v="7"/>
    <s v="SS0804"/>
    <s v="SS080404"/>
    <s v="ssid_SS0804_0057"/>
    <s v="Mading Ker"/>
    <s v="Mading -Kar"/>
    <n v="8.0791599999999999"/>
    <n v="28.558"/>
    <s v="Direct visit"/>
    <s v="None"/>
    <x v="0"/>
    <b v="1"/>
    <m/>
    <m/>
    <m/>
    <n v="323"/>
    <n v="1938"/>
    <n v="187"/>
    <n v="195"/>
    <n v="213"/>
    <n v="269"/>
    <n v="35"/>
    <n v="17"/>
    <n v="204"/>
    <n v="212"/>
    <n v="232"/>
    <n v="290"/>
    <n v="53"/>
    <n v="31"/>
    <n v="916"/>
    <n v="1022"/>
    <n v="798"/>
    <n v="48"/>
    <n v="1938"/>
    <x v="0"/>
    <x v="0"/>
    <m/>
    <s v="Habitual residence"/>
    <m/>
    <m/>
    <m/>
    <s v="On foot"/>
    <m/>
    <x v="1"/>
    <m/>
    <s v="destruction_looting_property"/>
    <m/>
    <m/>
    <b v="1"/>
    <s v="Yes"/>
    <b v="1"/>
    <b v="1"/>
    <b v="1"/>
    <m/>
    <m/>
    <m/>
    <m/>
    <b v="1"/>
    <m/>
    <m/>
    <m/>
    <s v="No"/>
    <s v="South Sudan"/>
    <x v="18"/>
    <m/>
    <x v="48"/>
    <m/>
    <s v="Awul"/>
    <m/>
    <s v="Paacuok"/>
    <s v="Awul"/>
    <s v="SSD"/>
    <x v="18"/>
    <s v="SS0804"/>
    <s v="SS080404"/>
    <s v="ssid_SS0804_0009"/>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Mading -Kar village is out of the area hosting IDPs from Awul payam and it is part of Awul payam ,these IDPs came from vaious villages of Atok and swampy areas of Noi ,they were forced by on going communal clashes between Awul payam as Kirik and Ruol-bet payam. the fighting escalated to the extend of burning the housing killing of women and children including elderly people .the issue of cattle raiding became a driving aginda where you can see different youth from different area s exchange the movement to get cows .the other worsen part was revenge killing amongst the communities threatened vulnerable groups evacuate their houses inorder to safe places ."/>
    <s v="d04c3183-027c-49a4-90d9-bce9917bb1b9"/>
    <n v="1"/>
    <s v="3.4"/>
    <x v="0"/>
    <x v="0"/>
    <x v="0"/>
  </r>
  <r>
    <s v="et_SS0804_0068"/>
    <x v="50"/>
    <d v="2021-09-03T00:00:00"/>
    <d v="2021-10-20T00:00:00"/>
    <x v="7"/>
    <x v="41"/>
    <s v="Awul"/>
    <m/>
    <x v="7"/>
    <s v="SS0804"/>
    <s v="SS080404"/>
    <s v="ssid_SS0804_0057"/>
    <s v="Mading Ker"/>
    <s v="Mading-ker"/>
    <n v="8.0791599999999999"/>
    <n v="28.558"/>
    <s v="Remote Assessment (e.g. phone interview, interview outside of the location)"/>
    <s v="All IDPs/returnees"/>
    <x v="0"/>
    <b v="1"/>
    <m/>
    <m/>
    <m/>
    <n v="62"/>
    <n v="329"/>
    <n v="27"/>
    <n v="32"/>
    <n v="39"/>
    <n v="23"/>
    <n v="13"/>
    <n v="5"/>
    <n v="14"/>
    <n v="51"/>
    <n v="57"/>
    <n v="49"/>
    <n v="6"/>
    <n v="13"/>
    <n v="139"/>
    <n v="190"/>
    <n v="124"/>
    <n v="18"/>
    <n v="329"/>
    <x v="0"/>
    <x v="0"/>
    <m/>
    <s v="Habitual residence"/>
    <m/>
    <m/>
    <m/>
    <s v="On foot"/>
    <m/>
    <x v="0"/>
    <m/>
    <m/>
    <m/>
    <m/>
    <m/>
    <s v="Yes"/>
    <b v="1"/>
    <b v="1"/>
    <m/>
    <b v="1"/>
    <m/>
    <m/>
    <m/>
    <b v="1"/>
    <m/>
    <m/>
    <m/>
    <s v="No"/>
    <s v="South Sudan"/>
    <x v="18"/>
    <m/>
    <x v="48"/>
    <m/>
    <s v="Awul"/>
    <m/>
    <s v="Other Site"/>
    <s v="rum-tit,mabior-lou,kot"/>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0/10/2021 IOM/DTM conducted field assessment to verified report on flood displacement person in mading-ker village of tonj north payam. And the team found total of 329 ind of (63 house hold ) affected by flood._x000d__x000a_information through key informant indicates the affected population are in high land within the payam._x000d__x000a_urgent needs identified during the visit are NFI, Shelter and food."/>
    <s v="f18c20c9-76ab-405a-a72d-ba744f41f820"/>
    <n v="1"/>
    <s v="3.4"/>
    <x v="0"/>
    <x v="0"/>
    <x v="0"/>
  </r>
  <r>
    <s v="et_SS0804_0050"/>
    <x v="146"/>
    <d v="2021-09-17T00:00:00"/>
    <d v="2021-11-02T00:00:00"/>
    <x v="7"/>
    <x v="41"/>
    <s v="Awul"/>
    <m/>
    <x v="7"/>
    <s v="SS0804"/>
    <s v="SS080404"/>
    <s v="ssid_SS0804_0080"/>
    <s v="Jubek"/>
    <s v=""/>
    <n v="8.02"/>
    <n v="28.501999999999999"/>
    <s v="Direct visit"/>
    <s v="None"/>
    <x v="1"/>
    <b v="1"/>
    <m/>
    <m/>
    <m/>
    <n v="50"/>
    <n v="265"/>
    <n v="13"/>
    <n v="24"/>
    <n v="58"/>
    <n v="18"/>
    <n v="15"/>
    <n v="14"/>
    <n v="22"/>
    <n v="23"/>
    <n v="32"/>
    <n v="27"/>
    <n v="11"/>
    <n v="8"/>
    <n v="142"/>
    <n v="123"/>
    <n v="82"/>
    <n v="22"/>
    <n v="265"/>
    <x v="2"/>
    <x v="0"/>
    <m/>
    <s v="Less than 3 months"/>
    <m/>
    <b v="1"/>
    <m/>
    <s v="On foot"/>
    <m/>
    <x v="2"/>
    <m/>
    <m/>
    <m/>
    <m/>
    <m/>
    <s v="Yes"/>
    <b v="1"/>
    <b v="1"/>
    <m/>
    <m/>
    <m/>
    <m/>
    <m/>
    <b v="1"/>
    <m/>
    <m/>
    <m/>
    <s v="No"/>
    <s v="South Sudan"/>
    <x v="18"/>
    <m/>
    <x v="48"/>
    <m/>
    <s v="Awul"/>
    <m/>
    <s v="Other Site"/>
    <s v="pagak dit"/>
    <s v="SSD"/>
    <x v="18"/>
    <s v="SS0804"/>
    <s v="SS080404"/>
    <s v="other"/>
    <m/>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11/2021, IOM/DTM conducted event tracking to captured information about returnees in jubek village of tonj north of warrap state ,the team found 265 individuals and 50 HHs are returned to their habitual residence due to subside flood and standing water , the urgent needs include food, shelters and health"/>
    <s v="2a60afeb-04bb-464b-8961-0846d3f6443c"/>
    <n v="1"/>
    <s v="3.4"/>
    <x v="0"/>
    <x v="0"/>
    <x v="0"/>
  </r>
  <r>
    <s v="et_SS0804_0048"/>
    <x v="105"/>
    <d v="2021-09-15T00:00:00"/>
    <d v="2021-10-27T00:00:00"/>
    <x v="7"/>
    <x v="41"/>
    <s v="Awul"/>
    <m/>
    <x v="7"/>
    <s v="SS0804"/>
    <s v="SS080404"/>
    <s v="ssid_SS0804_0081"/>
    <s v="Rum-tit"/>
    <s v=""/>
    <n v="8.0719999999999992"/>
    <n v="28.536999999999999"/>
    <s v="Direct visit"/>
    <s v="None"/>
    <x v="1"/>
    <b v="1"/>
    <m/>
    <m/>
    <m/>
    <n v="51"/>
    <n v="265"/>
    <n v="11"/>
    <n v="23"/>
    <n v="52"/>
    <n v="27"/>
    <n v="6"/>
    <n v="5"/>
    <n v="15"/>
    <n v="28"/>
    <n v="35"/>
    <n v="32"/>
    <n v="11"/>
    <n v="20"/>
    <n v="124"/>
    <n v="141"/>
    <n v="77"/>
    <n v="25"/>
    <n v="265"/>
    <x v="2"/>
    <x v="0"/>
    <m/>
    <s v="3 ‐ 6 months"/>
    <m/>
    <b v="1"/>
    <b v="1"/>
    <s v="On foot"/>
    <m/>
    <x v="2"/>
    <m/>
    <m/>
    <m/>
    <m/>
    <m/>
    <s v="Yes"/>
    <b v="1"/>
    <b v="1"/>
    <m/>
    <m/>
    <m/>
    <m/>
    <m/>
    <m/>
    <m/>
    <m/>
    <m/>
    <s v="No"/>
    <s v="South Sudan"/>
    <x v="18"/>
    <m/>
    <x v="48"/>
    <m/>
    <s v="Awul"/>
    <m/>
    <s v="Other Site"/>
    <s v="Mading-kar"/>
    <s v="SSD"/>
    <x v="18"/>
    <s v="SS0804"/>
    <s v="SS080404"/>
    <s v="other"/>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7/10/201, DTM conducted even tracking to captured information about returnees in Rum-tit village of tonj north Payam of warrap state , the team found total of 265 individuals and 51 HHs are returned to their habitual residence due to sub side flood and standing water, urgent needs include shelters ,food and health"/>
    <s v="9d524e3b-8524-49a6-9b64-3c589fc7880f"/>
    <n v="1"/>
    <s v="3.4"/>
    <x v="0"/>
    <x v="0"/>
    <x v="0"/>
  </r>
  <r>
    <s v="et_SS0804_0065"/>
    <x v="154"/>
    <d v="2021-09-17T00:00:00"/>
    <d v="2021-10-30T00:00:00"/>
    <x v="7"/>
    <x v="41"/>
    <s v="Awul"/>
    <m/>
    <x v="7"/>
    <s v="SS0804"/>
    <s v="SS080404"/>
    <s v="ssid_SS0804_0089"/>
    <s v="Pagakdit"/>
    <s v=""/>
    <n v="7.9930000000000003"/>
    <n v="28.498000000000001"/>
    <s v="Remote Assessment (e.g. phone interview, interview outside of the location)"/>
    <s v="All IDPs/returnees"/>
    <x v="0"/>
    <b v="1"/>
    <m/>
    <m/>
    <m/>
    <n v="68"/>
    <n v="360"/>
    <n v="18"/>
    <n v="27"/>
    <n v="68"/>
    <n v="52"/>
    <n v="19"/>
    <n v="1"/>
    <n v="15"/>
    <n v="32"/>
    <n v="49"/>
    <n v="61"/>
    <n v="15"/>
    <n v="3"/>
    <n v="185"/>
    <n v="175"/>
    <n v="92"/>
    <n v="4"/>
    <n v="360"/>
    <x v="0"/>
    <x v="0"/>
    <m/>
    <s v="Habitual residence"/>
    <m/>
    <m/>
    <m/>
    <s v="On foot"/>
    <m/>
    <x v="0"/>
    <m/>
    <m/>
    <m/>
    <m/>
    <m/>
    <s v="Yes"/>
    <b v="1"/>
    <b v="1"/>
    <m/>
    <b v="1"/>
    <m/>
    <m/>
    <m/>
    <b v="1"/>
    <m/>
    <m/>
    <m/>
    <s v="No"/>
    <s v="South Sudan"/>
    <x v="18"/>
    <m/>
    <x v="48"/>
    <m/>
    <s v="Awul"/>
    <m/>
    <s v="Other Site"/>
    <s v="jubek, Atochpiu, padier"/>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30/10/2021 IOM/DTM conducted event tracking to captured information about flood displacement in pagakdit village of awul payam of Tonj North county of warrap state._x000a_the team found total 360 ind of (68 house holds) affected._x000a_information gathered from the local authorities indicates that IDPs are within the payam._x000a_urgent needs are food shelter and NFI."/>
    <s v="46c7eac9-8059-432f-9a5d-ae8404aa6a3e"/>
    <n v="1"/>
    <s v="3.4"/>
    <x v="0"/>
    <x v="0"/>
    <x v="0"/>
  </r>
  <r>
    <s v="et_SS0804_0086"/>
    <x v="119"/>
    <d v="2021-11-15T00:00:00"/>
    <d v="2021-11-28T00:00:00"/>
    <x v="7"/>
    <x v="41"/>
    <s v="Awul"/>
    <m/>
    <x v="7"/>
    <s v="SS0804"/>
    <s v="SS080404"/>
    <s v="ssid_SS0804_0089"/>
    <s v="Pagakdit"/>
    <s v=""/>
    <n v="7.9930000000000003"/>
    <n v="28.498000000000001"/>
    <s v="Direct visit"/>
    <s v="All IDPs/returnees"/>
    <x v="1"/>
    <b v="1"/>
    <m/>
    <m/>
    <m/>
    <n v="50"/>
    <n v="250"/>
    <n v="12"/>
    <n v="23"/>
    <n v="26"/>
    <n v="24"/>
    <n v="20"/>
    <n v="8"/>
    <n v="18"/>
    <n v="26"/>
    <n v="31"/>
    <n v="28"/>
    <n v="23"/>
    <n v="11"/>
    <n v="113"/>
    <n v="137"/>
    <n v="79"/>
    <n v="19"/>
    <n v="250"/>
    <x v="2"/>
    <x v="0"/>
    <m/>
    <s v="3 ‐ 6 months"/>
    <m/>
    <b v="1"/>
    <m/>
    <s v="On foot"/>
    <m/>
    <x v="2"/>
    <m/>
    <m/>
    <m/>
    <m/>
    <m/>
    <s v="Yes"/>
    <b v="1"/>
    <m/>
    <m/>
    <m/>
    <m/>
    <m/>
    <m/>
    <m/>
    <m/>
    <m/>
    <m/>
    <s v="No"/>
    <s v="South Sudan"/>
    <x v="18"/>
    <m/>
    <x v="48"/>
    <m/>
    <s v="Awul"/>
    <m/>
    <s v="Other Site"/>
    <s v="Tubak"/>
    <s v="SSD"/>
    <x v="18"/>
    <s v="SS0804"/>
    <s v="SS080404"/>
    <s v="other"/>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2 - No"/>
    <m/>
    <m/>
    <s v="on 28/11/2029 DTM went for assessment  to capture information about returnee in Pagak dit village of Awul payam of Tonj -North county, and the information gathered from the local authorities indicates that total of 250 ind returned to their homes, urgent identified throug the visit are shelter , NFI and Food"/>
    <s v="5482929b-1cec-47c9-b5eb-4baa2a19124a"/>
    <n v="1"/>
    <s v="3.4"/>
    <x v="0"/>
    <x v="0"/>
    <x v="0"/>
  </r>
  <r>
    <s v="et_SS0804_0078"/>
    <x v="54"/>
    <d v="2021-10-24T00:00:00"/>
    <d v="2021-11-07T00:00:00"/>
    <x v="7"/>
    <x v="41"/>
    <s v="Awul"/>
    <m/>
    <x v="7"/>
    <s v="SS0804"/>
    <s v="SS080404"/>
    <s v="ssid_SS0804_0090"/>
    <s v="Domkuat"/>
    <s v=""/>
    <n v="7.99"/>
    <n v="28.542999999999999"/>
    <s v="Remote Assessment (e.g. phone interview, interview outside of the location)"/>
    <s v="Majority of IDPs/returnees"/>
    <x v="0"/>
    <b v="1"/>
    <m/>
    <m/>
    <m/>
    <n v="52"/>
    <n v="265"/>
    <n v="14"/>
    <n v="17"/>
    <n v="39"/>
    <n v="48"/>
    <n v="4"/>
    <n v="4"/>
    <n v="15"/>
    <n v="24"/>
    <n v="47"/>
    <n v="31"/>
    <n v="17"/>
    <n v="5"/>
    <n v="126"/>
    <n v="139"/>
    <n v="70"/>
    <n v="9"/>
    <n v="265"/>
    <x v="0"/>
    <x v="0"/>
    <m/>
    <s v="Habitual residence"/>
    <m/>
    <m/>
    <m/>
    <s v="On foot"/>
    <m/>
    <x v="0"/>
    <m/>
    <m/>
    <m/>
    <m/>
    <m/>
    <s v="Yes"/>
    <b v="1"/>
    <b v="1"/>
    <m/>
    <b v="1"/>
    <m/>
    <m/>
    <m/>
    <b v="1"/>
    <m/>
    <m/>
    <m/>
    <s v="No"/>
    <s v="South Sudan"/>
    <x v="18"/>
    <m/>
    <x v="48"/>
    <m/>
    <s v="Awul"/>
    <m/>
    <s v="Other Site"/>
    <s v="Mony jook, Achol- Awkou."/>
    <s v="SSD"/>
    <x v="18"/>
    <s v="SS0804"/>
    <s v="SS080404"/>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7/11/2021 DTM conducted field assessment to verify report on flood displacement in Domkuat village of Tonj North of Warrap state._x000d__x000a_the team found 265 ind of (52 HH) affected ._x000d__x000a_the affected population are in the same payam_x000d__x000a_the urgent needs include NFI, food, and health"/>
    <s v="34f67c29-bbdb-4cf5-9957-bc312cf00864"/>
    <n v="1"/>
    <s v="3.4"/>
    <x v="0"/>
    <x v="0"/>
    <x v="0"/>
  </r>
  <r>
    <s v="et_SS0804_0085"/>
    <x v="119"/>
    <d v="2021-11-15T00:00:00"/>
    <d v="2021-11-28T00:00:00"/>
    <x v="7"/>
    <x v="41"/>
    <s v="Awul"/>
    <m/>
    <x v="7"/>
    <s v="SS0804"/>
    <s v="SS080404"/>
    <s v="ssid_SS0804_0098"/>
    <s v="Lo Noi"/>
    <s v=""/>
    <n v="8.0579999999999998"/>
    <n v="28.57"/>
    <s v="Direct visit"/>
    <s v="All IDPs/returnees"/>
    <x v="1"/>
    <b v="1"/>
    <m/>
    <m/>
    <m/>
    <n v="62"/>
    <n v="322"/>
    <n v="21"/>
    <n v="26"/>
    <n v="29"/>
    <n v="34"/>
    <n v="18"/>
    <n v="11"/>
    <n v="24"/>
    <n v="35"/>
    <n v="43"/>
    <n v="49"/>
    <n v="17"/>
    <n v="15"/>
    <n v="139"/>
    <n v="183"/>
    <n v="106"/>
    <n v="26"/>
    <n v="322"/>
    <x v="2"/>
    <x v="0"/>
    <m/>
    <s v="3 ‐ 6 months"/>
    <m/>
    <b v="1"/>
    <m/>
    <s v="On foot"/>
    <m/>
    <x v="2"/>
    <m/>
    <m/>
    <m/>
    <m/>
    <m/>
    <s v="Yes"/>
    <b v="1"/>
    <m/>
    <m/>
    <m/>
    <m/>
    <m/>
    <m/>
    <m/>
    <m/>
    <m/>
    <m/>
    <s v="No"/>
    <s v="South Sudan"/>
    <x v="18"/>
    <m/>
    <x v="48"/>
    <m/>
    <s v="Awul"/>
    <m/>
    <s v="Other Site"/>
    <s v="Mabior-Lou, Kot"/>
    <s v="SSD"/>
    <x v="18"/>
    <s v="SS0804"/>
    <s v="SS080404"/>
    <s v="other"/>
    <m/>
    <m/>
    <m/>
    <m/>
    <m/>
    <m/>
    <m/>
    <m/>
    <m/>
    <m/>
    <m/>
    <m/>
    <m/>
    <m/>
    <m/>
    <m/>
    <m/>
    <s v="No"/>
    <m/>
    <m/>
    <m/>
    <m/>
    <m/>
    <s v="3 - Extreme need, with immediate threat to life"/>
    <s v="1 - No severe need"/>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8/11/2021 DTM went for assessment  to verified report about returnee in  Lon-noi village of Awul payam of Tonj North county._x000d__x000a_the team found 322 ind have returned to their homes ,and the information gathered through key informant indicate the urgent needs are food ,shelter and health."/>
    <s v="d6159538-e7f9-4fa1-85f0-1cc1ec102c02"/>
    <n v="1"/>
    <s v="3.4"/>
    <x v="0"/>
    <x v="0"/>
    <x v="0"/>
  </r>
  <r>
    <s v="et_SS0804_0096"/>
    <x v="155"/>
    <d v="2021-10-26T00:00:00"/>
    <d v="2021-11-27T00:00:00"/>
    <x v="7"/>
    <x v="41"/>
    <s v="Awul"/>
    <m/>
    <x v="7"/>
    <s v="SS0804"/>
    <s v="SS080404"/>
    <s v="ssid_SS0804_0099"/>
    <s v="Comboni Church &amp; Comboni School"/>
    <s v="Comboni Church and comboni school"/>
    <n v="8090942"/>
    <n v="28.635000000000002"/>
    <s v="Remote Assessment (e.g. phone interview, interview outside of the location)"/>
    <s v="All IDPs/returnees"/>
    <x v="0"/>
    <b v="1"/>
    <m/>
    <m/>
    <m/>
    <n v="54"/>
    <n v="292"/>
    <n v="14"/>
    <n v="21"/>
    <n v="28"/>
    <n v="32"/>
    <n v="12"/>
    <n v="6"/>
    <n v="19"/>
    <n v="27"/>
    <n v="41"/>
    <n v="53"/>
    <n v="21"/>
    <n v="18"/>
    <n v="113"/>
    <n v="179"/>
    <n v="81"/>
    <n v="24"/>
    <n v="292"/>
    <x v="1"/>
    <x v="0"/>
    <m/>
    <s v="Less than 3 months"/>
    <m/>
    <m/>
    <m/>
    <s v="On foot"/>
    <m/>
    <x v="1"/>
    <m/>
    <s v="violence_against_civilians"/>
    <m/>
    <b v="1"/>
    <m/>
    <s v="Yes"/>
    <b v="1"/>
    <m/>
    <m/>
    <m/>
    <m/>
    <m/>
    <m/>
    <m/>
    <m/>
    <m/>
    <m/>
    <s v="No"/>
    <s v="South Sudan"/>
    <x v="18"/>
    <m/>
    <x v="48"/>
    <m/>
    <s v="Awul"/>
    <m/>
    <s v="Other Site"/>
    <s v="Ayak-Akat, Wun-chuer,kot,ngap-ngang"/>
    <s v="SSD"/>
    <x v="18"/>
    <s v="SS0804"/>
    <s v="SS080404"/>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is IDPS were displaced by communal clashes within two communities Atok and Noi under Awul payam in warrap town premises .fighting take place in warrap town outside of the town . the cause of communal clashes people from kirik raiding cattle then people of noi community to depends their resources this is how fighting take place ,people need support like food ,medicine and shelters"/>
    <s v="51882776-cd55-4069-87c7-566a25cb70ac"/>
    <n v="1"/>
    <s v="3.4"/>
    <x v="0"/>
    <x v="0"/>
    <x v="0"/>
  </r>
  <r>
    <s v="et_SS0804_0005"/>
    <x v="156"/>
    <d v="2020-12-30T00:00:00"/>
    <d v="2021-01-18T00:00:00"/>
    <x v="7"/>
    <x v="41"/>
    <s v="Kirik"/>
    <m/>
    <x v="7"/>
    <s v="SS0804"/>
    <s v="SS080405"/>
    <s v="ssid_SS0804_0044"/>
    <s v="Kirik"/>
    <s v=""/>
    <n v="7.8848299979999998"/>
    <n v="28.817499160000001"/>
    <s v="Remote Assessment (e.g. phone interview, interview outside of the location)"/>
    <s v="Majority of IDPs/returnees"/>
    <x v="0"/>
    <b v="1"/>
    <m/>
    <b v="1"/>
    <b v="1"/>
    <n v="290"/>
    <n v="1537"/>
    <n v="140"/>
    <n v="187"/>
    <n v="191"/>
    <n v="101"/>
    <n v="101"/>
    <n v="22"/>
    <n v="151"/>
    <n v="207"/>
    <n v="198"/>
    <n v="106"/>
    <n v="106"/>
    <n v="27"/>
    <n v="742"/>
    <n v="795"/>
    <n v="685"/>
    <n v="49"/>
    <n v="1537"/>
    <x v="0"/>
    <x v="0"/>
    <m/>
    <s v="Habitual residence"/>
    <m/>
    <m/>
    <m/>
    <s v="On foot"/>
    <m/>
    <x v="1"/>
    <m/>
    <m/>
    <b v="1"/>
    <b v="1"/>
    <b v="1"/>
    <s v="Yes"/>
    <m/>
    <m/>
    <m/>
    <m/>
    <m/>
    <b v="1"/>
    <m/>
    <m/>
    <m/>
    <m/>
    <m/>
    <s v="No"/>
    <s v="South Sudan"/>
    <x v="18"/>
    <m/>
    <x v="48"/>
    <m/>
    <s v="Kirik"/>
    <m/>
    <s v="Other Site"/>
    <s v="Aguath, Guanyjur, Akac"/>
    <s v="SSD"/>
    <x v="18"/>
    <s v="SS0804"/>
    <s v="SS080405"/>
    <s v="other"/>
    <s v="No"/>
    <m/>
    <m/>
    <m/>
    <m/>
    <m/>
    <m/>
    <m/>
    <m/>
    <m/>
    <m/>
    <m/>
    <m/>
    <m/>
    <m/>
    <m/>
    <m/>
    <s v="No"/>
    <m/>
    <m/>
    <m/>
    <m/>
    <s v=""/>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ccured  as a result of communal clashed between two groups Noi from Awal payam and Ajak from Kirik joined Jur-Bol of Rual bet payam. Based on the interview with the locals it included other groups from Tonj East and Tonj South cattle raiders."/>
    <s v="0714560d-3bad-49b2-b6a6-a197c3983329"/>
    <n v="1"/>
    <s v="1.1"/>
    <x v="0"/>
    <x v="0"/>
    <x v="0"/>
  </r>
  <r>
    <s v="et_SS0804_0056"/>
    <x v="128"/>
    <d v="2021-10-11T00:00:00"/>
    <d v="2021-10-26T00:00:00"/>
    <x v="7"/>
    <x v="41"/>
    <s v="Manalor"/>
    <m/>
    <x v="7"/>
    <s v="SS0804"/>
    <s v="SS080406"/>
    <s v="ssid_SS0804_0041"/>
    <s v="Wun-Agap"/>
    <s v=""/>
    <n v="7.8727"/>
    <n v="28.409066670000001"/>
    <s v="Remote Assessment (e.g. phone interview, interview outside of the location)"/>
    <s v="Majority of IDPs/returnees"/>
    <x v="0"/>
    <b v="1"/>
    <b v="0"/>
    <b v="0"/>
    <b v="0"/>
    <n v="82"/>
    <n v="435"/>
    <n v="17"/>
    <n v="38"/>
    <n v="68"/>
    <n v="58"/>
    <n v="13"/>
    <n v="1"/>
    <n v="25"/>
    <n v="46"/>
    <n v="93"/>
    <n v="49"/>
    <n v="25"/>
    <n v="2"/>
    <n v="195"/>
    <n v="240"/>
    <n v="126"/>
    <n v="3"/>
    <n v="435"/>
    <x v="0"/>
    <x v="0"/>
    <m/>
    <s v="Habitual residence"/>
    <m/>
    <m/>
    <m/>
    <s v="On foot"/>
    <m/>
    <x v="0"/>
    <m/>
    <m/>
    <m/>
    <m/>
    <m/>
    <s v="Yes"/>
    <b v="1"/>
    <b v="1"/>
    <b v="0"/>
    <b v="1"/>
    <b v="0"/>
    <b v="0"/>
    <b v="0"/>
    <b v="1"/>
    <b v="0"/>
    <m/>
    <b v="0"/>
    <s v="No"/>
    <s v="South Sudan"/>
    <x v="18"/>
    <m/>
    <x v="48"/>
    <m/>
    <s v="Manalor"/>
    <m/>
    <s v="Other Site"/>
    <s v="Lil-bek, Nyoric, Rum-thony."/>
    <s v="SSD"/>
    <x v="18"/>
    <s v="SS0804"/>
    <s v="SS080406"/>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6/10/2021 DTM conducted filed assessment to verify report flood displacement to wun-agep village of Manalor payam of Tonj north county of Warrap state ._x000a_the team found total 435IND of 82 HH have been affected .and their houses ,livestock and crops have been destroyed._x000a_information gathered through key informant indicates the IDPs are in high land  within the payam. Urgent needs identify during the visit are NFI , food and shelter."/>
    <s v="584ad5b8-454d-4e8e-9525-7d3e665260b6"/>
    <n v="1"/>
    <s v="3.4"/>
    <x v="0"/>
    <x v="0"/>
    <x v="0"/>
  </r>
  <r>
    <s v="et_SS0804_0058"/>
    <x v="157"/>
    <d v="2021-10-15T00:00:00"/>
    <d v="2021-10-29T00:00:00"/>
    <x v="7"/>
    <x v="41"/>
    <s v="Manalor"/>
    <m/>
    <x v="7"/>
    <s v="SS0804"/>
    <s v="SS080406"/>
    <s v="ssid_SS0804_0011"/>
    <s v="Pankot"/>
    <s v=""/>
    <n v="8.1201496120000005"/>
    <n v="28.392000199999998"/>
    <s v="Remote Assessment (e.g. phone interview, interview outside of the location)"/>
    <s v="Majority of IDPs/returnees"/>
    <x v="0"/>
    <b v="1"/>
    <b v="0"/>
    <b v="0"/>
    <b v="0"/>
    <n v="51"/>
    <n v="270"/>
    <n v="9"/>
    <n v="16"/>
    <n v="42"/>
    <n v="38"/>
    <n v="15"/>
    <n v="1"/>
    <n v="14"/>
    <n v="13"/>
    <n v="39"/>
    <n v="53"/>
    <n v="28"/>
    <n v="2"/>
    <n v="121"/>
    <n v="149"/>
    <n v="52"/>
    <n v="3"/>
    <n v="270"/>
    <x v="0"/>
    <x v="0"/>
    <m/>
    <s v="Habitual residence"/>
    <m/>
    <m/>
    <m/>
    <s v="On foot"/>
    <m/>
    <x v="0"/>
    <m/>
    <m/>
    <m/>
    <m/>
    <m/>
    <s v="Yes"/>
    <b v="1"/>
    <b v="1"/>
    <b v="0"/>
    <b v="1"/>
    <b v="0"/>
    <b v="0"/>
    <b v="0"/>
    <b v="1"/>
    <b v="0"/>
    <m/>
    <b v="0"/>
    <s v="No"/>
    <s v="South Sudan"/>
    <x v="18"/>
    <m/>
    <x v="48"/>
    <m/>
    <s v="Manalor"/>
    <m/>
    <s v="Pankot"/>
    <s v="Manalor"/>
    <s v="SSD"/>
    <x v="18"/>
    <s v="SS0804"/>
    <s v="SS080406"/>
    <s v="ssid_SS0804_0011"/>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29/10/2021 IOM/ DTM conducted event tracking to captured information about flood displacement in pankot village of Manalor payam of Tonj North county of warrap state._x000a_the Team found total of 270 ind have been affected, house, and crop product have been destroyed._x000a_the urgent needs identified during the visit are shelter, food and NFI"/>
    <s v="df3a5fee-5ada-440f-8e41-6fc2dd4df1e3"/>
    <n v="1"/>
    <s v="3.4"/>
    <x v="0"/>
    <x v="0"/>
    <x v="0"/>
  </r>
  <r>
    <s v="et_SS0804_0093"/>
    <x v="2"/>
    <d v="2021-11-10T00:00:00"/>
    <d v="2021-11-30T00:00:00"/>
    <x v="7"/>
    <x v="41"/>
    <s v="Manalor"/>
    <m/>
    <x v="7"/>
    <s v="SS0804"/>
    <s v="SS080406"/>
    <s v="ssid_SS0804_0011"/>
    <s v="Pankot"/>
    <s v=""/>
    <n v="8.1201496120000005"/>
    <n v="28.392000199999998"/>
    <s v="Direct visit"/>
    <s v="Majority of IDPs/returnees"/>
    <x v="1"/>
    <b v="1"/>
    <b v="0"/>
    <b v="0"/>
    <b v="0"/>
    <n v="51"/>
    <n v="230"/>
    <n v="5"/>
    <n v="17"/>
    <n v="22"/>
    <n v="24"/>
    <n v="20"/>
    <n v="10"/>
    <n v="7"/>
    <n v="23"/>
    <n v="29"/>
    <n v="34"/>
    <n v="26"/>
    <n v="13"/>
    <n v="98"/>
    <n v="132"/>
    <n v="52"/>
    <n v="23"/>
    <n v="230"/>
    <x v="2"/>
    <x v="0"/>
    <m/>
    <s v="Less than 3 months"/>
    <b v="0"/>
    <b v="1"/>
    <b v="0"/>
    <s v="On foot"/>
    <m/>
    <x v="2"/>
    <m/>
    <m/>
    <m/>
    <m/>
    <m/>
    <s v="Yes"/>
    <b v="1"/>
    <b v="0"/>
    <b v="0"/>
    <b v="0"/>
    <b v="0"/>
    <b v="0"/>
    <b v="0"/>
    <b v="0"/>
    <b v="0"/>
    <m/>
    <b v="0"/>
    <s v="No"/>
    <s v="South Sudan"/>
    <x v="18"/>
    <m/>
    <x v="48"/>
    <m/>
    <s v="Manalor"/>
    <m/>
    <s v="Other Site"/>
    <s v="Malek and Paquak"/>
    <s v="SSD"/>
    <x v="18"/>
    <s v="SS0804"/>
    <s v="SS080406"/>
    <s v="other"/>
    <m/>
    <m/>
    <m/>
    <m/>
    <m/>
    <m/>
    <m/>
    <m/>
    <m/>
    <m/>
    <m/>
    <m/>
    <m/>
    <m/>
    <m/>
    <m/>
    <m/>
    <s v="No"/>
    <m/>
    <m/>
    <m/>
    <m/>
    <m/>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30/11/2021 DTM conducted event tracking to capture information about returnees in pankot village of Awul Payam of Tonj North county. And the team found a total of 230 ind have returned to their habitual residence. and the urgent need idendentified during the visit are shelter ,health and NFI."/>
    <s v="c9660898-3e40-4fec-bedc-d9919fe1ce3d"/>
    <n v="1"/>
    <s v="3.4"/>
    <x v="0"/>
    <x v="0"/>
    <x v="0"/>
  </r>
  <r>
    <s v="et_SS0804_0011"/>
    <x v="148"/>
    <d v="2021-01-19T00:00:00"/>
    <d v="2021-02-26T00:00:00"/>
    <x v="7"/>
    <x v="41"/>
    <s v="Manalor"/>
    <m/>
    <x v="7"/>
    <s v="SS0804"/>
    <s v="SS080406"/>
    <s v="ssid_SS0804_0011"/>
    <s v="Pankot"/>
    <s v=""/>
    <n v="8.1201496120000005"/>
    <n v="28.392000199999998"/>
    <s v="Remote Assessment (e.g. phone interview, interview outside of the location)"/>
    <s v="All IDPs/returnees"/>
    <x v="0"/>
    <b v="1"/>
    <m/>
    <m/>
    <m/>
    <n v="1829"/>
    <n v="9511"/>
    <n v="121"/>
    <n v="633"/>
    <n v="1622"/>
    <n v="1123"/>
    <n v="694"/>
    <n v="166"/>
    <n v="187"/>
    <n v="765"/>
    <n v="1386"/>
    <n v="1811"/>
    <n v="760"/>
    <n v="243"/>
    <n v="4359"/>
    <n v="5152"/>
    <n v="1706"/>
    <n v="409"/>
    <n v="9511"/>
    <x v="0"/>
    <x v="0"/>
    <m/>
    <s v="Habitual residence"/>
    <m/>
    <m/>
    <m/>
    <s v="On foot"/>
    <m/>
    <x v="1"/>
    <m/>
    <s v="armed_clashes"/>
    <b v="1"/>
    <m/>
    <m/>
    <s v="No"/>
    <m/>
    <m/>
    <m/>
    <m/>
    <m/>
    <m/>
    <m/>
    <m/>
    <m/>
    <m/>
    <m/>
    <s v="No"/>
    <s v="South Sudan"/>
    <x v="18"/>
    <m/>
    <x v="48"/>
    <m/>
    <s v="Awul"/>
    <m/>
    <s v="Other Site"/>
    <s v="Mabior/ War Akok"/>
    <s v="SSD"/>
    <x v="18"/>
    <s v="SS0804"/>
    <s v="SS080404"/>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Following activbe inter communal fighting in Tonj North of Warrap State, as an element of revenge, the conflit spread from three Payams of Tonj North County. This resulted to displacement of hundred of individuals. There majar needs currently are Food, shelter, NFI."/>
    <s v="22ff5c64-db09-4dea-9002-81e68e132ce4"/>
    <n v="1"/>
    <s v="3.4"/>
    <x v="0"/>
    <x v="0"/>
    <x v="1"/>
  </r>
  <r>
    <s v="et_SS0804_0027"/>
    <x v="121"/>
    <d v="2021-01-01T00:00:00"/>
    <d v="2021-04-03T00:00:00"/>
    <x v="7"/>
    <x v="41"/>
    <s v="Manalor"/>
    <m/>
    <x v="7"/>
    <s v="SS0804"/>
    <s v="SS080406"/>
    <s v="ssid_SS0804_0011"/>
    <s v="Pankot"/>
    <s v=""/>
    <n v="8.1201496120000005"/>
    <n v="28.392000199999998"/>
    <s v="Direct visit"/>
    <s v="None"/>
    <x v="0"/>
    <b v="1"/>
    <b v="0"/>
    <b v="0"/>
    <b v="0"/>
    <n v="908"/>
    <n v="5448"/>
    <n v="529"/>
    <n v="538"/>
    <n v="559"/>
    <n v="617"/>
    <n v="221"/>
    <n v="203"/>
    <n v="547"/>
    <n v="556"/>
    <n v="577"/>
    <n v="638"/>
    <n v="239"/>
    <n v="224"/>
    <n v="2667"/>
    <n v="2781"/>
    <n v="2170"/>
    <n v="427"/>
    <n v="5448"/>
    <x v="1"/>
    <x v="0"/>
    <m/>
    <s v="3 ‐ 6 months"/>
    <m/>
    <m/>
    <m/>
    <s v="On foot"/>
    <m/>
    <x v="1"/>
    <m/>
    <s v="destruction_looting_property"/>
    <b v="0"/>
    <b v="0"/>
    <b v="1"/>
    <s v="Yes"/>
    <b v="1"/>
    <b v="1"/>
    <b v="1"/>
    <b v="0"/>
    <b v="0"/>
    <b v="0"/>
    <b v="0"/>
    <b v="1"/>
    <b v="0"/>
    <m/>
    <b v="0"/>
    <s v="No"/>
    <s v="South Sudan"/>
    <x v="18"/>
    <m/>
    <x v="48"/>
    <m/>
    <s v="Manalor"/>
    <m/>
    <s v="Wun-Agap"/>
    <s v="Manalor"/>
    <s v="SSD"/>
    <x v="18"/>
    <s v="SS0804"/>
    <s v="SS080406"/>
    <s v="ssid_SS0804_0041"/>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displacement Was caused by communal clashes which later involved the cattle raiding amongst the communities   initially there was a fighting since 12 Feb. 2021when some youth members from Kirik attacked Manalor payams villages for some of getting cattle . not only cattle raiding ,but also there were cases of deaths and there are the revenge killing was another factor that forced the  some areas to evacuate .half of the IDPs came from Awul payam ,those affected by on going fighting between Awul payam and Ruol-bet as Kirik payam"/>
    <s v="ec8144cc-eb13-4d07-9e8e-af7b3a2cc166"/>
    <n v="1"/>
    <s v="3.4"/>
    <x v="0"/>
    <x v="0"/>
    <x v="0"/>
  </r>
  <r>
    <s v="et_SS0804_0025"/>
    <x v="121"/>
    <d v="2020-12-12T00:00:00"/>
    <d v="2021-04-04T00:00:00"/>
    <x v="7"/>
    <x v="41"/>
    <s v="Manalor"/>
    <m/>
    <x v="7"/>
    <s v="SS0804"/>
    <s v="SS080406"/>
    <s v="ssid_SS0804_0029"/>
    <s v="Manalor Centre"/>
    <s v=""/>
    <n v="7.9699592990000001"/>
    <n v="28.411807599999999"/>
    <s v="Direct visit"/>
    <s v="All IDPs/returnees"/>
    <x v="0"/>
    <b v="1"/>
    <b v="0"/>
    <b v="0"/>
    <b v="1"/>
    <n v="811"/>
    <n v="4866"/>
    <n v="457"/>
    <n v="466"/>
    <n v="486"/>
    <n v="544"/>
    <n v="221"/>
    <n v="203"/>
    <n v="475"/>
    <n v="484"/>
    <n v="504"/>
    <n v="565"/>
    <n v="239"/>
    <n v="222"/>
    <n v="2377"/>
    <n v="2489"/>
    <n v="1882"/>
    <n v="425"/>
    <n v="4866"/>
    <x v="1"/>
    <x v="0"/>
    <m/>
    <s v="Habitual residence"/>
    <m/>
    <m/>
    <m/>
    <s v="On foot"/>
    <m/>
    <x v="1"/>
    <m/>
    <s v="destruction_looting_property"/>
    <b v="0"/>
    <b v="0"/>
    <b v="1"/>
    <s v="Yes"/>
    <b v="1"/>
    <b v="1"/>
    <b v="0"/>
    <b v="0"/>
    <b v="0"/>
    <b v="0"/>
    <b v="0"/>
    <b v="1"/>
    <b v="0"/>
    <m/>
    <b v="0"/>
    <s v="No"/>
    <s v="South Sudan"/>
    <x v="18"/>
    <m/>
    <x v="48"/>
    <m/>
    <s v="Manalor"/>
    <m/>
    <s v="Other Site"/>
    <s v="Aciak-tong ,Wun-Ngal"/>
    <s v="SSD"/>
    <x v="18"/>
    <s v="SS0804"/>
    <s v="SS080406"/>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se IDPs was caused by communal clashes between Awul payam and Ruol-bet payamin Atok area . this this fighting escalated burning other various payam such as Kirik assisting Ruol-bet payam and this involves cattle raiding ,revenge kiling and destruction of the properties amongst he communities , there was an incident occurred since 12- Feb - 2021 in Aciaktong  and Akuoc village which increased the number of the IDPs in this area."/>
    <s v="d4112bd8-f726-4549-bcf1-568de15a9774"/>
    <n v="1"/>
    <s v="3.4"/>
    <x v="0"/>
    <x v="0"/>
    <x v="0"/>
  </r>
  <r>
    <s v="et_SS0804_0015"/>
    <x v="148"/>
    <d v="2021-01-19T00:00:00"/>
    <d v="2021-02-16T00:00:00"/>
    <x v="7"/>
    <x v="41"/>
    <s v="Manalor"/>
    <m/>
    <x v="7"/>
    <s v="SS0804"/>
    <s v="SS080406"/>
    <s v="ssid_SS0804_0029"/>
    <s v="Manalor Centre"/>
    <s v=""/>
    <n v="7.9699592990000001"/>
    <n v="28.411807599999999"/>
    <s v="Remote Assessment (e.g. phone interview, interview outside of the location)"/>
    <s v="All IDPs/returnees"/>
    <x v="0"/>
    <b v="1"/>
    <m/>
    <m/>
    <m/>
    <n v="1319"/>
    <n v="6859"/>
    <n v="98"/>
    <n v="210"/>
    <n v="1208"/>
    <n v="897"/>
    <n v="367"/>
    <n v="61"/>
    <n v="177"/>
    <n v="526"/>
    <n v="1754"/>
    <n v="945"/>
    <n v="498"/>
    <n v="118"/>
    <n v="2841"/>
    <n v="4018"/>
    <n v="1011"/>
    <n v="179"/>
    <n v="6859"/>
    <x v="1"/>
    <x v="0"/>
    <m/>
    <s v="Habitual residence"/>
    <m/>
    <m/>
    <m/>
    <s v="On foot"/>
    <m/>
    <x v="1"/>
    <m/>
    <s v="armed_clashes"/>
    <b v="1"/>
    <m/>
    <m/>
    <s v="Yes"/>
    <b v="1"/>
    <m/>
    <m/>
    <m/>
    <m/>
    <m/>
    <m/>
    <b v="1"/>
    <m/>
    <m/>
    <m/>
    <s v="No"/>
    <s v="South Sudan"/>
    <x v="18"/>
    <m/>
    <x v="48"/>
    <m/>
    <s v="Awul"/>
    <m/>
    <s v="Other Site"/>
    <s v="Maper/Ruel-Akuek"/>
    <s v="SSD"/>
    <x v="18"/>
    <s v="SS0804"/>
    <s v="SS080404"/>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Following active renewed inter-communal flighting in Tonj North of Warrap state, as element of revenge, the conflicts spread from three payams of Awul, Akop and Realhet to all the nine payams of Tonj North county, Thisresult to displacement of hundreds with the counties and others moved to different counties like gogrial"/>
    <s v="78c534d0-e745-4615-b7b1-9ddc9de5067a"/>
    <n v="1"/>
    <s v="3.4"/>
    <x v="0"/>
    <x v="0"/>
    <x v="1"/>
  </r>
  <r>
    <s v="et_SS0804_0090"/>
    <x v="2"/>
    <d v="2021-11-19T00:00:00"/>
    <d v="2021-11-30T00:00:00"/>
    <x v="7"/>
    <x v="41"/>
    <s v="Manalor"/>
    <m/>
    <x v="7"/>
    <s v="SS0804"/>
    <s v="SS080406"/>
    <s v="ssid_SS0804_0029"/>
    <s v="Manalor Centre"/>
    <s v=""/>
    <n v="7.9699592990000001"/>
    <n v="28.411807599999999"/>
    <s v="Direct visit"/>
    <s v="All IDPs/returnees"/>
    <x v="1"/>
    <b v="1"/>
    <m/>
    <m/>
    <m/>
    <n v="55"/>
    <n v="275"/>
    <n v="16"/>
    <n v="22"/>
    <n v="31"/>
    <n v="25"/>
    <n v="14"/>
    <n v="9"/>
    <n v="20"/>
    <n v="28"/>
    <n v="34"/>
    <n v="41"/>
    <n v="24"/>
    <n v="11"/>
    <n v="117"/>
    <n v="158"/>
    <n v="86"/>
    <n v="20"/>
    <n v="275"/>
    <x v="2"/>
    <x v="0"/>
    <m/>
    <s v="3 ‐ 6 months"/>
    <m/>
    <b v="1"/>
    <m/>
    <s v="On foot"/>
    <m/>
    <x v="2"/>
    <m/>
    <m/>
    <m/>
    <m/>
    <m/>
    <s v="Yes"/>
    <m/>
    <m/>
    <m/>
    <m/>
    <m/>
    <m/>
    <m/>
    <b v="1"/>
    <m/>
    <m/>
    <m/>
    <s v="No"/>
    <s v="South Sudan"/>
    <x v="18"/>
    <m/>
    <x v="48"/>
    <m/>
    <s v="Awul"/>
    <m/>
    <s v="Other Site"/>
    <s v="Mangar,Wun magoth"/>
    <s v="SSD"/>
    <x v="18"/>
    <s v="SS0804"/>
    <s v="SS080404"/>
    <s v="other"/>
    <m/>
    <m/>
    <m/>
    <m/>
    <m/>
    <m/>
    <m/>
    <m/>
    <m/>
    <m/>
    <m/>
    <m/>
    <m/>
    <m/>
    <m/>
    <m/>
    <m/>
    <s v="No"/>
    <m/>
    <m/>
    <m/>
    <m/>
    <m/>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No"/>
    <m/>
    <m/>
    <s v="on 3011/2021 DTM conducted event tracking to verified report on returnee , and the team found that total of 275 ind have returned to their homes , and the information gathered through key informants indicate that the returnees are in need of shelter, heath and food ."/>
    <s v="deb58e37-e15d-4970-bef7-f9135fd02abc"/>
    <n v="1"/>
    <s v="3.4"/>
    <x v="0"/>
    <x v="0"/>
    <x v="1"/>
  </r>
  <r>
    <s v="et_SS0804_0062"/>
    <x v="56"/>
    <d v="2021-10-29T00:00:00"/>
    <d v="2021-11-04T00:00:00"/>
    <x v="7"/>
    <x v="41"/>
    <s v="Manalor"/>
    <m/>
    <x v="7"/>
    <s v="SS0804"/>
    <s v="SS080406"/>
    <s v="ssid_SS0804_0029"/>
    <s v="Manalor Centre"/>
    <s v="Makuok"/>
    <n v="7.9699592990000001"/>
    <n v="28.411807599999999"/>
    <s v="Remote Assessment (e.g. phone interview, interview outside of the location)"/>
    <s v="None"/>
    <x v="0"/>
    <b v="1"/>
    <m/>
    <m/>
    <m/>
    <n v="117"/>
    <n v="620"/>
    <n v="38"/>
    <n v="51"/>
    <n v="87"/>
    <n v="98"/>
    <n v="42"/>
    <n v="4"/>
    <n v="49"/>
    <n v="38"/>
    <n v="95"/>
    <n v="86"/>
    <n v="23"/>
    <n v="9"/>
    <n v="320"/>
    <n v="300"/>
    <n v="176"/>
    <n v="13"/>
    <n v="620"/>
    <x v="0"/>
    <x v="0"/>
    <m/>
    <s v="Habitual residence"/>
    <m/>
    <m/>
    <m/>
    <s v="On foot"/>
    <m/>
    <x v="0"/>
    <m/>
    <m/>
    <m/>
    <m/>
    <m/>
    <s v="Yes"/>
    <b v="1"/>
    <b v="1"/>
    <m/>
    <b v="1"/>
    <m/>
    <m/>
    <m/>
    <b v="1"/>
    <m/>
    <m/>
    <m/>
    <s v="No"/>
    <s v="South Sudan"/>
    <x v="18"/>
    <m/>
    <x v="48"/>
    <m/>
    <s v="Manalor"/>
    <m/>
    <s v="Other Site"/>
    <s v="Tiap tiap, wun-Agep, Rack-ciek."/>
    <s v="SSD"/>
    <x v="18"/>
    <s v="SS0804"/>
    <s v="SS080406"/>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f the IDPs in this village triggered by natural disaster flooding which occurred in mid September 2021 ._x000a_the flood destroyed many houses and crops. and the information gathered through local authorities indicates the IDPs are within the high land within the payam._x000a_urgent needs that are raised by the local authorities are NFI, shelter and food."/>
    <s v="43b6ca8c-bb3e-4074-a584-d1c2275cd3c8"/>
    <n v="1"/>
    <s v="3.4"/>
    <x v="0"/>
    <x v="0"/>
    <x v="0"/>
  </r>
  <r>
    <s v="et_SS0804_0057"/>
    <x v="105"/>
    <d v="2021-09-14T00:00:00"/>
    <d v="2021-10-27T00:00:00"/>
    <x v="7"/>
    <x v="41"/>
    <s v="Manalor"/>
    <m/>
    <x v="7"/>
    <s v="SS0804"/>
    <s v="SS080406"/>
    <s v="ssid_SS0804_0029"/>
    <s v="Manalor Centre"/>
    <s v=""/>
    <n v="7.9699592990000001"/>
    <n v="28.411807599999999"/>
    <s v="Remote Assessment (e.g. phone interview, interview outside of the location)"/>
    <s v="Majority of IDPs/returnees"/>
    <x v="0"/>
    <b v="1"/>
    <b v="0"/>
    <b v="0"/>
    <b v="0"/>
    <n v="111"/>
    <n v="588"/>
    <n v="37"/>
    <n v="69"/>
    <n v="87"/>
    <n v="73"/>
    <n v="13"/>
    <n v="6"/>
    <n v="42"/>
    <n v="82"/>
    <n v="95"/>
    <n v="64"/>
    <n v="18"/>
    <n v="2"/>
    <n v="285"/>
    <n v="303"/>
    <n v="230"/>
    <n v="8"/>
    <n v="588"/>
    <x v="0"/>
    <x v="0"/>
    <m/>
    <s v="Habitual residence"/>
    <m/>
    <m/>
    <m/>
    <s v="On foot"/>
    <m/>
    <x v="0"/>
    <m/>
    <m/>
    <m/>
    <m/>
    <m/>
    <s v="Yes"/>
    <b v="1"/>
    <b v="1"/>
    <b v="0"/>
    <b v="1"/>
    <b v="0"/>
    <b v="0"/>
    <b v="0"/>
    <b v="1"/>
    <b v="0"/>
    <m/>
    <b v="0"/>
    <s v="No"/>
    <s v="South Sudan"/>
    <x v="18"/>
    <m/>
    <x v="48"/>
    <m/>
    <s v="Manalor"/>
    <m/>
    <s v="Other Site"/>
    <s v="Mangar, Wunlang , Wun amoth."/>
    <s v="SSD"/>
    <x v="18"/>
    <s v="SS0804"/>
    <s v="SS080406"/>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f the IDPs in this village triggered by natural disaster flooding that occurred in the mid September 2021._x000a_the flood had destroyed their belongings such as house , goats, chicken and their livings standard become abnormal due to no medication._x000a_majority of the population are affected, hence they flee away seeking for a safe places within the payam."/>
    <s v="ca0b0830-6aca-4f6c-bd82-f0788de34f74"/>
    <n v="1"/>
    <s v="3.4"/>
    <x v="0"/>
    <x v="0"/>
    <x v="0"/>
  </r>
  <r>
    <s v="et_SS0804_0016"/>
    <x v="158"/>
    <d v="2021-01-19T00:00:00"/>
    <d v="2021-02-16T00:00:00"/>
    <x v="7"/>
    <x v="41"/>
    <s v="Manalor"/>
    <m/>
    <x v="7"/>
    <s v="SS0804"/>
    <s v="SS080406"/>
    <s v="ssid_SS0804_0032"/>
    <s v="Parasika"/>
    <s v=""/>
    <n v="7.877133712"/>
    <n v="28.41824884"/>
    <s v="Remote Assessment (e.g. phone interview, interview outside of the location)"/>
    <s v="All IDPs/returnees"/>
    <x v="0"/>
    <b v="1"/>
    <m/>
    <m/>
    <m/>
    <n v="1766"/>
    <n v="9183"/>
    <n v="123"/>
    <n v="653"/>
    <n v="1350"/>
    <n v="1037"/>
    <n v="709"/>
    <n v="104"/>
    <n v="267"/>
    <n v="516"/>
    <n v="2016"/>
    <n v="1764"/>
    <n v="429"/>
    <n v="215"/>
    <n v="3976"/>
    <n v="5207"/>
    <n v="1559"/>
    <n v="319"/>
    <n v="9183"/>
    <x v="0"/>
    <x v="0"/>
    <m/>
    <s v="Habitual residence"/>
    <m/>
    <m/>
    <m/>
    <s v="On foot"/>
    <m/>
    <x v="1"/>
    <m/>
    <s v="armed_clashes"/>
    <b v="1"/>
    <m/>
    <m/>
    <s v="Yes"/>
    <b v="1"/>
    <m/>
    <m/>
    <m/>
    <b v="1"/>
    <m/>
    <m/>
    <m/>
    <m/>
    <m/>
    <m/>
    <s v="No"/>
    <s v="South Sudan"/>
    <x v="18"/>
    <m/>
    <x v="48"/>
    <m/>
    <s v="Awul"/>
    <m/>
    <s v="Other Site"/>
    <s v="Kuel-Akuok"/>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nter communal clash resulted into so many flighting in the three counties of the Tonj north of Warrap state as result spread to these nine payams in revenge against others."/>
    <s v="e446e6ce-a168-4ddb-ac2c-b774137b1c0a"/>
    <n v="1"/>
    <s v="3.4"/>
    <x v="0"/>
    <x v="0"/>
    <x v="1"/>
  </r>
  <r>
    <s v="et_SS0804_0026"/>
    <x v="121"/>
    <d v="2021-02-15T00:00:00"/>
    <d v="2021-04-06T00:00:00"/>
    <x v="7"/>
    <x v="41"/>
    <s v="Manalor"/>
    <m/>
    <x v="7"/>
    <s v="SS0804"/>
    <s v="SS080406"/>
    <s v="ssid_SS0804_0032"/>
    <s v="Parasika"/>
    <s v=""/>
    <n v="7.877133712"/>
    <n v="28.41824884"/>
    <s v="Direct visit"/>
    <s v="None"/>
    <x v="0"/>
    <b v="1"/>
    <b v="0"/>
    <b v="0"/>
    <b v="1"/>
    <n v="663"/>
    <n v="3978"/>
    <n v="365"/>
    <n v="374"/>
    <n v="394"/>
    <n v="448"/>
    <n v="186"/>
    <n v="169"/>
    <n v="382"/>
    <n v="391"/>
    <n v="411"/>
    <n v="469"/>
    <n v="203"/>
    <n v="186"/>
    <n v="1936"/>
    <n v="2042"/>
    <n v="1512"/>
    <n v="355"/>
    <n v="3978"/>
    <x v="0"/>
    <x v="0"/>
    <m/>
    <s v="Habitual residence"/>
    <m/>
    <m/>
    <m/>
    <s v="On foot"/>
    <m/>
    <x v="1"/>
    <m/>
    <s v="destruction_looting_property"/>
    <b v="0"/>
    <b v="0"/>
    <b v="1"/>
    <s v="Yes"/>
    <b v="1"/>
    <b v="1"/>
    <b v="1"/>
    <b v="1"/>
    <b v="0"/>
    <b v="0"/>
    <b v="0"/>
    <b v="1"/>
    <b v="0"/>
    <m/>
    <b v="0"/>
    <s v="No"/>
    <s v="South Sudan"/>
    <x v="18"/>
    <m/>
    <x v="48"/>
    <m/>
    <s v="Awul"/>
    <m/>
    <s v="Aporlang"/>
    <s v="Awul"/>
    <s v="SSD"/>
    <x v="18"/>
    <s v="SS0804"/>
    <s v="SS080404"/>
    <s v="ssid_SS0804_0035"/>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movement of the poele which are seen here was caused by communal clashes between two payams Awul &amp; Ruol-bet since last Year April-2020in Atok.the fighting was the problem of the girl that was pregnant by the man from Ruol-bet and the case was separated later this girl was given to another man hence the x-man came and took this woman by force from her house which resulted to be a fighting between the man and those Atok of Awul payam."/>
    <s v="52996c84-c30d-49d0-b398-29627622c23a"/>
    <n v="1"/>
    <s v="3.4"/>
    <x v="0"/>
    <x v="0"/>
    <x v="1"/>
  </r>
  <r>
    <s v="et_SS0804_0001"/>
    <x v="13"/>
    <d v="2020-12-30T00:00:00"/>
    <d v="2020-12-30T00:00:00"/>
    <x v="7"/>
    <x v="41"/>
    <s v="Manalor"/>
    <m/>
    <x v="7"/>
    <s v="SS0804"/>
    <s v="SS080406"/>
    <s v="ssid_SS0804_0027"/>
    <s v="makuok"/>
    <s v=""/>
    <n v="7.9013749999999998"/>
    <n v="28.443467999999999"/>
    <s v="Remote Assessment (e.g. phone interview, interview outside of the location)"/>
    <s v="Majority of IDPs/returnees"/>
    <x v="0"/>
    <m/>
    <m/>
    <b v="1"/>
    <b v="1"/>
    <n v="359"/>
    <n v="1903"/>
    <n v="171"/>
    <n v="218"/>
    <n v="222"/>
    <n v="116"/>
    <n v="117"/>
    <n v="50"/>
    <n v="183"/>
    <n v="238"/>
    <n v="249"/>
    <n v="142"/>
    <n v="142"/>
    <n v="55"/>
    <n v="894"/>
    <n v="1009"/>
    <n v="810"/>
    <n v="105"/>
    <n v="1903"/>
    <x v="0"/>
    <x v="0"/>
    <m/>
    <s v="Less than 3 months"/>
    <m/>
    <m/>
    <m/>
    <s v="On foot"/>
    <m/>
    <x v="1"/>
    <m/>
    <m/>
    <b v="1"/>
    <b v="1"/>
    <b v="1"/>
    <s v="Yes"/>
    <b v="1"/>
    <m/>
    <m/>
    <m/>
    <m/>
    <m/>
    <m/>
    <m/>
    <m/>
    <m/>
    <m/>
    <s v="No"/>
    <s v="South Sudan"/>
    <x v="18"/>
    <m/>
    <x v="48"/>
    <m/>
    <s v="Kirik"/>
    <m/>
    <s v="Kirik"/>
    <s v="Kirik"/>
    <s v="SSD"/>
    <x v="18"/>
    <s v="SS0804"/>
    <s v="SS080405"/>
    <s v="ssid_SS0804_0044"/>
    <s v="No"/>
    <m/>
    <m/>
    <m/>
    <m/>
    <m/>
    <m/>
    <m/>
    <m/>
    <m/>
    <m/>
    <m/>
    <m/>
    <m/>
    <m/>
    <m/>
    <m/>
    <s v="No"/>
    <m/>
    <m/>
    <m/>
    <m/>
    <s v=""/>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 displacement of the IDPs in north occurred in mostly two area(dtok and boi)particular the village bordering awan bol under rualbet payam and olso village at the border between ajak leer under kirik payam and warrap under awil Payam. This insecurity was coused by the raiders on the even of looking for cows/cattle which resulted to the death of the from ajak leer."/>
    <s v="eee876d0-a112-4315-a17d-18a01ec3e21e"/>
    <n v="1"/>
    <s v="1.1"/>
    <x v="0"/>
    <x v="0"/>
    <x v="1"/>
  </r>
  <r>
    <s v="et_SS0804_0047"/>
    <x v="105"/>
    <d v="2021-09-05T00:00:00"/>
    <d v="2021-10-27T00:00:00"/>
    <x v="7"/>
    <x v="41"/>
    <s v="Manalor"/>
    <m/>
    <x v="7"/>
    <s v="SS0804"/>
    <s v="SS080406"/>
    <s v="ssid_SS0804_0027"/>
    <s v="makuok"/>
    <s v=""/>
    <n v="7.9013749999999998"/>
    <n v="28.443467999999999"/>
    <s v="Direct visit"/>
    <s v="None"/>
    <x v="1"/>
    <b v="1"/>
    <b v="0"/>
    <b v="0"/>
    <b v="0"/>
    <n v="51"/>
    <n v="265"/>
    <n v="9"/>
    <n v="17"/>
    <n v="31"/>
    <n v="28"/>
    <n v="17"/>
    <n v="6"/>
    <n v="21"/>
    <n v="24"/>
    <n v="44"/>
    <n v="36"/>
    <n v="21"/>
    <n v="11"/>
    <n v="108"/>
    <n v="157"/>
    <n v="71"/>
    <n v="17"/>
    <n v="265"/>
    <x v="2"/>
    <x v="0"/>
    <m/>
    <s v="Less than 3 months"/>
    <b v="0"/>
    <b v="1"/>
    <b v="0"/>
    <s v="On foot"/>
    <m/>
    <x v="2"/>
    <m/>
    <m/>
    <m/>
    <m/>
    <m/>
    <s v="Yes"/>
    <b v="1"/>
    <b v="1"/>
    <b v="0"/>
    <b v="1"/>
    <b v="0"/>
    <b v="0"/>
    <b v="0"/>
    <b v="1"/>
    <b v="0"/>
    <m/>
    <b v="0"/>
    <s v="No"/>
    <s v="South Sudan"/>
    <x v="18"/>
    <m/>
    <x v="48"/>
    <m/>
    <s v="Manalor"/>
    <m/>
    <s v="makuok"/>
    <s v="Manalor"/>
    <s v="SSD"/>
    <x v="18"/>
    <s v="SS0804"/>
    <s v="SS080406"/>
    <s v="ssid_SS0804_0027"/>
    <m/>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7/10/2021 DTM conducted event tracking to capture information about returnees in makuok village of tonj north of warrap state and the team found total of 265 individuals and 51 HHs are returned to their habitual residence due to subside flood and standing water ,urgent needs are food ,shelters and health"/>
    <s v="9d0675bc-ce4d-433b-8c85-3e388b0b3095"/>
    <n v="1"/>
    <s v="3.4"/>
    <x v="0"/>
    <x v="0"/>
    <x v="0"/>
  </r>
  <r>
    <s v="et_SS0804_0091"/>
    <x v="2"/>
    <d v="2021-11-18T00:00:00"/>
    <d v="2021-11-30T00:00:00"/>
    <x v="7"/>
    <x v="41"/>
    <s v="Manalor"/>
    <m/>
    <x v="7"/>
    <s v="SS0804"/>
    <s v="SS080406"/>
    <s v="ssid_SS0804_0027"/>
    <s v="makuok"/>
    <s v=""/>
    <n v="7.9013749999999998"/>
    <n v="28.443467999999999"/>
    <s v="Direct visit"/>
    <s v="All IDPs/returnees"/>
    <x v="1"/>
    <b v="1"/>
    <b v="0"/>
    <b v="0"/>
    <b v="0"/>
    <n v="97"/>
    <n v="485"/>
    <n v="23"/>
    <n v="35"/>
    <n v="62"/>
    <n v="42"/>
    <n v="31"/>
    <n v="15"/>
    <n v="28"/>
    <n v="42"/>
    <n v="71"/>
    <n v="63"/>
    <n v="44"/>
    <n v="29"/>
    <n v="208"/>
    <n v="277"/>
    <n v="128"/>
    <n v="44"/>
    <n v="485"/>
    <x v="2"/>
    <x v="0"/>
    <m/>
    <s v="3 ‐ 6 months"/>
    <b v="0"/>
    <b v="1"/>
    <b v="0"/>
    <s v="On foot"/>
    <m/>
    <x v="2"/>
    <m/>
    <m/>
    <m/>
    <m/>
    <m/>
    <s v="Yes"/>
    <b v="1"/>
    <b v="0"/>
    <b v="0"/>
    <b v="0"/>
    <b v="0"/>
    <b v="0"/>
    <b v="0"/>
    <b v="0"/>
    <b v="0"/>
    <m/>
    <b v="0"/>
    <s v="No"/>
    <s v="South Sudan"/>
    <x v="18"/>
    <m/>
    <x v="48"/>
    <m/>
    <s v="Manalor"/>
    <m/>
    <s v="Other Site"/>
    <s v="Tiaphap, Wunage and rakchiek"/>
    <s v="SSD"/>
    <x v="18"/>
    <s v="SS0804"/>
    <s v="SS080406"/>
    <s v="other"/>
    <m/>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2 - No"/>
    <m/>
    <m/>
    <s v="on 30/11/2021 DTM went for assessment to verified report about returnee in Makuok village , of Awul Payam of Tonj north county and the team found a total of 485 ind of 97 HH have returned. urgent need are food, shelter and NFI"/>
    <s v="c5ad5384-6f85-4a70-8714-14da0f916e9e"/>
    <n v="1"/>
    <s v="3.4"/>
    <x v="0"/>
    <x v="0"/>
    <x v="0"/>
  </r>
  <r>
    <s v="et_SS0804_0092"/>
    <x v="2"/>
    <d v="2021-11-10T00:00:00"/>
    <d v="2021-11-30T00:00:00"/>
    <x v="7"/>
    <x v="41"/>
    <s v="Manalor"/>
    <m/>
    <x v="7"/>
    <s v="SS0804"/>
    <s v="SS080406"/>
    <s v="ssid_SS0804_0036"/>
    <s v="Akur Biok"/>
    <s v=""/>
    <n v="8.0856309999999993"/>
    <n v="28.463805000000001"/>
    <s v="Direct visit"/>
    <s v="All IDPs/returnees"/>
    <x v="1"/>
    <b v="1"/>
    <b v="0"/>
    <b v="0"/>
    <b v="0"/>
    <n v="53"/>
    <n v="281"/>
    <n v="9"/>
    <n v="18"/>
    <n v="27"/>
    <n v="33"/>
    <n v="26"/>
    <n v="12"/>
    <n v="13"/>
    <n v="21"/>
    <n v="29"/>
    <n v="37"/>
    <n v="30"/>
    <n v="26"/>
    <n v="125"/>
    <n v="156"/>
    <n v="61"/>
    <n v="38"/>
    <n v="281"/>
    <x v="2"/>
    <x v="0"/>
    <m/>
    <s v="3 ‐ 6 months"/>
    <b v="0"/>
    <b v="1"/>
    <b v="0"/>
    <s v="On foot"/>
    <m/>
    <x v="2"/>
    <m/>
    <m/>
    <m/>
    <m/>
    <m/>
    <s v="Yes"/>
    <b v="1"/>
    <b v="0"/>
    <b v="0"/>
    <b v="0"/>
    <b v="0"/>
    <b v="0"/>
    <b v="0"/>
    <b v="0"/>
    <b v="0"/>
    <m/>
    <b v="0"/>
    <s v="No"/>
    <s v="South Sudan"/>
    <x v="18"/>
    <m/>
    <x v="48"/>
    <m/>
    <s v="Manalor"/>
    <m/>
    <s v="Other Site"/>
    <s v="Makol,Anoog muk,and ramahend"/>
    <s v="SSD"/>
    <x v="18"/>
    <s v="SS0804"/>
    <s v="SS080406"/>
    <s v="other"/>
    <m/>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30/11/2021 IOM/DTM conducted event tracking to capture information about returnee in Maria-ubnok village of Awul payam of Tonj North county. and the information gathered through key informant indicate that 333 ind have returned to their homs . and the urgent need raised by local authority are shelter , NFI and food"/>
    <s v="7fbc4f55-83c3-4455-bef9-4d7416f695b5"/>
    <n v="1"/>
    <s v="3.4"/>
    <x v="0"/>
    <x v="0"/>
    <x v="0"/>
  </r>
  <r>
    <s v="et_SS0804_0054"/>
    <x v="159"/>
    <d v="2021-09-29T00:00:00"/>
    <d v="2021-10-07T00:00:00"/>
    <x v="7"/>
    <x v="41"/>
    <s v="Manalor"/>
    <m/>
    <x v="7"/>
    <s v="SS0804"/>
    <s v="SS080406"/>
    <s v="ssid_SS0804_0036"/>
    <s v="Akur Biok"/>
    <s v=""/>
    <n v="8.0856309999999993"/>
    <n v="28.463805000000001"/>
    <s v="Remote Assessment (e.g. phone interview, interview outside of the location)"/>
    <s v="All IDPs/returnees"/>
    <x v="0"/>
    <b v="1"/>
    <b v="0"/>
    <b v="0"/>
    <b v="0"/>
    <n v="53"/>
    <n v="281"/>
    <n v="22"/>
    <n v="13"/>
    <n v="27"/>
    <n v="31"/>
    <n v="25"/>
    <n v="3"/>
    <n v="17"/>
    <n v="14"/>
    <n v="48"/>
    <n v="43"/>
    <n v="25"/>
    <n v="13"/>
    <n v="121"/>
    <n v="160"/>
    <n v="66"/>
    <n v="16"/>
    <n v="281"/>
    <x v="0"/>
    <x v="0"/>
    <m/>
    <s v="Habitual residence"/>
    <m/>
    <m/>
    <m/>
    <s v="On foot"/>
    <m/>
    <x v="0"/>
    <m/>
    <m/>
    <m/>
    <m/>
    <m/>
    <s v="Yes"/>
    <b v="1"/>
    <b v="1"/>
    <b v="0"/>
    <b v="0"/>
    <b v="0"/>
    <b v="0"/>
    <b v="0"/>
    <b v="1"/>
    <b v="0"/>
    <m/>
    <b v="0"/>
    <s v="No"/>
    <s v="South Sudan"/>
    <x v="18"/>
    <m/>
    <x v="48"/>
    <m/>
    <s v="Manalor"/>
    <m/>
    <s v="Other Site"/>
    <s v="Makol,Anoor, Muok , rumadheng."/>
    <s v="SSD"/>
    <x v="18"/>
    <s v="SS0804"/>
    <s v="SS080406"/>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7/10/2021 DTM conducted field assessment to verify flood report of displacement person in Akurbiok village of Manalor payam of Tonj North county of warrap State._x000a_the team found total of 281 ind of 53 HH have been affected. And the information gathered through the local authority indicates the IDPs are living in high land within the payam ._x000a_urgent needs are NFI, food ,shelter and health."/>
    <s v="87f37a48-47c8-408f-83b2-98f25c9f3e39"/>
    <n v="1"/>
    <s v="3.4"/>
    <x v="0"/>
    <x v="0"/>
    <x v="0"/>
  </r>
  <r>
    <s v="et_SS0804_0049"/>
    <x v="157"/>
    <d v="2021-09-19T00:00:00"/>
    <d v="2021-10-29T00:00:00"/>
    <x v="7"/>
    <x v="41"/>
    <s v="Manalor"/>
    <m/>
    <x v="7"/>
    <s v="SS0804"/>
    <s v="SS080406"/>
    <s v="ssid_SS0804_0082"/>
    <s v="Rumthony"/>
    <s v=""/>
    <n v="7.8929999999999998"/>
    <n v="28.405000000000001"/>
    <s v="Direct visit"/>
    <s v="None"/>
    <x v="1"/>
    <b v="1"/>
    <m/>
    <m/>
    <m/>
    <n v="52"/>
    <n v="270"/>
    <n v="13"/>
    <n v="24"/>
    <n v="33"/>
    <n v="23"/>
    <n v="34"/>
    <n v="18"/>
    <n v="10"/>
    <n v="21"/>
    <n v="27"/>
    <n v="29"/>
    <n v="24"/>
    <n v="14"/>
    <n v="145"/>
    <n v="125"/>
    <n v="68"/>
    <n v="32"/>
    <n v="270"/>
    <x v="2"/>
    <x v="0"/>
    <m/>
    <s v="Unknown"/>
    <m/>
    <b v="1"/>
    <m/>
    <s v="On foot"/>
    <m/>
    <x v="2"/>
    <m/>
    <m/>
    <m/>
    <m/>
    <m/>
    <s v="Yes"/>
    <m/>
    <b v="1"/>
    <m/>
    <m/>
    <m/>
    <m/>
    <m/>
    <m/>
    <m/>
    <m/>
    <m/>
    <s v="No"/>
    <s v="South Sudan"/>
    <x v="18"/>
    <m/>
    <x v="48"/>
    <m/>
    <s v="Manalor"/>
    <m/>
    <s v="Wun-Agap"/>
    <s v="Manalor"/>
    <s v="SSD"/>
    <x v="18"/>
    <s v="SS0804"/>
    <s v="SS080406"/>
    <s v="ssid_SS0804_0041"/>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9/10/2021 DTM conducted event tracking to capture information about returnees in Rumthony village of tonj north of warrap state and the team found total of 270 individuals and 52 HHs are returned to their habitual residence due to subside flood and standing water, urgent needs included food ,shelters and health"/>
    <s v="65cd88a4-75dd-49d8-bc29-fa3ade783b1e"/>
    <n v="1"/>
    <s v="3.4"/>
    <x v="0"/>
    <x v="0"/>
    <x v="0"/>
  </r>
  <r>
    <s v="et_SS0804_0028"/>
    <x v="121"/>
    <d v="2021-02-15T00:00:00"/>
    <d v="2021-04-03T00:00:00"/>
    <x v="7"/>
    <x v="41"/>
    <s v="Manalor"/>
    <m/>
    <x v="7"/>
    <s v="SS0804"/>
    <s v="SS080406"/>
    <s v="ssid_SS0804_0059"/>
    <s v="Aciak-tong"/>
    <s v="Aciak-tong"/>
    <n v="7.9474200000000002"/>
    <n v="28.4694"/>
    <s v="Direct visit"/>
    <s v="None"/>
    <x v="0"/>
    <b v="1"/>
    <m/>
    <m/>
    <m/>
    <n v="209"/>
    <n v="1254"/>
    <n v="101"/>
    <n v="140"/>
    <n v="148"/>
    <n v="157"/>
    <n v="21"/>
    <n v="7"/>
    <n v="118"/>
    <n v="157"/>
    <n v="165"/>
    <n v="189"/>
    <n v="34"/>
    <n v="17"/>
    <n v="574"/>
    <n v="680"/>
    <n v="516"/>
    <n v="24"/>
    <n v="1254"/>
    <x v="0"/>
    <x v="0"/>
    <m/>
    <s v="Habitual residence"/>
    <m/>
    <m/>
    <m/>
    <s v="On foot"/>
    <m/>
    <x v="1"/>
    <m/>
    <s v="destruction_looting_property"/>
    <m/>
    <m/>
    <b v="1"/>
    <s v="Yes"/>
    <b v="1"/>
    <b v="1"/>
    <b v="1"/>
    <m/>
    <m/>
    <m/>
    <m/>
    <b v="1"/>
    <m/>
    <m/>
    <m/>
    <s v="No"/>
    <s v="South Sudan"/>
    <x v="18"/>
    <m/>
    <x v="48"/>
    <m/>
    <s v="Manalor"/>
    <m/>
    <s v="Other Site"/>
    <s v="Aciak-tong,Akuoc,lol-koot, Chuei-Achuil"/>
    <s v="SSD"/>
    <x v="18"/>
    <s v="SS0804"/>
    <s v="SS080406"/>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displacement of these IDPs was an incident that occurred from date 11-Feb.2021 between Leer youth against Nyang in the Auoc village .these yuoth were from Kirik and were trying to raid the cattle but unfortunately it result to be a fighting those youth from Kirik against those of people and Manalor people."/>
    <s v="944d3326-83db-4ee3-8dce-f7c145943b01"/>
    <n v="1"/>
    <s v="3.4"/>
    <x v="0"/>
    <x v="0"/>
    <x v="0"/>
  </r>
  <r>
    <s v="et_SS0804_0045"/>
    <x v="160"/>
    <d v="2021-09-26T00:00:00"/>
    <d v="2021-10-02T00:00:00"/>
    <x v="7"/>
    <x v="41"/>
    <s v="Manalor"/>
    <m/>
    <x v="7"/>
    <s v="SS0804"/>
    <s v="SS080406"/>
    <s v="ssid_SS0804_0085"/>
    <s v="wun-Amoth"/>
    <s v=""/>
    <n v="7.9020000000000001"/>
    <n v="28.399000000000001"/>
    <s v="Direct visit"/>
    <s v="None"/>
    <x v="1"/>
    <b v="1"/>
    <m/>
    <m/>
    <m/>
    <n v="59"/>
    <n v="309"/>
    <n v="15"/>
    <n v="25"/>
    <n v="40"/>
    <n v="32"/>
    <n v="13"/>
    <n v="7"/>
    <n v="20"/>
    <n v="33"/>
    <n v="54"/>
    <n v="37"/>
    <n v="21"/>
    <n v="12"/>
    <n v="132"/>
    <n v="177"/>
    <n v="93"/>
    <n v="19"/>
    <n v="309"/>
    <x v="2"/>
    <x v="0"/>
    <m/>
    <s v="Less than 3 months"/>
    <m/>
    <m/>
    <b v="1"/>
    <s v="On foot"/>
    <m/>
    <x v="2"/>
    <m/>
    <m/>
    <m/>
    <m/>
    <m/>
    <s v="Yes"/>
    <b v="1"/>
    <b v="1"/>
    <m/>
    <m/>
    <m/>
    <m/>
    <m/>
    <m/>
    <m/>
    <m/>
    <m/>
    <s v="No"/>
    <s v="South Sudan"/>
    <x v="18"/>
    <m/>
    <x v="48"/>
    <m/>
    <s v="Manalor"/>
    <m/>
    <s v="Manalor Centre"/>
    <s v="Manalor"/>
    <s v="SSD"/>
    <x v="18"/>
    <s v="SS0804"/>
    <s v="SS080406"/>
    <s v="ssid_SS0804_0029"/>
    <m/>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10/2021 ,DTM conducted event tracking to captured information about returnees in wun Amoth village of tonj north of warrap state and the team found the total of 309 individuals and 59 HHs are returned to their habitual residence due to subside and standing water ,the urgent needs include food ,shelters and health"/>
    <s v="947f1583-09a1-4d26-bcf9-020dfa678897"/>
    <n v="1"/>
    <s v="3.4"/>
    <x v="0"/>
    <x v="0"/>
    <x v="0"/>
  </r>
  <r>
    <s v="et_SS0804_0052"/>
    <x v="56"/>
    <d v="2021-10-25T00:00:00"/>
    <d v="2021-11-04T00:00:00"/>
    <x v="7"/>
    <x v="41"/>
    <s v="Manalor"/>
    <m/>
    <x v="7"/>
    <s v="SS0804"/>
    <s v="SS080406"/>
    <s v="ssid_SS0804_0086"/>
    <s v="wun-mith"/>
    <s v=""/>
    <n v="7.8710000000000004"/>
    <n v="28.4"/>
    <s v="Direct visit"/>
    <s v="None"/>
    <x v="1"/>
    <b v="1"/>
    <m/>
    <m/>
    <m/>
    <n v="53"/>
    <n v="276"/>
    <n v="18"/>
    <n v="31"/>
    <n v="28"/>
    <n v="26"/>
    <n v="14"/>
    <n v="12"/>
    <n v="22"/>
    <n v="25"/>
    <n v="33"/>
    <n v="30"/>
    <n v="20"/>
    <n v="17"/>
    <n v="129"/>
    <n v="147"/>
    <n v="96"/>
    <n v="29"/>
    <n v="276"/>
    <x v="2"/>
    <x v="0"/>
    <m/>
    <s v="Over 3 years"/>
    <m/>
    <m/>
    <b v="1"/>
    <s v="On foot"/>
    <m/>
    <x v="2"/>
    <m/>
    <m/>
    <m/>
    <m/>
    <m/>
    <s v="Yes"/>
    <b v="1"/>
    <b v="1"/>
    <m/>
    <m/>
    <m/>
    <m/>
    <m/>
    <b v="1"/>
    <m/>
    <m/>
    <m/>
    <s v="No"/>
    <s v="South Sudan"/>
    <x v="18"/>
    <m/>
    <x v="48"/>
    <m/>
    <s v="Manalor"/>
    <m/>
    <s v="Other Site"/>
    <s v="marial Abuok"/>
    <s v="SSD"/>
    <x v="18"/>
    <s v="SS0804"/>
    <s v="SS080406"/>
    <s v="other"/>
    <m/>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4/11/2021 DTM conducted event tracking to capture information about returnees in wun--mith village of tonj north of warrap state and the team found total of 276 individuals and 53 HHs are returned to their habitual residence due to subside flood and standing water  ,urgent needs include shelters ,food and health"/>
    <s v="3eb335fc-663e-4022-8d07-bd5b2d15fbf2"/>
    <n v="1"/>
    <s v="3.4"/>
    <x v="0"/>
    <x v="0"/>
    <x v="0"/>
  </r>
  <r>
    <s v="et_SS0804_0063"/>
    <x v="161"/>
    <d v="2021-09-19T00:00:00"/>
    <d v="2021-11-05T00:00:00"/>
    <x v="7"/>
    <x v="41"/>
    <s v="Manalor"/>
    <m/>
    <x v="7"/>
    <s v="SS0804"/>
    <s v="SS080406"/>
    <s v="ssid_SS0804_0087"/>
    <s v="Abieth"/>
    <s v="Abieth"/>
    <n v="7.8559999999999999"/>
    <n v="28.463000000000001"/>
    <s v="Remote Assessment (e.g. phone interview, interview outside of the location)"/>
    <s v="None"/>
    <x v="0"/>
    <b v="1"/>
    <m/>
    <m/>
    <m/>
    <n v="52"/>
    <n v="276"/>
    <n v="14"/>
    <n v="29"/>
    <n v="34"/>
    <n v="62"/>
    <n v="4"/>
    <n v="2"/>
    <n v="17"/>
    <n v="33"/>
    <n v="25"/>
    <n v="38"/>
    <n v="3"/>
    <n v="15"/>
    <n v="145"/>
    <n v="131"/>
    <n v="93"/>
    <n v="17"/>
    <n v="276"/>
    <x v="0"/>
    <x v="0"/>
    <m/>
    <s v="Habitual residence"/>
    <m/>
    <m/>
    <m/>
    <s v="On foot"/>
    <m/>
    <x v="0"/>
    <m/>
    <m/>
    <m/>
    <m/>
    <m/>
    <s v="Yes"/>
    <b v="1"/>
    <b v="1"/>
    <m/>
    <b v="1"/>
    <m/>
    <m/>
    <m/>
    <b v="1"/>
    <m/>
    <m/>
    <m/>
    <s v="No"/>
    <s v="South Sudan"/>
    <x v="18"/>
    <m/>
    <x v="48"/>
    <m/>
    <s v="Manalor"/>
    <m/>
    <s v="Other Site"/>
    <s v="Doong, Wun-kuoldid, Kot-tic."/>
    <s v="SSD"/>
    <x v="18"/>
    <s v="SS0804"/>
    <s v="SS080406"/>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 IDPs in this village triggered by natural disaster flooding which occurred in mid September 2021._x000a_this flood destroyed properties and displace people from their habitual residence to other areas within the payam territory seeking for safe seeking for safe places._x000a_their properties destroyed by flood. such as houses ,livestock and crops."/>
    <s v="d6794551-4b9b-451b-89bb-2e37552c9a97"/>
    <n v="1"/>
    <s v="3.4"/>
    <x v="0"/>
    <x v="0"/>
    <x v="0"/>
  </r>
  <r>
    <s v="et_SS0804_0094"/>
    <x v="2"/>
    <d v="2021-11-19T00:00:00"/>
    <d v="2021-11-30T00:00:00"/>
    <x v="7"/>
    <x v="41"/>
    <s v="Manalor"/>
    <m/>
    <x v="7"/>
    <s v="SS0804"/>
    <s v="SS080406"/>
    <s v="ssid_SS0804_0087"/>
    <s v="Abieth"/>
    <s v=""/>
    <n v="7.8559999999999999"/>
    <n v="28.463000000000001"/>
    <s v="Direct visit"/>
    <s v="Majority of IDPs/returnees"/>
    <x v="1"/>
    <b v="1"/>
    <b v="1"/>
    <m/>
    <m/>
    <n v="59"/>
    <n v="266"/>
    <n v="12"/>
    <n v="16"/>
    <n v="34"/>
    <n v="30"/>
    <n v="21"/>
    <n v="14"/>
    <n v="9"/>
    <n v="23"/>
    <n v="28"/>
    <n v="33"/>
    <n v="27"/>
    <n v="19"/>
    <n v="127"/>
    <n v="139"/>
    <n v="60"/>
    <n v="33"/>
    <n v="266"/>
    <x v="2"/>
    <x v="0"/>
    <m/>
    <s v="Less than 3 months"/>
    <m/>
    <b v="1"/>
    <m/>
    <s v="On foot"/>
    <m/>
    <x v="2"/>
    <m/>
    <m/>
    <m/>
    <m/>
    <m/>
    <s v="Yes"/>
    <b v="1"/>
    <m/>
    <m/>
    <m/>
    <m/>
    <m/>
    <m/>
    <m/>
    <m/>
    <m/>
    <m/>
    <s v="No"/>
    <s v="South Sudan"/>
    <x v="18"/>
    <m/>
    <x v="48"/>
    <m/>
    <s v="Manalor"/>
    <m/>
    <s v="Other Site"/>
    <s v="Dong and Wun kuel"/>
    <s v="SSD"/>
    <x v="18"/>
    <s v="SS0804"/>
    <s v="SS080406"/>
    <s v="other"/>
    <m/>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on 30/11/2021 IOM/DTM conducted event tracking to capture information about returnees in Abieth village of Manalor payam of Tonj North county .and the team found a total of 266 ind of (59 HH)have returned to their habitual residence. And the urgent needs identified during the visit are Shelter, NFI, food and Food"/>
    <s v="3df04e57-148f-4895-acc6-39abf51f7631"/>
    <n v="1"/>
    <s v="3.4"/>
    <x v="0"/>
    <x v="0"/>
    <x v="0"/>
  </r>
  <r>
    <s v="et_SS0804_0059"/>
    <x v="154"/>
    <d v="2021-09-19T00:00:00"/>
    <d v="2021-10-30T00:00:00"/>
    <x v="7"/>
    <x v="41"/>
    <s v="Manalor"/>
    <m/>
    <x v="7"/>
    <s v="SS0804"/>
    <s v="SS080406"/>
    <s v="ssid_SS0804_0088"/>
    <s v="Marial-Abuok"/>
    <s v=""/>
    <n v="7.8979999999999997"/>
    <n v="28.451000000000001"/>
    <s v="Remote Assessment (e.g. phone interview, interview outside of the location)"/>
    <s v="None"/>
    <x v="0"/>
    <b v="1"/>
    <m/>
    <m/>
    <m/>
    <n v="117"/>
    <n v="620"/>
    <n v="42"/>
    <n v="38"/>
    <n v="97"/>
    <n v="63"/>
    <n v="33"/>
    <n v="7"/>
    <n v="69"/>
    <n v="27"/>
    <n v="82"/>
    <n v="79"/>
    <n v="57"/>
    <n v="26"/>
    <n v="280"/>
    <n v="340"/>
    <n v="176"/>
    <n v="33"/>
    <n v="620"/>
    <x v="0"/>
    <x v="0"/>
    <m/>
    <s v="Habitual residence"/>
    <m/>
    <m/>
    <m/>
    <s v="On foot"/>
    <m/>
    <x v="0"/>
    <m/>
    <m/>
    <m/>
    <m/>
    <m/>
    <s v="Yes"/>
    <b v="1"/>
    <b v="1"/>
    <m/>
    <b v="1"/>
    <m/>
    <m/>
    <m/>
    <b v="1"/>
    <m/>
    <m/>
    <m/>
    <s v="No"/>
    <s v="South Sudan"/>
    <x v="18"/>
    <m/>
    <x v="48"/>
    <m/>
    <s v="Manalor"/>
    <m/>
    <s v="Other Site"/>
    <s v="wun-mith, wun-rual, Thou-yic"/>
    <s v="SSD"/>
    <x v="18"/>
    <s v="SS0804"/>
    <s v="SS080406"/>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30/10/2021 DTM team conducted event tracking to captured information about flood displacement person in Marial-ABUOK VILLAGE OF manalor payam of Tonj North county of warrap state._x000a_the team found total 620 ind of 117 HH have been affected._x000a_and the urgent needs are shelter , NFI and food."/>
    <s v="117cc3eb-40aa-4fa6-a1f7-e9a4f921956b"/>
    <n v="1"/>
    <s v="3.4"/>
    <x v="0"/>
    <x v="0"/>
    <x v="0"/>
  </r>
  <r>
    <s v="et_SS0804_0075"/>
    <x v="154"/>
    <d v="2021-09-26T00:00:00"/>
    <d v="2021-10-30T00:00:00"/>
    <x v="7"/>
    <x v="41"/>
    <s v="Marial Lou"/>
    <m/>
    <x v="7"/>
    <s v="SS0804"/>
    <s v="SS080407"/>
    <s v="ssid_SS0804_0091"/>
    <s v="Palbar wut"/>
    <s v=""/>
    <n v="8.0939999999999994"/>
    <n v="29.181000000000001"/>
    <s v="Remote Assessment (e.g. phone interview, interview outside of the location)"/>
    <s v="None"/>
    <x v="0"/>
    <b v="1"/>
    <m/>
    <m/>
    <m/>
    <n v="103"/>
    <n v="536"/>
    <n v="39"/>
    <n v="45"/>
    <n v="51"/>
    <n v="63"/>
    <n v="31"/>
    <n v="5"/>
    <n v="45"/>
    <n v="51"/>
    <n v="58"/>
    <n v="102"/>
    <n v="37"/>
    <n v="9"/>
    <n v="234"/>
    <n v="302"/>
    <n v="180"/>
    <n v="14"/>
    <n v="536"/>
    <x v="0"/>
    <x v="0"/>
    <m/>
    <s v="Habitual residence"/>
    <m/>
    <m/>
    <m/>
    <s v="On foot"/>
    <m/>
    <x v="0"/>
    <m/>
    <m/>
    <m/>
    <m/>
    <m/>
    <s v="Yes"/>
    <b v="1"/>
    <b v="1"/>
    <m/>
    <m/>
    <m/>
    <m/>
    <m/>
    <b v="1"/>
    <m/>
    <m/>
    <m/>
    <s v="No"/>
    <s v="South Sudan"/>
    <x v="18"/>
    <m/>
    <x v="48"/>
    <m/>
    <s v="Marial Lou"/>
    <m/>
    <s v="Other Site"/>
    <s v="Machara, wun- agal, Gor muoc."/>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 displacement of the people in this village is due to natural disaster flooding that occurred in Sep 2021._x000a_the flood had displaced total of 536 IND of (103 house holds)_x000a_and the information gathered from the local authorities indicates that IDPs are in high land within the payam._x000a_urgent need identified during the visit includes NFI, shelter and food"/>
    <s v="45d67038-b791-40bc-86c0-dabe54c3a2ad"/>
    <n v="1"/>
    <s v="3.4"/>
    <x v="0"/>
    <x v="0"/>
    <x v="0"/>
  </r>
  <r>
    <s v="et_SS0804_0077"/>
    <x v="129"/>
    <d v="2021-09-29T00:00:00"/>
    <d v="2021-11-06T00:00:00"/>
    <x v="7"/>
    <x v="41"/>
    <s v="Marial Lou"/>
    <m/>
    <x v="7"/>
    <s v="SS0804"/>
    <s v="SS080407"/>
    <s v="ssid_SS0804_0092"/>
    <s v="Pathardit"/>
    <s v=""/>
    <n v="8.2789999999999999"/>
    <n v="29.222000000000001"/>
    <s v="Remote Assessment (e.g. phone interview, interview outside of the location)"/>
    <s v="None"/>
    <x v="0"/>
    <b v="1"/>
    <m/>
    <m/>
    <m/>
    <n v="177"/>
    <n v="956"/>
    <n v="71"/>
    <n v="77"/>
    <n v="83"/>
    <n v="107"/>
    <n v="68"/>
    <n v="36"/>
    <n v="77"/>
    <n v="83"/>
    <n v="90"/>
    <n v="129"/>
    <n v="74"/>
    <n v="61"/>
    <n v="442"/>
    <n v="514"/>
    <n v="308"/>
    <n v="97"/>
    <n v="956"/>
    <x v="0"/>
    <x v="0"/>
    <m/>
    <s v="Habitual residence"/>
    <m/>
    <m/>
    <m/>
    <s v="On foot"/>
    <m/>
    <x v="0"/>
    <m/>
    <m/>
    <m/>
    <m/>
    <m/>
    <s v="Yes"/>
    <b v="1"/>
    <b v="1"/>
    <m/>
    <m/>
    <m/>
    <m/>
    <m/>
    <b v="1"/>
    <m/>
    <m/>
    <m/>
    <s v="No"/>
    <s v="South Sudan"/>
    <x v="18"/>
    <m/>
    <x v="48"/>
    <m/>
    <s v="Marial Lou"/>
    <m/>
    <s v="Other Site"/>
    <s v="Patei, Duweng, Mawien-Ayen."/>
    <s v="SSD"/>
    <x v="18"/>
    <s v="SS0804"/>
    <s v="SS080407"/>
    <s v="other"/>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 displacement of the IDPs in this village triggered by natural disaster flooding since last day of August 2021._x000d__x000a_the flood destroyed the living standard  of the population through the destruction of the house , frequent malaria as well as their animals death,_x000d__x000a_hence the residents of location were forced to flee seeking for safe place ,for their livestock and themselves._x000d__x000a_urgent need includes shelter , health and Food"/>
    <s v="eeb622a1-35de-41db-b20a-adb15384f695"/>
    <n v="1"/>
    <s v="3.4"/>
    <x v="0"/>
    <x v="0"/>
    <x v="0"/>
  </r>
  <r>
    <s v="et_SS0804_0008"/>
    <x v="143"/>
    <d v="2021-02-03T00:00:00"/>
    <d v="2021-02-03T00:00:00"/>
    <x v="7"/>
    <x v="41"/>
    <s v="Marial Lou"/>
    <m/>
    <x v="7"/>
    <s v="SS0804"/>
    <s v="SS080407"/>
    <s v="ssid_SS0804_0060"/>
    <s v="Nyalek"/>
    <s v="Nyalek"/>
    <n v="8.08"/>
    <n v="29.167999999999999"/>
    <s v="Remote Assessment (e.g. phone interview, interview outside of the location)"/>
    <s v="None"/>
    <x v="0"/>
    <b v="1"/>
    <m/>
    <m/>
    <m/>
    <n v="90"/>
    <n v="309"/>
    <n v="17"/>
    <n v="23"/>
    <n v="33"/>
    <n v="20"/>
    <n v="20"/>
    <n v="6"/>
    <n v="22"/>
    <n v="27"/>
    <n v="43"/>
    <n v="33"/>
    <n v="45"/>
    <n v="20"/>
    <n v="119"/>
    <n v="190"/>
    <n v="89"/>
    <n v="26"/>
    <n v="309"/>
    <x v="0"/>
    <x v="0"/>
    <m/>
    <s v="Habitual residence"/>
    <m/>
    <m/>
    <m/>
    <s v="On foot"/>
    <m/>
    <x v="1"/>
    <m/>
    <s v="destruction_looting_property"/>
    <m/>
    <m/>
    <b v="1"/>
    <s v="Yes"/>
    <m/>
    <m/>
    <m/>
    <m/>
    <b v="1"/>
    <m/>
    <m/>
    <m/>
    <m/>
    <m/>
    <m/>
    <s v="No"/>
    <s v="South Sudan"/>
    <x v="18"/>
    <m/>
    <x v="48"/>
    <m/>
    <s v="Marial Lou"/>
    <m/>
    <s v="Other Site"/>
    <s v="Marial-Kuel"/>
    <s v="SSD"/>
    <x v="18"/>
    <s v="SS0804"/>
    <s v="SS080407"/>
    <s v="other"/>
    <s v="No"/>
    <m/>
    <m/>
    <m/>
    <m/>
    <m/>
    <m/>
    <m/>
    <m/>
    <m/>
    <m/>
    <m/>
    <m/>
    <m/>
    <m/>
    <m/>
    <m/>
    <s v="Unknown"/>
    <m/>
    <m/>
    <m/>
    <m/>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The displacement of htese IDPs occurred when the fighting erupted between Lou-Pahes and Luacjang) communities. The cause of the fighting was related to cattle raiding when these youth from Laucjang came with cattle and settled Lou-Pahes. They were told to go back reason was due to one person killed by Luacjang youth and the the case was resolved but instead youth from Luacjang began to raid the cattle of Lou-Pahes."/>
    <s v="660da5f4-20be-4c34-b667-9073fcc836fe"/>
    <n v="1"/>
    <s v="3.4"/>
    <x v="0"/>
    <x v="0"/>
    <x v="0"/>
  </r>
  <r>
    <s v="et_SS0804_0006"/>
    <x v="162"/>
    <d v="2021-02-03T00:00:00"/>
    <d v="2021-02-03T00:00:00"/>
    <x v="7"/>
    <x v="41"/>
    <s v="Marial Lou"/>
    <m/>
    <x v="7"/>
    <s v="SS0804"/>
    <s v="SS080407"/>
    <s v="ssid_SS0804_0061"/>
    <s v="Mawien-Ayen"/>
    <s v="Mawien-Ayen"/>
    <n v="8.0299999999999994"/>
    <n v="29.161000000000001"/>
    <s v="Remote Assessment (e.g. phone interview, interview outside of the location)"/>
    <s v="None"/>
    <x v="0"/>
    <b v="1"/>
    <m/>
    <m/>
    <m/>
    <n v="64"/>
    <n v="288"/>
    <n v="14"/>
    <n v="20"/>
    <n v="28"/>
    <n v="22"/>
    <n v="13"/>
    <n v="16"/>
    <n v="23"/>
    <n v="27"/>
    <n v="53"/>
    <n v="32"/>
    <n v="16"/>
    <n v="24"/>
    <n v="113"/>
    <n v="175"/>
    <n v="84"/>
    <n v="40"/>
    <n v="288"/>
    <x v="0"/>
    <x v="0"/>
    <m/>
    <s v="Habitual residence"/>
    <m/>
    <m/>
    <m/>
    <s v="On foot"/>
    <m/>
    <x v="1"/>
    <m/>
    <s v="destruction_looting_property"/>
    <m/>
    <m/>
    <b v="1"/>
    <s v="Yes"/>
    <m/>
    <m/>
    <m/>
    <m/>
    <b v="1"/>
    <m/>
    <m/>
    <m/>
    <m/>
    <m/>
    <m/>
    <s v="No"/>
    <s v="South Sudan"/>
    <x v="18"/>
    <m/>
    <x v="48"/>
    <m/>
    <s v="Marial Lou"/>
    <m/>
    <s v="Other Site"/>
    <s v="Pulbari, Yual, Tiom-Thich"/>
    <s v="SSD"/>
    <x v="18"/>
    <s v="SS0804"/>
    <s v="SS080407"/>
    <s v="other"/>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displacement on side of Marial-lou, Tonj North county occurred on the 3 February 2021 when the fighting erupted between two communities ( lou-Pahes and Luacjang)._x000a_The fighting was caused by the cattle raiders when youth from Luacjang came and settle in the area of Lou-Pahes. They were told to go back because one person killed from Lou-Pahes by those of Luacjang and the case was resolved."/>
    <s v="ca7f4b8a-536c-4b2a-89b2-d0475e3b7a3b"/>
    <n v="1"/>
    <s v="3.4"/>
    <x v="0"/>
    <x v="0"/>
    <x v="0"/>
  </r>
  <r>
    <s v="et_SS0804_0009"/>
    <x v="143"/>
    <d v="2021-02-03T00:00:00"/>
    <d v="2021-02-03T00:00:00"/>
    <x v="7"/>
    <x v="41"/>
    <s v="Marial Lou"/>
    <m/>
    <x v="7"/>
    <s v="SS0804"/>
    <s v="SS080407"/>
    <s v="ssid_SS0804_0062"/>
    <s v="Rum-Tong"/>
    <s v="Rum-Tong"/>
    <n v="8.11"/>
    <n v="29.17"/>
    <s v="Remote Assessment (e.g. phone interview, interview outside of the location)"/>
    <s v="None"/>
    <x v="0"/>
    <b v="1"/>
    <m/>
    <m/>
    <m/>
    <n v="101"/>
    <n v="308"/>
    <n v="14"/>
    <n v="20"/>
    <n v="32"/>
    <n v="41"/>
    <n v="10"/>
    <n v="18"/>
    <n v="21"/>
    <n v="33"/>
    <n v="52"/>
    <n v="28"/>
    <n v="15"/>
    <n v="24"/>
    <n v="135"/>
    <n v="173"/>
    <n v="88"/>
    <n v="42"/>
    <n v="308"/>
    <x v="0"/>
    <x v="0"/>
    <m/>
    <s v="Habitual residence"/>
    <m/>
    <m/>
    <m/>
    <s v="On foot"/>
    <m/>
    <x v="1"/>
    <m/>
    <s v="destruction_looting_property"/>
    <m/>
    <m/>
    <b v="1"/>
    <s v="Yes"/>
    <m/>
    <m/>
    <m/>
    <m/>
    <b v="1"/>
    <m/>
    <m/>
    <m/>
    <m/>
    <m/>
    <m/>
    <s v="No"/>
    <s v="South Sudan"/>
    <x v="18"/>
    <m/>
    <x v="48"/>
    <m/>
    <s v="Marial Lou"/>
    <m/>
    <s v="Other Site"/>
    <s v="Rulbal-Matik"/>
    <s v="SSD"/>
    <x v="18"/>
    <s v="SS0804"/>
    <s v="SS080407"/>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On 3 February 2021,  the communal clashes occurred between two communities (Lou-Pahes and Luacjang). This fighting was due to cattle raiders from luacjang came and settle in Lou-Pahes but they told to go back becauseone person killed from Lou-Pahes."/>
    <s v="db24733c-9231-47c5-8f70-f5f147e8d7d9"/>
    <n v="1"/>
    <s v="3.4"/>
    <x v="0"/>
    <x v="0"/>
    <x v="0"/>
  </r>
  <r>
    <s v="et_SS0804_0007"/>
    <x v="162"/>
    <d v="2021-02-03T00:00:00"/>
    <d v="2021-02-03T00:00:00"/>
    <x v="7"/>
    <x v="41"/>
    <s v="Marial Lou"/>
    <m/>
    <x v="7"/>
    <s v="SS0804"/>
    <s v="SS080407"/>
    <s v="ssid_SS0804_0063"/>
    <s v="Thoric"/>
    <s v="Thoric"/>
    <n v="8.2100000000000009"/>
    <n v="29.19"/>
    <s v="Remote Assessment (e.g. phone interview, interview outside of the location)"/>
    <s v="None"/>
    <x v="0"/>
    <b v="1"/>
    <m/>
    <m/>
    <m/>
    <n v="96"/>
    <n v="218"/>
    <n v="11"/>
    <n v="17"/>
    <n v="25"/>
    <n v="10"/>
    <n v="12"/>
    <n v="23"/>
    <n v="15"/>
    <n v="19"/>
    <n v="27"/>
    <n v="20"/>
    <n v="13"/>
    <n v="26"/>
    <n v="98"/>
    <n v="120"/>
    <n v="62"/>
    <n v="49"/>
    <n v="218"/>
    <x v="0"/>
    <x v="0"/>
    <m/>
    <s v="Habitual residence"/>
    <m/>
    <m/>
    <m/>
    <s v="On foot"/>
    <m/>
    <x v="1"/>
    <m/>
    <s v="destruction_looting_property"/>
    <m/>
    <m/>
    <b v="1"/>
    <s v="Yes"/>
    <m/>
    <m/>
    <m/>
    <m/>
    <b v="1"/>
    <m/>
    <m/>
    <m/>
    <m/>
    <m/>
    <m/>
    <s v="No"/>
    <s v="South Sudan"/>
    <x v="18"/>
    <m/>
    <x v="48"/>
    <m/>
    <s v="Marial Lou"/>
    <m/>
    <s v="Other Site"/>
    <s v="Pariang Lou"/>
    <s v="SSD"/>
    <x v="18"/>
    <s v="SS0804"/>
    <s v="SS080407"/>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3 - Extreme need, with immediate threat to life"/>
    <s v="2 - No"/>
    <m/>
    <m/>
    <s v="The recent displacement of the IDPs in Thoric village occurred on the 3 February 2021 as a result of fighting between two communities (lou-Pahes and Laucjang)."/>
    <s v="8d17d5fc-16e5-4719-ae50-250b50415548"/>
    <n v="1"/>
    <s v="3.4"/>
    <x v="0"/>
    <x v="0"/>
    <x v="0"/>
  </r>
  <r>
    <s v="et_SS0804_0043"/>
    <x v="163"/>
    <d v="2021-07-08T00:00:00"/>
    <d v="2021-07-10T00:00:00"/>
    <x v="7"/>
    <x v="41"/>
    <s v="Marial Lou"/>
    <m/>
    <x v="7"/>
    <s v="SS0804"/>
    <s v="SS080407"/>
    <s v="ssid_SS0804_0063"/>
    <s v="Thoric"/>
    <s v="Thoric"/>
    <n v="8.2100000000000009"/>
    <n v="29.19"/>
    <s v="Remote Assessment (e.g. phone interview, interview outside of the location)"/>
    <s v="All IDPs/returnees"/>
    <x v="0"/>
    <b v="1"/>
    <m/>
    <m/>
    <m/>
    <n v="93"/>
    <n v="558"/>
    <n v="10"/>
    <n v="37"/>
    <n v="73"/>
    <n v="46"/>
    <n v="23"/>
    <n v="20"/>
    <n v="33"/>
    <n v="56"/>
    <n v="135"/>
    <n v="66"/>
    <n v="25"/>
    <n v="34"/>
    <n v="209"/>
    <n v="349"/>
    <n v="136"/>
    <n v="54"/>
    <n v="558"/>
    <x v="0"/>
    <x v="0"/>
    <m/>
    <s v="Habitual residence"/>
    <m/>
    <m/>
    <m/>
    <s v="On foot"/>
    <m/>
    <x v="1"/>
    <m/>
    <s v="armed_clashes destruction_looting_property"/>
    <b v="1"/>
    <m/>
    <b v="1"/>
    <s v="Yes"/>
    <b v="1"/>
    <b v="1"/>
    <m/>
    <m/>
    <m/>
    <m/>
    <m/>
    <m/>
    <m/>
    <m/>
    <m/>
    <s v="No"/>
    <s v="South Sudan"/>
    <x v="18"/>
    <m/>
    <x v="48"/>
    <m/>
    <s v="Marial Lou"/>
    <m/>
    <s v="Other Site"/>
    <s v="Parieng, Marial lou Center"/>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date 8/7/2021 armed youth from Luac Jang payam from Tonj East County came and attacked Marial lou Payam in tonj North County ,this result into displacement of many people from their homes ,looting of properties, some people were reported killed during the incident."/>
    <s v="bb272bd2-fd5b-411e-851c-389ee1de2c64"/>
    <n v="1"/>
    <s v="3.4"/>
    <x v="0"/>
    <x v="0"/>
    <x v="0"/>
  </r>
  <r>
    <s v="et_SS0804_0038"/>
    <x v="163"/>
    <d v="2021-07-08T00:00:00"/>
    <d v="2021-07-10T00:00:00"/>
    <x v="7"/>
    <x v="41"/>
    <s v="Marial Lou"/>
    <m/>
    <x v="7"/>
    <s v="SS0804"/>
    <s v="SS080407"/>
    <s v="ssid_SS0804_0064"/>
    <s v="Mawien Ayen-DUPLICATED"/>
    <s v="Mawien Ayen"/>
    <n v="8.23"/>
    <n v="29.24"/>
    <s v="Remote Assessment (e.g. phone interview, interview outside of the location)"/>
    <s v="All IDPs/returnees"/>
    <x v="0"/>
    <b v="1"/>
    <m/>
    <m/>
    <m/>
    <n v="69"/>
    <n v="414"/>
    <n v="15"/>
    <n v="51"/>
    <n v="32"/>
    <n v="53"/>
    <n v="35"/>
    <n v="8"/>
    <n v="22"/>
    <n v="59"/>
    <n v="38"/>
    <n v="62"/>
    <n v="27"/>
    <n v="12"/>
    <n v="194"/>
    <n v="220"/>
    <n v="147"/>
    <n v="20"/>
    <n v="414"/>
    <x v="0"/>
    <x v="0"/>
    <m/>
    <s v="Habitual residence"/>
    <m/>
    <m/>
    <m/>
    <s v="On foot"/>
    <m/>
    <x v="1"/>
    <m/>
    <s v="armed_clashes"/>
    <b v="1"/>
    <m/>
    <m/>
    <s v="Yes"/>
    <b v="1"/>
    <m/>
    <m/>
    <b v="1"/>
    <m/>
    <m/>
    <m/>
    <m/>
    <m/>
    <m/>
    <m/>
    <s v="No"/>
    <s v="South Sudan"/>
    <x v="18"/>
    <m/>
    <x v="48"/>
    <m/>
    <s v="Marial Lou"/>
    <m/>
    <s v="Other Site"/>
    <s v="Ayet, Marial Center"/>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date 8/7/2021 armed youth from Luac Jang from Tonj East County came and attacked Marial Lou payam in Tonj Nort county, this result into displacement of people from their homes, looting of properties, some people reported killed during the incident."/>
    <s v="b4b97aca-d727-459a-9e6b-0f7410e3b12e"/>
    <n v="1"/>
    <s v="3.4"/>
    <x v="0"/>
    <x v="0"/>
    <x v="0"/>
  </r>
  <r>
    <s v="et_SS0804_0037"/>
    <x v="163"/>
    <d v="2021-07-08T00:00:00"/>
    <d v="2021-07-10T00:00:00"/>
    <x v="7"/>
    <x v="41"/>
    <s v="Marial Lou"/>
    <m/>
    <x v="7"/>
    <s v="SS0804"/>
    <s v="SS080407"/>
    <s v="ssid_SS0804_0065"/>
    <s v="Adweng"/>
    <s v="Aduweng"/>
    <n v="8.32"/>
    <n v="29.37"/>
    <s v="Remote Assessment (e.g. phone interview, interview outside of the location)"/>
    <s v="All IDPs/returnees"/>
    <x v="0"/>
    <b v="1"/>
    <m/>
    <m/>
    <m/>
    <n v="61"/>
    <n v="366"/>
    <n v="19"/>
    <n v="20"/>
    <n v="52"/>
    <n v="37"/>
    <n v="23"/>
    <n v="13"/>
    <n v="23"/>
    <n v="27"/>
    <n v="64"/>
    <n v="44"/>
    <n v="25"/>
    <n v="19"/>
    <n v="164"/>
    <n v="202"/>
    <n v="89"/>
    <n v="32"/>
    <n v="366"/>
    <x v="0"/>
    <x v="0"/>
    <m/>
    <s v="Habitual residence"/>
    <m/>
    <m/>
    <m/>
    <s v="On foot"/>
    <m/>
    <x v="1"/>
    <m/>
    <s v="armed_clashes destruction_looting_property"/>
    <b v="1"/>
    <m/>
    <b v="1"/>
    <s v="Yes"/>
    <b v="1"/>
    <m/>
    <m/>
    <m/>
    <m/>
    <m/>
    <m/>
    <b v="1"/>
    <m/>
    <m/>
    <m/>
    <s v="No"/>
    <s v="South Sudan"/>
    <x v="18"/>
    <m/>
    <x v="48"/>
    <m/>
    <s v="Marial Lou"/>
    <m/>
    <s v="Other Site"/>
    <s v="Tonj- miir, Adouk"/>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date 81712021 armed youth came from Luac Jang from Tonj East County and attacked Marial Lou payam in Tonj North county ,This result into displacement of people ,loting of properties some people reported killed during the incident."/>
    <s v="c6da0ef4-e70f-42bd-800a-531d5e0fc90a"/>
    <n v="1"/>
    <s v="3.4"/>
    <x v="0"/>
    <x v="0"/>
    <x v="0"/>
  </r>
  <r>
    <s v="et_SS0804_0039"/>
    <x v="163"/>
    <d v="2021-07-08T00:00:00"/>
    <d v="2021-07-10T00:00:00"/>
    <x v="7"/>
    <x v="41"/>
    <s v="Marial Lou"/>
    <m/>
    <x v="7"/>
    <s v="SS0804"/>
    <s v="SS080407"/>
    <s v="ssid_SS0804_0066"/>
    <s v="Patei"/>
    <s v="Patei"/>
    <n v="8.27"/>
    <n v="29.33"/>
    <s v="Remote Assessment (e.g. phone interview, interview outside of the location)"/>
    <s v="All IDPs/returnees"/>
    <x v="0"/>
    <b v="1"/>
    <m/>
    <m/>
    <m/>
    <n v="196"/>
    <n v="1176"/>
    <n v="17"/>
    <n v="44"/>
    <n v="194"/>
    <n v="188"/>
    <n v="54"/>
    <n v="27"/>
    <n v="36"/>
    <n v="89"/>
    <n v="221"/>
    <n v="197"/>
    <n v="76"/>
    <n v="33"/>
    <n v="524"/>
    <n v="652"/>
    <n v="186"/>
    <n v="60"/>
    <n v="1176"/>
    <x v="0"/>
    <x v="0"/>
    <m/>
    <s v="Habitual residence"/>
    <m/>
    <m/>
    <m/>
    <s v="On foot"/>
    <m/>
    <x v="1"/>
    <m/>
    <s v="armed_clashes destruction_looting_property"/>
    <b v="1"/>
    <m/>
    <b v="1"/>
    <s v="Yes"/>
    <b v="1"/>
    <b v="1"/>
    <m/>
    <m/>
    <m/>
    <m/>
    <m/>
    <m/>
    <m/>
    <m/>
    <m/>
    <s v="No"/>
    <s v="South Sudan"/>
    <x v="18"/>
    <m/>
    <x v="48"/>
    <m/>
    <s v="Marial Lou"/>
    <m/>
    <s v="Other Site"/>
    <s v="Payup , Panthor"/>
    <s v="SSD"/>
    <x v="18"/>
    <s v="SS0804"/>
    <s v="SS080407"/>
    <s v="other"/>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date 8/8/2021 armed youth from Luac Jang payam from Tonj East county came and attacked Marial lou payam in Tonj North county, this result into displacement of many people from their homes , looting of properties, some people were reported killed during the incident."/>
    <s v="6ced9afd-fe6e-4ecf-a09f-9c8cb6cc5c2c"/>
    <n v="1"/>
    <s v="3.4"/>
    <x v="0"/>
    <x v="0"/>
    <x v="0"/>
  </r>
  <r>
    <s v="et_SS0804_0040"/>
    <x v="163"/>
    <d v="2021-07-08T00:00:00"/>
    <d v="2021-07-10T00:00:00"/>
    <x v="7"/>
    <x v="41"/>
    <s v="Marial Lou"/>
    <m/>
    <x v="7"/>
    <s v="SS0804"/>
    <s v="SS080407"/>
    <s v="ssid_SS0804_0067"/>
    <s v="Akeec"/>
    <s v="Akeec"/>
    <n v="8.27"/>
    <n v="29.36"/>
    <s v="Remote Assessment (e.g. phone interview, interview outside of the location)"/>
    <s v="All IDPs/returnees"/>
    <x v="0"/>
    <b v="1"/>
    <m/>
    <m/>
    <m/>
    <n v="185"/>
    <n v="1110"/>
    <n v="55"/>
    <n v="82"/>
    <n v="167"/>
    <n v="89"/>
    <n v="94"/>
    <n v="21"/>
    <n v="61"/>
    <n v="94"/>
    <n v="186"/>
    <n v="123"/>
    <n v="109"/>
    <n v="29"/>
    <n v="508"/>
    <n v="602"/>
    <n v="292"/>
    <n v="50"/>
    <n v="1110"/>
    <x v="0"/>
    <x v="0"/>
    <m/>
    <s v="Habitual residence"/>
    <m/>
    <m/>
    <m/>
    <s v="On foot"/>
    <m/>
    <x v="1"/>
    <m/>
    <s v="armed_clashes destruction_looting_property"/>
    <b v="1"/>
    <m/>
    <b v="1"/>
    <s v="Yes"/>
    <b v="1"/>
    <m/>
    <m/>
    <m/>
    <m/>
    <m/>
    <m/>
    <m/>
    <m/>
    <m/>
    <m/>
    <s v="No"/>
    <s v="South Sudan"/>
    <x v="18"/>
    <m/>
    <x v="48"/>
    <m/>
    <s v="Marial Lou"/>
    <m/>
    <s v="Other Site"/>
    <s v="Tong-Miir ,Palbar"/>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tdate 8/7/2021 armed youth from Luac Jang payam from Tonj East County cane and attacked Marial Lau Payam in Yonj North County  which result into displacement of 185 HH which was 1110 ind from their homes ,looting of properties ,some people reported killed during the incident."/>
    <s v="1f3ef977-c0b1-4cc7-afe0-87945f038232"/>
    <n v="1"/>
    <s v="3.4"/>
    <x v="0"/>
    <x v="0"/>
    <x v="0"/>
  </r>
  <r>
    <s v="et_SS0804_0036"/>
    <x v="163"/>
    <d v="2021-07-08T00:00:00"/>
    <d v="2021-07-10T00:00:00"/>
    <x v="7"/>
    <x v="41"/>
    <s v="Marial Lou"/>
    <m/>
    <x v="7"/>
    <s v="SS0804"/>
    <s v="SS080407"/>
    <s v="ssid_SS0804_0068"/>
    <s v="Mangok"/>
    <s v="thuoria, Gamkiir , Mangook , Akeec , Patei , Mawien Aten, Aduweng"/>
    <n v="8.27"/>
    <n v="29.45"/>
    <s v="Remote Assessment (e.g. phone interview, interview outside of the location)"/>
    <s v="All IDPs/returnees"/>
    <x v="0"/>
    <b v="1"/>
    <m/>
    <m/>
    <m/>
    <n v="853"/>
    <n v="5118"/>
    <n v="184"/>
    <n v="318"/>
    <n v="854"/>
    <n v="650"/>
    <n v="214"/>
    <n v="86"/>
    <n v="231"/>
    <n v="470"/>
    <n v="914"/>
    <n v="877"/>
    <n v="210"/>
    <n v="110"/>
    <n v="2306"/>
    <n v="2812"/>
    <n v="1203"/>
    <n v="196"/>
    <n v="5118"/>
    <x v="0"/>
    <x v="0"/>
    <m/>
    <s v="Habitual residence"/>
    <m/>
    <m/>
    <m/>
    <s v="On foot"/>
    <m/>
    <x v="1"/>
    <m/>
    <s v="destruction_looting_property"/>
    <m/>
    <m/>
    <b v="1"/>
    <s v="Yes"/>
    <b v="1"/>
    <m/>
    <m/>
    <m/>
    <b v="1"/>
    <m/>
    <m/>
    <b v="1"/>
    <m/>
    <m/>
    <m/>
    <s v="No"/>
    <s v="South Sudan"/>
    <x v="18"/>
    <m/>
    <x v="48"/>
    <m/>
    <s v="Marial Lou"/>
    <m/>
    <s v="Other Site"/>
    <s v="Pariang, Marial-Lou centre, Tiopp, lith, Adnok, Angot Bol, Tong  miira, Adel"/>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date 8/7/2021 armed youth  from Luac Jang payam from Tonj East County came and attacked Marial - Lou payam in Tonj North, this result into displacement of many people from their homes, also killing, destruction ,and looting propertis of people in the payam"/>
    <s v="96a0a392-056b-45eb-99ae-df763846c63f"/>
    <n v="1"/>
    <s v="3.4"/>
    <x v="0"/>
    <x v="0"/>
    <x v="0"/>
  </r>
  <r>
    <s v="et_SS0804_0042"/>
    <x v="163"/>
    <d v="2021-07-08T00:00:00"/>
    <d v="2021-07-10T00:00:00"/>
    <x v="7"/>
    <x v="41"/>
    <s v="Marial Lou"/>
    <m/>
    <x v="7"/>
    <s v="SS0804"/>
    <s v="SS080407"/>
    <s v="ssid_SS0804_0069"/>
    <s v="Gumkiir"/>
    <s v="Gumkiir"/>
    <n v="8.2100000000000009"/>
    <n v="29.35"/>
    <s v="Remote Assessment (e.g. phone interview, interview outside of the location)"/>
    <s v="All IDPs/returnees"/>
    <x v="0"/>
    <b v="1"/>
    <m/>
    <m/>
    <m/>
    <n v="98"/>
    <n v="588"/>
    <n v="23"/>
    <n v="56"/>
    <n v="74"/>
    <n v="57"/>
    <n v="35"/>
    <n v="23"/>
    <n v="39"/>
    <n v="83"/>
    <n v="68"/>
    <n v="56"/>
    <n v="44"/>
    <n v="30"/>
    <n v="268"/>
    <n v="320"/>
    <n v="201"/>
    <n v="53"/>
    <n v="588"/>
    <x v="0"/>
    <x v="0"/>
    <m/>
    <s v="Habitual residence"/>
    <m/>
    <m/>
    <m/>
    <s v="On foot"/>
    <m/>
    <x v="1"/>
    <m/>
    <s v="armed_clashes destruction_looting_property"/>
    <b v="1"/>
    <m/>
    <b v="1"/>
    <s v="Yes"/>
    <b v="1"/>
    <m/>
    <m/>
    <m/>
    <m/>
    <m/>
    <m/>
    <m/>
    <m/>
    <m/>
    <m/>
    <s v="No"/>
    <s v="South Sudan"/>
    <x v="18"/>
    <m/>
    <x v="48"/>
    <m/>
    <s v="Marial Lou"/>
    <m/>
    <s v="Other Site"/>
    <s v="Tiop- dhith , Aduok"/>
    <s v="SSD"/>
    <x v="18"/>
    <s v="SS0804"/>
    <s v="SS080407"/>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date 8/7/2021 armed yoth from Luac Jang payam from Tonj East County came and attacked Marial Lou payam in Tonj North County , this result into displacement of people from their homes, looting of properties, some people reported were reported killed during the incident."/>
    <s v="8b03f712-169c-480d-9d41-d456656ed291"/>
    <n v="1"/>
    <s v="3.4"/>
    <x v="0"/>
    <x v="0"/>
    <x v="0"/>
  </r>
  <r>
    <s v="et_SS0804_0051"/>
    <x v="146"/>
    <d v="2021-10-25T00:00:00"/>
    <d v="2021-11-02T00:00:00"/>
    <x v="7"/>
    <x v="41"/>
    <s v="Pagol"/>
    <m/>
    <x v="7"/>
    <s v="SS0804"/>
    <s v="SS080408"/>
    <s v="ssid_SS0804_0083"/>
    <s v="wun-dac"/>
    <s v=""/>
    <n v="7.97"/>
    <n v="28.518999999999998"/>
    <s v="Direct visit"/>
    <s v="None"/>
    <x v="1"/>
    <b v="1"/>
    <m/>
    <m/>
    <m/>
    <n v="51"/>
    <n v="265"/>
    <n v="9"/>
    <n v="31"/>
    <n v="48"/>
    <n v="27"/>
    <n v="18"/>
    <n v="8"/>
    <n v="15"/>
    <n v="39"/>
    <n v="25"/>
    <n v="26"/>
    <n v="13"/>
    <n v="6"/>
    <n v="141"/>
    <n v="124"/>
    <n v="94"/>
    <n v="14"/>
    <n v="265"/>
    <x v="2"/>
    <x v="0"/>
    <m/>
    <s v="3 ‐ 6 months"/>
    <m/>
    <m/>
    <b v="1"/>
    <s v="On foot"/>
    <m/>
    <x v="2"/>
    <m/>
    <m/>
    <m/>
    <m/>
    <m/>
    <s v="Yes"/>
    <m/>
    <b v="1"/>
    <m/>
    <b v="1"/>
    <m/>
    <m/>
    <m/>
    <m/>
    <m/>
    <m/>
    <m/>
    <s v="No"/>
    <s v="South Sudan"/>
    <x v="18"/>
    <m/>
    <x v="48"/>
    <m/>
    <s v="Pagol"/>
    <m/>
    <s v="Majok"/>
    <s v="Pagol"/>
    <s v="SSD"/>
    <x v="18"/>
    <s v="SS0804"/>
    <s v="SS080408"/>
    <s v="ssid_SS0804_0026"/>
    <m/>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11/2021 DTM conducted event tracking to capture information about returnees in wun-dac village of tonj north of warrap state, and the team found total of 265 individuals and 51 HHs had returned to their habitual residence due to subsided flood and standing water ,urgent needs are food ,shelters and health"/>
    <s v="ea13a059-f946-4bf7-800f-252496c84151"/>
    <n v="1"/>
    <s v="3.4"/>
    <x v="0"/>
    <x v="0"/>
    <x v="0"/>
  </r>
  <r>
    <s v="et_SS0804_0003"/>
    <x v="13"/>
    <d v="2020-12-30T00:00:00"/>
    <d v="2020-12-30T00:00:00"/>
    <x v="7"/>
    <x v="41"/>
    <s v="Pagol"/>
    <m/>
    <x v="7"/>
    <s v="SS0804"/>
    <s v="SS080408"/>
    <s v="ssid_SS0804_0010"/>
    <s v="Pagol"/>
    <s v=""/>
    <n v="7.7016499999999999"/>
    <n v="28.579666670000002"/>
    <s v="Remote Assessment (e.g. phone interview, interview outside of the location)"/>
    <s v="Some IDPs/returnees"/>
    <x v="0"/>
    <b v="1"/>
    <m/>
    <b v="1"/>
    <b v="1"/>
    <n v="332"/>
    <n v="1760"/>
    <n v="162"/>
    <n v="209"/>
    <n v="211"/>
    <n v="115"/>
    <n v="116"/>
    <n v="40"/>
    <n v="173"/>
    <n v="220"/>
    <n v="226"/>
    <n v="120"/>
    <n v="121"/>
    <n v="47"/>
    <n v="853"/>
    <n v="907"/>
    <n v="764"/>
    <n v="87"/>
    <n v="1760"/>
    <x v="0"/>
    <x v="0"/>
    <m/>
    <s v="Less than 3 months"/>
    <m/>
    <m/>
    <m/>
    <s v="On foot"/>
    <m/>
    <x v="1"/>
    <m/>
    <m/>
    <b v="1"/>
    <b v="1"/>
    <b v="1"/>
    <s v="Yes"/>
    <m/>
    <m/>
    <b v="1"/>
    <m/>
    <m/>
    <m/>
    <m/>
    <m/>
    <m/>
    <m/>
    <m/>
    <s v="No"/>
    <s v="South Sudan"/>
    <x v="18"/>
    <m/>
    <x v="48"/>
    <m/>
    <s v="Pagol"/>
    <m/>
    <s v="Mayenloc"/>
    <s v="Pagol"/>
    <s v="SSD"/>
    <x v="18"/>
    <s v="SS0804"/>
    <s v="SS080408"/>
    <s v="ssid_SS0804_0037"/>
    <s v="No"/>
    <m/>
    <m/>
    <m/>
    <m/>
    <m/>
    <m/>
    <m/>
    <m/>
    <m/>
    <m/>
    <m/>
    <m/>
    <m/>
    <m/>
    <m/>
    <m/>
    <s v="No"/>
    <m/>
    <m/>
    <m/>
    <m/>
    <s v=""/>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 of the IDPs occurred often mobility tracking round 10 in toiy north couty amoung the four section that included noi and atok under  awal Payam jur bol under rual bet Payam and ajak leer and noi agii kuot though support externally those who are interesting to toot other people property like cattle among others at first those youth from ajak leer came to raid the cattle among other at first those youth from ajak leer came to raid the cattle from noi but unfortunately five of them were killed and later they reorganized there severely and came for revenge on 30/12/2020 which resulted to their displacement."/>
    <s v="90544fb7-563a-41b1-9cc7-cdc0c4be291f"/>
    <n v="1"/>
    <s v="1.1"/>
    <x v="0"/>
    <x v="0"/>
    <x v="0"/>
  </r>
  <r>
    <s v="et_SS0804_0017"/>
    <x v="158"/>
    <d v="2021-01-19T00:00:00"/>
    <d v="2021-02-16T00:00:00"/>
    <x v="7"/>
    <x v="41"/>
    <s v="Pagol"/>
    <m/>
    <x v="7"/>
    <s v="SS0804"/>
    <s v="SS080408"/>
    <s v="ssid_SS0804_0010"/>
    <s v="Pagol"/>
    <s v=""/>
    <n v="7.7016499999999999"/>
    <n v="28.579666670000002"/>
    <s v="Remote Assessment (e.g. phone interview, interview outside of the location)"/>
    <s v="All IDPs/returnees"/>
    <x v="0"/>
    <b v="1"/>
    <m/>
    <m/>
    <m/>
    <n v="403"/>
    <n v="2096"/>
    <n v="29"/>
    <n v="89"/>
    <n v="411"/>
    <n v="217"/>
    <n v="85"/>
    <n v="39"/>
    <n v="42"/>
    <n v="60"/>
    <n v="516"/>
    <n v="389"/>
    <n v="114"/>
    <n v="105"/>
    <n v="870"/>
    <n v="1226"/>
    <n v="220"/>
    <n v="144"/>
    <n v="2096"/>
    <x v="1"/>
    <x v="0"/>
    <m/>
    <s v="Habitual residence"/>
    <m/>
    <m/>
    <m/>
    <s v="On foot"/>
    <m/>
    <x v="1"/>
    <m/>
    <s v="armed_clashes"/>
    <b v="1"/>
    <m/>
    <m/>
    <s v="Yes"/>
    <m/>
    <b v="1"/>
    <m/>
    <m/>
    <b v="1"/>
    <m/>
    <m/>
    <b v="1"/>
    <m/>
    <m/>
    <m/>
    <s v="No"/>
    <s v="South Sudan"/>
    <x v="18"/>
    <m/>
    <x v="48"/>
    <m/>
    <s v="Awul"/>
    <m/>
    <s v="Other Site"/>
    <s v="Mayom -Loc"/>
    <s v="SSD"/>
    <x v="18"/>
    <s v="SS0804"/>
    <s v="SS0804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communal clash spread all to the rest of the 9 payam in  Tonj North of warrap state as element of revenge from the three payams of awul, Akop andrealhet."/>
    <s v="0792b994-14b8-41dd-b767-daaeff8c2651"/>
    <n v="1"/>
    <s v="3.4"/>
    <x v="0"/>
    <x v="0"/>
    <x v="1"/>
  </r>
  <r>
    <s v="et_SS0804_0044"/>
    <x v="87"/>
    <d v="2021-09-01T00:00:00"/>
    <d v="2021-09-05T00:00:00"/>
    <x v="7"/>
    <x v="41"/>
    <s v="Pagol"/>
    <m/>
    <x v="7"/>
    <s v="SS0804"/>
    <s v="SS080408"/>
    <s v="ssid_SS0804_0010"/>
    <s v="Pagol"/>
    <s v=""/>
    <n v="7.7016499999999999"/>
    <n v="28.579666670000002"/>
    <s v="Remote Assessment (e.g. phone interview, interview outside of the location)"/>
    <s v="All IDPs/returnees"/>
    <x v="0"/>
    <b v="1"/>
    <m/>
    <m/>
    <m/>
    <n v="62"/>
    <n v="334"/>
    <n v="12"/>
    <n v="26"/>
    <n v="28"/>
    <n v="56"/>
    <n v="23"/>
    <n v="11"/>
    <n v="16"/>
    <n v="29"/>
    <n v="31"/>
    <n v="62"/>
    <n v="27"/>
    <n v="13"/>
    <n v="156"/>
    <n v="178"/>
    <n v="83"/>
    <n v="24"/>
    <n v="334"/>
    <x v="0"/>
    <x v="0"/>
    <m/>
    <s v="Habitual residence"/>
    <m/>
    <m/>
    <m/>
    <s v="On foot"/>
    <m/>
    <x v="1"/>
    <m/>
    <s v="armed_clashes"/>
    <b v="1"/>
    <m/>
    <m/>
    <s v="Yes"/>
    <b v="1"/>
    <m/>
    <m/>
    <m/>
    <m/>
    <m/>
    <m/>
    <b v="1"/>
    <m/>
    <m/>
    <m/>
    <s v="No"/>
    <s v="South Sudan"/>
    <x v="18"/>
    <m/>
    <x v="48"/>
    <m/>
    <s v="Other Admin 3"/>
    <s v="Mayen -Loc"/>
    <s v="Other Site"/>
    <s v="Pagol"/>
    <s v="SSD"/>
    <x v="18"/>
    <s v="SS0804"/>
    <s v="other"/>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31 August ,2021 armed youth s from kirik payam attacked mayen-loc village in pago payam in Tonj North County in Warrap State ,as a result 3 people killed and 3 others injured from both sides . A total of 63 HH and 334 inds were displaced from their homes into pagol center, and their properties looted as well."/>
    <s v="b7addebc-81c6-4ac0-a3e8-b37ee1ae6046"/>
    <n v="1"/>
    <s v="3.4"/>
    <x v="0"/>
    <x v="0"/>
    <x v="1"/>
  </r>
  <r>
    <s v="et_SS0804_0012"/>
    <x v="148"/>
    <d v="2021-01-19T00:00:00"/>
    <d v="2021-02-16T00:00:00"/>
    <x v="7"/>
    <x v="41"/>
    <s v="Pagol"/>
    <m/>
    <x v="7"/>
    <s v="SS0804"/>
    <s v="SS080408"/>
    <s v="ssid_SS0804_0025"/>
    <s v="Lurcuk"/>
    <s v=""/>
    <n v="7.829999924"/>
    <n v="28.459999079999999"/>
    <s v="Remote Assessment (e.g. phone interview, interview outside of the location)"/>
    <s v="All IDPs/returnees"/>
    <x v="0"/>
    <b v="1"/>
    <m/>
    <m/>
    <m/>
    <n v="550"/>
    <n v="2860"/>
    <n v="35"/>
    <n v="128"/>
    <n v="433"/>
    <n v="198"/>
    <n v="145"/>
    <n v="84"/>
    <n v="76"/>
    <n v="230"/>
    <n v="687"/>
    <n v="461"/>
    <n v="201"/>
    <n v="182"/>
    <n v="1023"/>
    <n v="1837"/>
    <n v="469"/>
    <n v="266"/>
    <n v="2860"/>
    <x v="0"/>
    <x v="0"/>
    <m/>
    <s v="Habitual residence"/>
    <m/>
    <m/>
    <m/>
    <s v="On foot"/>
    <m/>
    <x v="1"/>
    <m/>
    <s v="armed_clashes"/>
    <b v="1"/>
    <m/>
    <m/>
    <s v="Yes"/>
    <b v="1"/>
    <m/>
    <m/>
    <m/>
    <m/>
    <m/>
    <m/>
    <m/>
    <m/>
    <m/>
    <m/>
    <s v="No"/>
    <s v="South Sudan"/>
    <x v="18"/>
    <m/>
    <x v="48"/>
    <m/>
    <s v="Awul"/>
    <m/>
    <s v="Other Site"/>
    <s v="Warnaor"/>
    <s v="SSD"/>
    <x v="18"/>
    <s v="SS0804"/>
    <s v="SS080404"/>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Following active renewed inter-communal flighting in Tonj North of warrap state as element of revenge, the conflicts spreads from three payams of Awul, Akop and Reahet to all the nine payams of Tonj North County, this results to displacement of people."/>
    <s v="174cad6a-3320-4247-8d54-438c9a69d044"/>
    <n v="1"/>
    <s v="3.4"/>
    <x v="0"/>
    <x v="0"/>
    <x v="1"/>
  </r>
  <r>
    <s v="et_SS0804_0019"/>
    <x v="21"/>
    <d v="2021-03-10T00:00:00"/>
    <d v="2021-03-11T00:00:00"/>
    <x v="7"/>
    <x v="41"/>
    <s v="Pagol"/>
    <m/>
    <x v="7"/>
    <s v="SS0804"/>
    <s v="SS080408"/>
    <s v="ssid_SS0804_0025"/>
    <s v="Lurcuk"/>
    <s v=""/>
    <n v="7.829999924"/>
    <n v="28.459999079999999"/>
    <s v="Direct visit"/>
    <s v="All IDPs/returnees"/>
    <x v="0"/>
    <m/>
    <m/>
    <m/>
    <b v="1"/>
    <n v="400"/>
    <n v="2011"/>
    <n v="109"/>
    <n v="152"/>
    <n v="220"/>
    <n v="186"/>
    <n v="127"/>
    <n v="51"/>
    <n v="151"/>
    <n v="210"/>
    <n v="303"/>
    <n v="257"/>
    <n v="175"/>
    <n v="70"/>
    <n v="845"/>
    <n v="1166"/>
    <n v="622"/>
    <n v="121"/>
    <n v="2011"/>
    <x v="0"/>
    <x v="0"/>
    <m/>
    <s v="Habitual residence"/>
    <m/>
    <m/>
    <m/>
    <s v="On foot"/>
    <m/>
    <x v="1"/>
    <m/>
    <s v="armed_clashes"/>
    <b v="1"/>
    <m/>
    <m/>
    <s v="Yes"/>
    <b v="1"/>
    <m/>
    <m/>
    <m/>
    <m/>
    <m/>
    <m/>
    <b v="1"/>
    <m/>
    <m/>
    <m/>
    <s v="No"/>
    <s v="South Sudan"/>
    <x v="18"/>
    <m/>
    <x v="48"/>
    <m/>
    <s v="Pagol"/>
    <m/>
    <s v="Other Site"/>
    <s v="Marialtit"/>
    <s v="SSD"/>
    <x v="18"/>
    <s v="SS0804"/>
    <s v="SS080408"/>
    <s v="other"/>
    <s v="No"/>
    <m/>
    <m/>
    <m/>
    <m/>
    <m/>
    <m/>
    <m/>
    <m/>
    <m/>
    <m/>
    <m/>
    <m/>
    <m/>
    <m/>
    <m/>
    <m/>
    <s v="No"/>
    <m/>
    <m/>
    <m/>
    <m/>
    <m/>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1 - No severe need"/>
    <s v="1 - No severe need"/>
    <s v="2 - No"/>
    <m/>
    <m/>
    <s v="The displacement happned in Warrap State, Tonj North Payam,in village Marialtit as result of inter communal clashes ,this cause many people to displace to lorchok village and Majt within the same payam -And this displacement happened date 10/3/2021"/>
    <s v="9f690c8e-8cff-46fd-b6f3-da3e3bd1e9fa"/>
    <n v="1"/>
    <s v="3.4"/>
    <x v="0"/>
    <x v="0"/>
    <x v="0"/>
  </r>
  <r>
    <s v="et_SS0804_0061"/>
    <x v="164"/>
    <d v="2021-09-21T00:00:00"/>
    <d v="2021-11-03T00:00:00"/>
    <x v="7"/>
    <x v="41"/>
    <s v="Pagol"/>
    <m/>
    <x v="7"/>
    <s v="SS0804"/>
    <s v="SS080408"/>
    <s v="ssid_SS0804_0025"/>
    <s v="Lurcuk"/>
    <s v=""/>
    <n v="7.829999924"/>
    <n v="28.459999079999999"/>
    <s v="Remote Assessment (e.g. phone interview, interview outside of the location)"/>
    <s v="All IDPs/returnees"/>
    <x v="0"/>
    <b v="1"/>
    <b v="0"/>
    <b v="0"/>
    <b v="0"/>
    <n v="63"/>
    <n v="328"/>
    <n v="6"/>
    <n v="15"/>
    <n v="23"/>
    <n v="63"/>
    <n v="34"/>
    <n v="0"/>
    <n v="8"/>
    <n v="27"/>
    <n v="49"/>
    <n v="84"/>
    <n v="19"/>
    <n v="0"/>
    <n v="141"/>
    <n v="187"/>
    <n v="56"/>
    <n v="0"/>
    <n v="328"/>
    <x v="0"/>
    <x v="0"/>
    <m/>
    <s v="Habitual residence"/>
    <m/>
    <m/>
    <m/>
    <s v="On foot"/>
    <m/>
    <x v="0"/>
    <m/>
    <m/>
    <m/>
    <m/>
    <m/>
    <s v="Yes"/>
    <b v="1"/>
    <b v="1"/>
    <b v="0"/>
    <b v="1"/>
    <b v="0"/>
    <b v="0"/>
    <b v="0"/>
    <b v="1"/>
    <b v="0"/>
    <m/>
    <b v="0"/>
    <s v="No"/>
    <s v="South Sudan"/>
    <x v="18"/>
    <m/>
    <x v="48"/>
    <m/>
    <s v="Pagol"/>
    <m/>
    <s v="Other Site"/>
    <s v="Wut-Aceil,Kotic, Wun-kuol, Ngal-Cual ."/>
    <s v="SSD"/>
    <x v="18"/>
    <s v="SS0804"/>
    <s v="SS080408"/>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 IDPs in this payam triggered by natural disaster flooding that occurred in mid of September 2021 ._x000a_the flood had destroyed their properties such as houses , lives stock, crops and their living stander becomes abnor due to no medication._x000a_the majority of the population is affected ,hence they flee away to look for safe places within this payam teritory"/>
    <s v="597db507-6f4b-4e8c-9d41-726902b76694"/>
    <n v="1"/>
    <s v="3.4"/>
    <x v="0"/>
    <x v="0"/>
    <x v="0"/>
  </r>
  <r>
    <s v="et_SS0804_0072"/>
    <x v="128"/>
    <d v="2021-09-18T00:00:00"/>
    <d v="2021-10-26T00:00:00"/>
    <x v="7"/>
    <x v="41"/>
    <s v="Pagol"/>
    <m/>
    <x v="7"/>
    <s v="SS0804"/>
    <s v="SS080408"/>
    <s v="ssid_SS0804_0026"/>
    <s v="Majok"/>
    <s v=""/>
    <n v="7.7199997900000001"/>
    <n v="28.43000031"/>
    <s v="Remote Assessment (e.g. phone interview, interview outside of the location)"/>
    <s v="None"/>
    <x v="0"/>
    <b v="1"/>
    <b v="0"/>
    <b v="0"/>
    <b v="0"/>
    <n v="110"/>
    <n v="583"/>
    <n v="26"/>
    <n v="29"/>
    <n v="49"/>
    <n v="187"/>
    <n v="63"/>
    <n v="6"/>
    <n v="37"/>
    <n v="45"/>
    <n v="83"/>
    <n v="37"/>
    <n v="18"/>
    <n v="3"/>
    <n v="360"/>
    <n v="223"/>
    <n v="137"/>
    <n v="9"/>
    <n v="583"/>
    <x v="0"/>
    <x v="0"/>
    <m/>
    <s v="Habitual residence"/>
    <m/>
    <m/>
    <m/>
    <s v="On foot"/>
    <m/>
    <x v="0"/>
    <m/>
    <m/>
    <m/>
    <m/>
    <m/>
    <s v="Yes"/>
    <b v="1"/>
    <b v="1"/>
    <b v="0"/>
    <b v="1"/>
    <b v="0"/>
    <b v="0"/>
    <b v="0"/>
    <b v="1"/>
    <b v="0"/>
    <m/>
    <b v="0"/>
    <s v="No"/>
    <s v="South Sudan"/>
    <x v="18"/>
    <m/>
    <x v="48"/>
    <m/>
    <s v="Pagol"/>
    <m/>
    <s v="Other Site"/>
    <s v="wunpac, makel, nyoric."/>
    <s v="SSD"/>
    <x v="18"/>
    <s v="SS0804"/>
    <s v="SS080408"/>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 IDPs in this village triggered by natural disaster flooding that occurred in the mid of August 2021._x000a_the flood had destroyed their belongings such as house ,chicken  ,goats and their living standard become abnormal  due to no medication._x000a_majority of the population is affected ,hence they flee away seeking for safe place within the payam territory"/>
    <s v="2d3495c0-aa6d-48c0-8104-0e8bc2cc622c"/>
    <n v="1"/>
    <s v="3.4"/>
    <x v="0"/>
    <x v="0"/>
    <x v="0"/>
  </r>
  <r>
    <s v="et_SS0804_0098"/>
    <x v="165"/>
    <d v="2021-11-30T00:00:00"/>
    <d v="2021-12-03T00:00:00"/>
    <x v="7"/>
    <x v="41"/>
    <s v="Pagol"/>
    <m/>
    <x v="7"/>
    <s v="SS0804"/>
    <s v="SS080408"/>
    <s v="ssid_SS0804_0026"/>
    <s v="Majok"/>
    <s v=""/>
    <n v="7.7199997900000001"/>
    <n v="28.43000031"/>
    <s v="Remote Assessment (e.g. phone interview, interview outside of the location)"/>
    <s v="None"/>
    <x v="0"/>
    <b v="1"/>
    <b v="0"/>
    <b v="0"/>
    <b v="0"/>
    <n v="49"/>
    <n v="260"/>
    <n v="17"/>
    <n v="19"/>
    <n v="23"/>
    <n v="29"/>
    <n v="11"/>
    <n v="3"/>
    <n v="26"/>
    <n v="28"/>
    <n v="34"/>
    <n v="42"/>
    <n v="24"/>
    <n v="4"/>
    <n v="102"/>
    <n v="158"/>
    <n v="90"/>
    <n v="7"/>
    <n v="260"/>
    <x v="0"/>
    <x v="0"/>
    <m/>
    <s v="Less than 3 months"/>
    <m/>
    <m/>
    <m/>
    <s v="On foot"/>
    <m/>
    <x v="1"/>
    <m/>
    <s v="violence_against_civilians"/>
    <b v="0"/>
    <b v="1"/>
    <b v="0"/>
    <s v="Yes"/>
    <b v="1"/>
    <b v="0"/>
    <b v="0"/>
    <b v="0"/>
    <b v="0"/>
    <b v="0"/>
    <b v="0"/>
    <b v="0"/>
    <b v="0"/>
    <m/>
    <b v="0"/>
    <s v="No"/>
    <s v="South Sudan"/>
    <x v="18"/>
    <m/>
    <x v="48"/>
    <m/>
    <s v="Pagol"/>
    <m/>
    <s v="Other Site"/>
    <s v="Wun-ngap, Wun-penty, Pir and Akuoc"/>
    <s v="SSD"/>
    <x v="18"/>
    <s v="SS0804"/>
    <s v="SS080408"/>
    <s v="other"/>
    <s v="No"/>
    <m/>
    <m/>
    <m/>
    <m/>
    <m/>
    <m/>
    <m/>
    <m/>
    <m/>
    <m/>
    <m/>
    <m/>
    <m/>
    <m/>
    <m/>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3 - Extreme need, with immediate threat to life"/>
    <s v="2 - No"/>
    <m/>
    <m/>
    <s v="IDPs of Pagol community were displaced due to communal clashes and many people killed and others were injured or wounded ._x000a_the situation made it worse totally because no food , no medical care , no material for sleeping , _x000a_We request NGO, INGO, Un agency , humanitarian and government to support us all organization puls national forces"/>
    <s v="71e71997-50be-41b8-829f-7bc355fb96d5"/>
    <n v="1"/>
    <s v="3.4"/>
    <x v="0"/>
    <x v="0"/>
    <x v="0"/>
  </r>
  <r>
    <s v="et_SS0804_0018"/>
    <x v="16"/>
    <d v="2021-03-10T00:00:00"/>
    <d v="2021-03-11T00:00:00"/>
    <x v="7"/>
    <x v="41"/>
    <s v="Pagol"/>
    <m/>
    <x v="7"/>
    <s v="SS0804"/>
    <s v="SS080408"/>
    <s v="ssid_SS0804_0026"/>
    <s v="Majok"/>
    <s v=""/>
    <n v="7.7199997900000001"/>
    <n v="28.43000031"/>
    <s v="Direct visit"/>
    <s v="All IDPs/returnees"/>
    <x v="0"/>
    <b v="1"/>
    <b v="0"/>
    <b v="0"/>
    <b v="0"/>
    <n v="501"/>
    <n v="2589"/>
    <n v="141"/>
    <n v="196"/>
    <n v="283"/>
    <n v="239"/>
    <n v="163"/>
    <n v="65"/>
    <n v="195"/>
    <n v="270"/>
    <n v="390"/>
    <n v="332"/>
    <n v="225"/>
    <n v="90"/>
    <n v="1087"/>
    <n v="1502"/>
    <n v="802"/>
    <n v="155"/>
    <n v="2589"/>
    <x v="0"/>
    <x v="0"/>
    <m/>
    <s v="Less than 3 months"/>
    <m/>
    <m/>
    <m/>
    <s v="On foot"/>
    <m/>
    <x v="1"/>
    <m/>
    <s v="armed_clashes"/>
    <b v="1"/>
    <b v="0"/>
    <b v="0"/>
    <s v="Yes"/>
    <b v="1"/>
    <b v="1"/>
    <b v="0"/>
    <b v="0"/>
    <b v="0"/>
    <b v="1"/>
    <b v="0"/>
    <b v="0"/>
    <b v="0"/>
    <m/>
    <b v="0"/>
    <s v="No"/>
    <s v="South Sudan"/>
    <x v="18"/>
    <m/>
    <x v="48"/>
    <m/>
    <s v="Pagol"/>
    <m/>
    <s v="Other Site"/>
    <s v="Marial tit"/>
    <s v="SSD"/>
    <x v="18"/>
    <s v="SS0804"/>
    <s v="SS080408"/>
    <s v="other"/>
    <s v="No"/>
    <m/>
    <m/>
    <m/>
    <m/>
    <m/>
    <m/>
    <m/>
    <m/>
    <m/>
    <m/>
    <m/>
    <m/>
    <m/>
    <m/>
    <m/>
    <m/>
    <s v="No"/>
    <m/>
    <m/>
    <m/>
    <m/>
    <m/>
    <s v="3 - Extreme need, with immediate threat to life"/>
    <s v="3 - Extreme need, with immediate threat to life"/>
    <s v="1 - No severe need"/>
    <s v="3 - Extreme need, with immediate threat to life"/>
    <s v="1 - No severe need"/>
    <s v="1 - No severe need"/>
    <s v="1 - No severe need"/>
    <s v="2 - No"/>
    <m/>
    <m/>
    <s v="As a result of communal clashes in warrap state , tonj north payam village marial tit many people displaced to majok and lorchok village in the same payam and they suffering from hunger and thirsty"/>
    <s v="eb3b5dee-336e-4f26-a526-e6b949764136"/>
    <n v="1"/>
    <s v="3.4"/>
    <x v="0"/>
    <x v="0"/>
    <x v="0"/>
  </r>
  <r>
    <s v="et_SS0804_0034"/>
    <x v="166"/>
    <d v="2021-04-07T00:00:00"/>
    <d v="2021-04-12T00:00:00"/>
    <x v="7"/>
    <x v="41"/>
    <s v="Pagol"/>
    <m/>
    <x v="7"/>
    <s v="SS0804"/>
    <s v="SS080408"/>
    <s v="ssid_SS0804_0026"/>
    <s v="Majok"/>
    <s v=""/>
    <n v="7.7199997900000001"/>
    <n v="28.43000031"/>
    <s v="Remote Assessment (e.g. phone interview, interview outside of the location)"/>
    <s v="None"/>
    <x v="0"/>
    <b v="1"/>
    <b v="0"/>
    <b v="0"/>
    <b v="0"/>
    <n v="50"/>
    <n v="297"/>
    <n v="15"/>
    <n v="21"/>
    <n v="32"/>
    <n v="47"/>
    <n v="9"/>
    <n v="3"/>
    <n v="22"/>
    <n v="28"/>
    <n v="39"/>
    <n v="55"/>
    <n v="16"/>
    <n v="10"/>
    <n v="127"/>
    <n v="170"/>
    <n v="86"/>
    <n v="13"/>
    <n v="297"/>
    <x v="0"/>
    <x v="0"/>
    <m/>
    <s v="Habitual residence"/>
    <m/>
    <m/>
    <m/>
    <s v="On foot"/>
    <m/>
    <x v="1"/>
    <m/>
    <s v="destruction_looting_property"/>
    <b v="0"/>
    <b v="0"/>
    <b v="1"/>
    <s v="Yes"/>
    <b v="1"/>
    <b v="1"/>
    <b v="1"/>
    <b v="1"/>
    <b v="0"/>
    <b v="0"/>
    <b v="0"/>
    <b v="1"/>
    <b v="0"/>
    <m/>
    <b v="0"/>
    <s v="No"/>
    <s v="South Sudan"/>
    <x v="18"/>
    <m/>
    <x v="48"/>
    <m/>
    <s v="Pagol"/>
    <m/>
    <s v="Other Site"/>
    <s v="Achuiil and Akuoc"/>
    <s v="SSD"/>
    <x v="18"/>
    <s v="SS0804"/>
    <s v="SS080408"/>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e recent displacement of the IDPs of Majok Nieege is the out come of inter- communal clashes between  Roul-bet and Awul payamsy this fighting escalated reaching other payams neighboring both due to cattle raiding where both youth from these two payams were been doing . not only cattle raiding  but also they involved looting of the property, killing randomly , as well as revenge killing . the fighting took place in Kuoc on 7-April and 9- April-2021 as a result of cattle raiding when some youth of Kirik attack youth of Pagol"/>
    <s v="650eb282-45e5-4df6-81cc-16e76fbf1ab2"/>
    <n v="1"/>
    <s v="3.4"/>
    <x v="0"/>
    <x v="0"/>
    <x v="0"/>
  </r>
  <r>
    <s v="et_SS0804_0055"/>
    <x v="48"/>
    <d v="2021-09-16T00:00:00"/>
    <d v="2021-09-25T00:00:00"/>
    <x v="7"/>
    <x v="41"/>
    <s v="Pagol"/>
    <m/>
    <x v="7"/>
    <s v="SS0804"/>
    <s v="SS080408"/>
    <s v="ssid_SS0804_0037"/>
    <s v="Mayenloc"/>
    <s v=""/>
    <n v="7.787950039"/>
    <n v="28.640600200000002"/>
    <s v="Remote Assessment (e.g. phone interview, interview outside of the location)"/>
    <s v="None"/>
    <x v="0"/>
    <b v="1"/>
    <m/>
    <m/>
    <m/>
    <n v="130"/>
    <n v="689"/>
    <n v="34"/>
    <n v="76"/>
    <n v="132"/>
    <n v="49"/>
    <n v="26"/>
    <n v="0"/>
    <n v="49"/>
    <n v="82"/>
    <n v="167"/>
    <n v="63"/>
    <n v="11"/>
    <n v="0"/>
    <n v="317"/>
    <n v="372"/>
    <n v="241"/>
    <n v="0"/>
    <n v="689"/>
    <x v="0"/>
    <x v="0"/>
    <m/>
    <s v="Habitual residence"/>
    <m/>
    <m/>
    <m/>
    <s v="On foot"/>
    <m/>
    <x v="0"/>
    <m/>
    <m/>
    <m/>
    <m/>
    <m/>
    <s v="Yes"/>
    <b v="1"/>
    <b v="1"/>
    <m/>
    <b v="1"/>
    <m/>
    <m/>
    <m/>
    <b v="1"/>
    <m/>
    <m/>
    <m/>
    <s v="No"/>
    <s v="South Sudan"/>
    <x v="18"/>
    <m/>
    <x v="48"/>
    <m/>
    <s v="Pagol"/>
    <m/>
    <s v="Other Site"/>
    <s v="Adiel-cien,Akuoc ,Achhueil,Wut-bol, Ameet ,Madhal , Nyiwang."/>
    <s v="SSD"/>
    <x v="18"/>
    <s v="SS0804"/>
    <s v="SS080408"/>
    <s v="other"/>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f the IDPs in this village triggered by natural disaster that occurred in  mid September 2021._x000a_the flood had destroyed their belongings such as houses ,crops, livestock, and their living standard becomes abnormal due to no medication._x000a_majority of the affected population fled away seeking for safe places within the payam."/>
    <s v="afb5f932-d17f-4eaa-b831-659bb4a9eea6"/>
    <n v="1"/>
    <s v="3.4"/>
    <x v="0"/>
    <x v="0"/>
    <x v="0"/>
  </r>
  <r>
    <s v="et_SS0804_0053"/>
    <x v="130"/>
    <d v="2021-10-11T00:00:00"/>
    <d v="2021-11-09T00:00:00"/>
    <x v="7"/>
    <x v="41"/>
    <s v="Pagol"/>
    <m/>
    <x v="7"/>
    <s v="SS0804"/>
    <s v="SS080408"/>
    <s v="ssid_SS0804_0084"/>
    <s v="Akuac"/>
    <s v="Akuac"/>
    <n v="7.73"/>
    <n v="28.481999999999999"/>
    <s v="Direct visit"/>
    <s v="None"/>
    <x v="1"/>
    <b v="1"/>
    <m/>
    <m/>
    <m/>
    <n v="52"/>
    <n v="270"/>
    <n v="7"/>
    <n v="25"/>
    <n v="36"/>
    <n v="32"/>
    <n v="17"/>
    <n v="11"/>
    <n v="9"/>
    <n v="30"/>
    <n v="40"/>
    <n v="35"/>
    <n v="20"/>
    <n v="8"/>
    <n v="128"/>
    <n v="142"/>
    <n v="71"/>
    <n v="19"/>
    <n v="270"/>
    <x v="2"/>
    <x v="0"/>
    <m/>
    <s v="Less than 3 months"/>
    <m/>
    <b v="1"/>
    <m/>
    <s v="On foot"/>
    <m/>
    <x v="2"/>
    <m/>
    <m/>
    <m/>
    <m/>
    <m/>
    <s v="Yes"/>
    <b v="1"/>
    <b v="1"/>
    <m/>
    <m/>
    <m/>
    <m/>
    <m/>
    <m/>
    <m/>
    <m/>
    <m/>
    <s v="No"/>
    <s v="South Sudan"/>
    <x v="18"/>
    <m/>
    <x v="48"/>
    <m/>
    <s v="Pagol"/>
    <m/>
    <s v="Mayenloc"/>
    <s v="Pagol"/>
    <s v="SSD"/>
    <x v="18"/>
    <s v="SS0804"/>
    <s v="SS080408"/>
    <s v="ssid_SS0804_0037"/>
    <m/>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9/11/2021 DTM conducted event tracking to capture information about returnees in Akuoc village of Tonj north of warrap state and the team found total of 270 individuals and 52 HHs are returned to their habitual residence due to subside flood and standing water ,urgent needs are food ,shelters and health"/>
    <s v="53ffd68d-b5ab-4725-8738-42efb014890f"/>
    <n v="1"/>
    <s v="3.4"/>
    <x v="0"/>
    <x v="0"/>
    <x v="0"/>
  </r>
  <r>
    <s v="et_SS0804_0074"/>
    <x v="154"/>
    <d v="2021-09-22T00:00:00"/>
    <d v="2021-10-30T00:00:00"/>
    <x v="7"/>
    <x v="41"/>
    <s v="Rual Bet"/>
    <m/>
    <x v="7"/>
    <s v="SS0804"/>
    <s v="SS080409"/>
    <s v="ssid_SS0804_0097"/>
    <s v="Kuanyeil"/>
    <s v=""/>
    <n v="8.3260000000000005"/>
    <n v="28.899000000000001"/>
    <s v="Remote Assessment (e.g. phone interview, interview outside of the location)"/>
    <s v="None"/>
    <x v="0"/>
    <b v="1"/>
    <m/>
    <m/>
    <m/>
    <n v="98"/>
    <n v="510"/>
    <n v="37"/>
    <n v="43"/>
    <n v="49"/>
    <n v="60"/>
    <n v="29"/>
    <n v="3"/>
    <n v="43"/>
    <n v="49"/>
    <n v="56"/>
    <n v="99"/>
    <n v="35"/>
    <n v="7"/>
    <n v="221"/>
    <n v="289"/>
    <n v="172"/>
    <n v="10"/>
    <n v="510"/>
    <x v="0"/>
    <x v="0"/>
    <m/>
    <s v="Habitual residence"/>
    <m/>
    <m/>
    <m/>
    <s v="On foot"/>
    <m/>
    <x v="0"/>
    <m/>
    <m/>
    <m/>
    <m/>
    <m/>
    <s v="Yes"/>
    <b v="1"/>
    <b v="1"/>
    <m/>
    <b v="1"/>
    <m/>
    <m/>
    <m/>
    <b v="1"/>
    <m/>
    <m/>
    <m/>
    <s v="No"/>
    <s v="South Sudan"/>
    <x v="18"/>
    <m/>
    <x v="48"/>
    <m/>
    <s v="Rual Bet"/>
    <m/>
    <s v="Other Site"/>
    <s v="Alunui, Dhong."/>
    <s v="SSD"/>
    <x v="18"/>
    <s v="SS0804"/>
    <s v="SS080409"/>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the displacement of the IDPs due to flood occurred in Sept. 2021_x000d__x000a_the flood destroyed crops, houses and livestock ,and the live standard become abnormal._x000d__x000a_the affected population are in high land within the payam._x000d__x000a_urgent need are shelter, food and NFI"/>
    <s v="6c305a5e-108f-4381-92c5-a64fd73e8182"/>
    <n v="1"/>
    <s v="3.4"/>
    <x v="0"/>
    <x v="0"/>
    <x v="0"/>
  </r>
  <r>
    <s v="et_SS0804_0079"/>
    <x v="54"/>
    <d v="2021-10-29T00:00:00"/>
    <d v="2021-11-07T00:00:00"/>
    <x v="7"/>
    <x v="41"/>
    <s v="Rual Bet"/>
    <m/>
    <x v="7"/>
    <s v="SS0804"/>
    <s v="SS080409"/>
    <s v="ssid_SS0804_0020"/>
    <s v="Aduany"/>
    <s v=""/>
    <n v="8.1384600000000002"/>
    <n v="28.981716670000001"/>
    <s v="Remote Assessment (e.g. phone interview, interview outside of the location)"/>
    <s v="None"/>
    <x v="0"/>
    <b v="1"/>
    <b v="0"/>
    <b v="0"/>
    <b v="0"/>
    <n v="167"/>
    <n v="868"/>
    <n v="66"/>
    <n v="72"/>
    <n v="78"/>
    <n v="103"/>
    <n v="58"/>
    <n v="21"/>
    <n v="72"/>
    <n v="78"/>
    <n v="85"/>
    <n v="144"/>
    <n v="64"/>
    <n v="27"/>
    <n v="398"/>
    <n v="470"/>
    <n v="288"/>
    <n v="48"/>
    <n v="868"/>
    <x v="0"/>
    <x v="0"/>
    <m/>
    <s v="Habitual residence"/>
    <m/>
    <m/>
    <m/>
    <s v="On foot"/>
    <m/>
    <x v="0"/>
    <m/>
    <m/>
    <m/>
    <m/>
    <m/>
    <s v="Yes"/>
    <b v="1"/>
    <b v="1"/>
    <b v="0"/>
    <b v="1"/>
    <b v="0"/>
    <b v="0"/>
    <b v="0"/>
    <b v="1"/>
    <b v="0"/>
    <m/>
    <b v="0"/>
    <s v="No"/>
    <s v="South Sudan"/>
    <x v="18"/>
    <m/>
    <x v="48"/>
    <m/>
    <s v="Rual Bet"/>
    <m/>
    <s v="Other Site"/>
    <s v="Mayai-Ajang, Mabior,Aguel."/>
    <s v="SSD"/>
    <x v="18"/>
    <s v="SS0804"/>
    <s v="SS080409"/>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of the IDPs in village triggered by natural disaster flooding which occurred in Aug.2021_x000a_the flood about 868 ind of (167 house holds) and destroyed crops and house ,their living standard become abnormal._x000a_the urgent needs are food ,shelter and NFI."/>
    <s v="539ca524-625e-4086-a998-a8b6c216dcea"/>
    <n v="1"/>
    <s v="3.4"/>
    <x v="0"/>
    <x v="0"/>
    <x v="0"/>
  </r>
  <r>
    <s v="et_SS0804_0073"/>
    <x v="105"/>
    <d v="2021-09-16T00:00:00"/>
    <d v="2021-10-27T00:00:00"/>
    <x v="7"/>
    <x v="41"/>
    <s v="Rual Bet"/>
    <m/>
    <x v="7"/>
    <s v="SS0804"/>
    <s v="SS080409"/>
    <s v="ssid_SS0804_0014"/>
    <s v="Rualbet Centre"/>
    <s v=""/>
    <n v="8.1158599999999996"/>
    <n v="28.941233329999999"/>
    <s v="Remote Assessment (e.g. phone interview, interview outside of the location)"/>
    <s v="None"/>
    <x v="0"/>
    <b v="1"/>
    <b v="0"/>
    <b v="0"/>
    <b v="0"/>
    <n v="220"/>
    <n v="1166"/>
    <n v="91"/>
    <n v="97"/>
    <n v="103"/>
    <n v="127"/>
    <n v="88"/>
    <n v="41"/>
    <n v="97"/>
    <n v="103"/>
    <n v="110"/>
    <n v="149"/>
    <n v="94"/>
    <n v="66"/>
    <n v="547"/>
    <n v="619"/>
    <n v="388"/>
    <n v="107"/>
    <n v="1166"/>
    <x v="0"/>
    <x v="0"/>
    <m/>
    <s v="Habitual residence"/>
    <m/>
    <m/>
    <m/>
    <s v="On foot"/>
    <m/>
    <x v="0"/>
    <m/>
    <m/>
    <m/>
    <m/>
    <m/>
    <s v="Yes"/>
    <b v="1"/>
    <b v="1"/>
    <b v="0"/>
    <b v="1"/>
    <b v="0"/>
    <b v="0"/>
    <b v="0"/>
    <b v="1"/>
    <b v="0"/>
    <m/>
    <b v="0"/>
    <s v="No"/>
    <s v="South Sudan"/>
    <x v="18"/>
    <m/>
    <x v="48"/>
    <m/>
    <s v="Rual Bet"/>
    <m/>
    <s v="Other Site"/>
    <s v="Thar kon, Makuac , wun kuel."/>
    <s v="SSD"/>
    <x v="18"/>
    <s v="SS0804"/>
    <s v="SS080409"/>
    <s v="other"/>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7/10/2021 DTM conducted event tracking to capture information about flood displacement in RUAL bet  center village of Tonj North Payam of Warrap State._x000a_the team found total 1166 ind of (220 HH)affected ._x000a_and the information gathered through key informant indicates the IDPs are living in high land within the payam._x000a_urgent needs identified during the visit are shelter, health ,food and NFI."/>
    <s v="a28a0489-4ee2-402b-9492-70a84a6061c5"/>
    <n v="1"/>
    <s v="3.4"/>
    <x v="0"/>
    <x v="0"/>
    <x v="0"/>
  </r>
  <r>
    <s v="et_SS0804_0004"/>
    <x v="13"/>
    <d v="2020-12-30T00:00:00"/>
    <d v="2020-12-30T00:00:00"/>
    <x v="7"/>
    <x v="41"/>
    <s v="Rual Bet"/>
    <m/>
    <x v="7"/>
    <s v="SS0804"/>
    <s v="SS080409"/>
    <s v="ssid_SS0804_0014"/>
    <s v="Rualbet Centre"/>
    <s v=""/>
    <n v="8.1158599999999996"/>
    <n v="28.941233329999999"/>
    <s v="Remote Assessment (e.g. phone interview, interview outside of the location)"/>
    <m/>
    <x v="0"/>
    <m/>
    <m/>
    <m/>
    <m/>
    <n v="384"/>
    <n v="1888"/>
    <n v="175"/>
    <n v="222"/>
    <n v="226"/>
    <n v="118"/>
    <n v="119"/>
    <n v="57"/>
    <n v="187"/>
    <n v="242"/>
    <n v="233"/>
    <n v="123"/>
    <n v="124"/>
    <n v="62"/>
    <n v="917"/>
    <n v="971"/>
    <n v="826"/>
    <n v="119"/>
    <n v="1888"/>
    <x v="0"/>
    <x v="0"/>
    <m/>
    <s v="Less than 3 months"/>
    <m/>
    <m/>
    <m/>
    <s v="On foot"/>
    <m/>
    <x v="1"/>
    <m/>
    <m/>
    <m/>
    <m/>
    <m/>
    <s v="Yes"/>
    <b v="1"/>
    <b v="0"/>
    <b v="0"/>
    <b v="0"/>
    <b v="0"/>
    <b v="0"/>
    <b v="0"/>
    <b v="0"/>
    <b v="0"/>
    <m/>
    <b v="0"/>
    <s v="No"/>
    <s v="South Sudan"/>
    <x v="18"/>
    <m/>
    <x v="48"/>
    <m/>
    <s v="Rual Bet"/>
    <m/>
    <s v="Rualbet Centre"/>
    <s v="Rual Bet"/>
    <s v="SSD"/>
    <x v="18"/>
    <s v="SS0804"/>
    <s v="SS080409"/>
    <s v="ssid_SS0804_0014"/>
    <s v="No"/>
    <m/>
    <m/>
    <m/>
    <m/>
    <m/>
    <m/>
    <m/>
    <m/>
    <m/>
    <m/>
    <m/>
    <m/>
    <m/>
    <m/>
    <m/>
    <m/>
    <s v="No"/>
    <m/>
    <m/>
    <m/>
    <m/>
    <s v=""/>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displacement happened in the beginning  of January 2021 as a result of friction  among there communities' which later escalated it begin as cattle riding and ended with killing but it remained as a daily program know as revenge killing, how ever the village within the borders of the three communities ajak under kirik,jur bol or Awan under rual bet and atok as well as noi under awaul Payam were displace"/>
    <s v="de459ee6-e4d7-4dc5-bbf7-323a4c59de4d"/>
    <n v="1"/>
    <s v="1.1"/>
    <x v="0"/>
    <x v="0"/>
    <x v="0"/>
  </r>
  <r>
    <s v="et_SS0805_0007"/>
    <x v="22"/>
    <d v="2021-02-16T00:00:00"/>
    <d v="2021-03-18T00:00:00"/>
    <x v="7"/>
    <x v="42"/>
    <s v="Jak"/>
    <m/>
    <x v="7"/>
    <s v="SS0805"/>
    <s v="SS080501"/>
    <s v="ssid_SS0805_0034"/>
    <s v="Jak"/>
    <s v="Jak Ameeth"/>
    <n v="7.6543599090000001"/>
    <n v="28.702904969999999"/>
    <s v="Direct visit"/>
    <s v="None"/>
    <x v="0"/>
    <m/>
    <m/>
    <m/>
    <b v="1"/>
    <n v="183"/>
    <n v="1095"/>
    <n v="60"/>
    <n v="83"/>
    <n v="120"/>
    <n v="101"/>
    <n v="69"/>
    <n v="27"/>
    <n v="83"/>
    <n v="114"/>
    <n v="165"/>
    <n v="140"/>
    <n v="95"/>
    <n v="38"/>
    <n v="460"/>
    <n v="635"/>
    <n v="340"/>
    <n v="65"/>
    <n v="1095"/>
    <x v="0"/>
    <x v="0"/>
    <m/>
    <s v="Habitual residence"/>
    <m/>
    <m/>
    <m/>
    <s v="On foot"/>
    <m/>
    <x v="1"/>
    <m/>
    <s v="destruction_looting_property"/>
    <m/>
    <m/>
    <b v="1"/>
    <s v="No"/>
    <m/>
    <m/>
    <m/>
    <m/>
    <m/>
    <m/>
    <m/>
    <m/>
    <m/>
    <m/>
    <m/>
    <s v="No"/>
    <s v="South Sudan"/>
    <x v="18"/>
    <m/>
    <x v="48"/>
    <m/>
    <s v="Pagol"/>
    <m/>
    <s v="Mayenloc"/>
    <s v="Pagol"/>
    <s v="SSD"/>
    <x v="18"/>
    <s v="SS0804"/>
    <s v="SS080408"/>
    <s v="ssid_SS0804_0037"/>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8-March-2021,IOM displacement Tracking Matrix (DTM) and other partners conclude a field assessment to jak payam of tonj south county to verify report new arrival of displaced person from Tonj North County. During the mission DTM mapped a total of 1095 individuals of 183 HHs of IDPs who have arrived from pagol,Kirik and Jak at the border to Tonj North County due to cattle raiding and communal clashes that has led to displacement. The major needs of the IDPs were shelters, NFIs,Food and water as most of the boreholes within the idps areas in host community has broken down that needs rehabilitation."/>
    <s v="e753513f-0ef1-4d24-9599-560d8b61a7cf"/>
    <n v="1"/>
    <s v="3.4"/>
    <x v="0"/>
    <x v="1"/>
    <x v="1"/>
  </r>
  <r>
    <s v="et_SS0805_0001"/>
    <x v="141"/>
    <d v="2021-02-11T00:00:00"/>
    <d v="2021-03-01T00:00:00"/>
    <x v="7"/>
    <x v="42"/>
    <s v="Thiet"/>
    <m/>
    <x v="7"/>
    <s v="SS0805"/>
    <s v="SS080503"/>
    <s v="ssid_SS0805_0007"/>
    <s v="Thiet"/>
    <s v=""/>
    <n v="7.6066699030000002"/>
    <n v="28.820899959999998"/>
    <s v="Direct visit"/>
    <s v="All IDPs/returnees"/>
    <x v="0"/>
    <b v="1"/>
    <m/>
    <m/>
    <b v="1"/>
    <n v="115"/>
    <n v="625"/>
    <n v="50"/>
    <n v="62"/>
    <n v="71"/>
    <n v="86"/>
    <n v="17"/>
    <n v="0"/>
    <n v="61"/>
    <n v="73"/>
    <n v="82"/>
    <n v="97"/>
    <n v="26"/>
    <n v="0"/>
    <n v="286"/>
    <n v="339"/>
    <n v="246"/>
    <n v="0"/>
    <n v="625"/>
    <x v="0"/>
    <x v="0"/>
    <m/>
    <s v="Habitual residence"/>
    <m/>
    <m/>
    <m/>
    <s v="On foot"/>
    <m/>
    <x v="1"/>
    <m/>
    <s v="violence_against_civilians destruction_looting_property"/>
    <m/>
    <b v="1"/>
    <b v="1"/>
    <s v="Yes"/>
    <b v="1"/>
    <m/>
    <b v="1"/>
    <b v="1"/>
    <m/>
    <m/>
    <m/>
    <m/>
    <m/>
    <m/>
    <m/>
    <s v="No"/>
    <s v="South Sudan"/>
    <x v="18"/>
    <m/>
    <x v="48"/>
    <m/>
    <s v="Manalor"/>
    <m/>
    <s v="Other Site"/>
    <s v="Rawbet,marial-lou"/>
    <s v="SSD"/>
    <x v="18"/>
    <s v="SS0804"/>
    <s v="SS080406"/>
    <s v="other"/>
    <s v="No"/>
    <m/>
    <m/>
    <m/>
    <m/>
    <m/>
    <m/>
    <m/>
    <m/>
    <m/>
    <m/>
    <m/>
    <m/>
    <m/>
    <m/>
    <m/>
    <m/>
    <s v="No"/>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cent displacement of IDPS, Occurred on the 11/2/2021 as result of communal clashes between Atok and Awan The fighting was due to revenge kiling where youth from Awan came and attack youth of Atok after previous fighting in which some members were killed in the past"/>
    <s v="9141bfcb-e671-4910-a7fb-b81b935ab360"/>
    <n v="1"/>
    <s v="3.4"/>
    <x v="0"/>
    <x v="1"/>
    <x v="1"/>
  </r>
  <r>
    <s v="et_SS0805_0003"/>
    <x v="120"/>
    <d v="2021-02-02T00:00:00"/>
    <d v="2021-03-01T00:00:00"/>
    <x v="7"/>
    <x v="42"/>
    <s v="Thiet"/>
    <m/>
    <x v="7"/>
    <s v="SS0805"/>
    <s v="SS080503"/>
    <s v="ssid_SS0805_0017"/>
    <s v="Mayom-Abun"/>
    <s v=""/>
    <n v="7.5805530000000001"/>
    <n v="28.803186"/>
    <s v="Direct visit"/>
    <s v="Some IDPs/returnees"/>
    <x v="0"/>
    <b v="1"/>
    <m/>
    <m/>
    <b v="1"/>
    <n v="127"/>
    <n v="661"/>
    <n v="36"/>
    <n v="50"/>
    <n v="72"/>
    <n v="61"/>
    <n v="42"/>
    <n v="17"/>
    <n v="50"/>
    <n v="69"/>
    <n v="99"/>
    <n v="84"/>
    <n v="58"/>
    <n v="23"/>
    <n v="278"/>
    <n v="383"/>
    <n v="205"/>
    <n v="40"/>
    <n v="661"/>
    <x v="0"/>
    <x v="0"/>
    <m/>
    <s v="Less than 3 months"/>
    <m/>
    <m/>
    <m/>
    <s v="On foot"/>
    <m/>
    <x v="1"/>
    <m/>
    <s v="armed_clashes"/>
    <b v="1"/>
    <m/>
    <m/>
    <s v="Yes"/>
    <b v="1"/>
    <b v="1"/>
    <m/>
    <m/>
    <m/>
    <m/>
    <m/>
    <m/>
    <m/>
    <m/>
    <m/>
    <s v="No"/>
    <s v="South Sudan"/>
    <x v="18"/>
    <m/>
    <x v="48"/>
    <m/>
    <s v="Kirik"/>
    <s v="Kirik, Akop"/>
    <s v="Other Site"/>
    <s v="Achir, Madhiath"/>
    <s v="SSD"/>
    <x v="18"/>
    <s v="SS0804"/>
    <s v="SS080405"/>
    <s v="other"/>
    <s v="No"/>
    <m/>
    <m/>
    <m/>
    <m/>
    <m/>
    <m/>
    <m/>
    <m/>
    <m/>
    <m/>
    <m/>
    <m/>
    <m/>
    <m/>
    <m/>
    <m/>
    <s v="No"/>
    <m/>
    <m/>
    <m/>
    <m/>
    <m/>
    <s v="3 - Extreme need, with immediate threat to life"/>
    <s v="3 - Extreme need, with immediate threat to life"/>
    <s v="1 - No severe need"/>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15-3-2o21,IOM (DTM) conducted an event tracking assessment to determine the reports of displacement from Tonj north county payam namely Akop and Kirik . A total of 661 individuals of 127 HH was assessed . they are current at mayen -abun payam who were"/>
    <s v="83a43b94-9db9-4cb7-81c5-b7de222a185f"/>
    <n v="1"/>
    <s v="3.4"/>
    <x v="0"/>
    <x v="1"/>
    <x v="1"/>
  </r>
  <r>
    <s v="et_SS0805_0015"/>
    <x v="167"/>
    <d v="2021-09-20T00:00:00"/>
    <d v="2021-09-22T00:00:00"/>
    <x v="7"/>
    <x v="42"/>
    <s v="Thiet"/>
    <m/>
    <x v="7"/>
    <s v="SS0805"/>
    <s v="SS080503"/>
    <s v="ssid_SS0805_0044"/>
    <s v="Karic"/>
    <s v=""/>
    <n v="7.6150000000000002"/>
    <n v="28.809000000000001"/>
    <s v="Remote Assessment (e.g. phone interview, interview outside of the location)"/>
    <s v="All IDPs/returnees"/>
    <x v="0"/>
    <b v="1"/>
    <m/>
    <m/>
    <b v="1"/>
    <n v="356"/>
    <n v="1851"/>
    <n v="141"/>
    <n v="147"/>
    <n v="155"/>
    <n v="274"/>
    <n v="107"/>
    <n v="50"/>
    <n v="147"/>
    <n v="154"/>
    <n v="172"/>
    <n v="327"/>
    <n v="119"/>
    <n v="58"/>
    <n v="874"/>
    <n v="977"/>
    <n v="589"/>
    <n v="108"/>
    <n v="1851"/>
    <x v="0"/>
    <x v="0"/>
    <m/>
    <s v="Habitual residence"/>
    <m/>
    <m/>
    <m/>
    <s v="On foot"/>
    <m/>
    <x v="0"/>
    <m/>
    <m/>
    <m/>
    <m/>
    <m/>
    <s v="Yes"/>
    <b v="1"/>
    <b v="1"/>
    <b v="1"/>
    <b v="1"/>
    <m/>
    <b v="1"/>
    <m/>
    <b v="1"/>
    <m/>
    <m/>
    <m/>
    <s v="No"/>
    <s v="South Sudan"/>
    <x v="18"/>
    <m/>
    <x v="51"/>
    <m/>
    <s v="Thiet"/>
    <m/>
    <s v="Other Site"/>
    <s v="Angol,Wunkot, Rordior, and Muor-agoor"/>
    <s v="SSD"/>
    <x v="18"/>
    <s v="SS0805"/>
    <s v="SS080503"/>
    <s v="other"/>
    <s v="No"/>
    <m/>
    <m/>
    <m/>
    <m/>
    <m/>
    <m/>
    <m/>
    <m/>
    <m/>
    <m/>
    <m/>
    <m/>
    <m/>
    <m/>
    <m/>
    <m/>
    <s v="No"/>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ly inflows of the IDPs is caused by the natural disaster (flooding )that began since mid of July 2021. this forced majority of the population to flee out from their habitual residences seeking for safe places. it had destroyed all crops of different kinds and forced them to move with their livestock to their high lands"/>
    <s v="b207a3dc-90ee-4ec2-8a67-722e4ece55c2"/>
    <n v="1"/>
    <s v="3.4"/>
    <x v="0"/>
    <x v="0"/>
    <x v="0"/>
  </r>
  <r>
    <s v="et_SS0805_0016"/>
    <x v="167"/>
    <d v="2021-09-18T00:00:00"/>
    <d v="2021-09-22T00:00:00"/>
    <x v="7"/>
    <x v="42"/>
    <s v="Thiet"/>
    <m/>
    <x v="7"/>
    <s v="SS0805"/>
    <s v="SS080503"/>
    <s v="ssid_SS0805_0045"/>
    <s v="Kau"/>
    <s v=""/>
    <n v="7.6020000000000003"/>
    <n v="28.806000000000001"/>
    <s v="Direct visit"/>
    <s v="All IDPs/returnees"/>
    <x v="0"/>
    <b v="1"/>
    <b v="1"/>
    <m/>
    <b v="1"/>
    <n v="699"/>
    <n v="3565"/>
    <n v="312"/>
    <n v="324"/>
    <n v="340"/>
    <n v="404"/>
    <n v="174"/>
    <n v="74"/>
    <n v="324"/>
    <n v="338"/>
    <n v="374"/>
    <n v="513"/>
    <n v="298"/>
    <n v="90"/>
    <n v="1628"/>
    <n v="1937"/>
    <n v="1298"/>
    <n v="164"/>
    <n v="3565"/>
    <x v="0"/>
    <x v="0"/>
    <m/>
    <s v="Habitual residence"/>
    <m/>
    <m/>
    <m/>
    <s v="On foot"/>
    <m/>
    <x v="0"/>
    <m/>
    <m/>
    <m/>
    <m/>
    <m/>
    <s v="Yes"/>
    <b v="1"/>
    <b v="1"/>
    <b v="1"/>
    <b v="1"/>
    <m/>
    <b v="1"/>
    <m/>
    <b v="1"/>
    <m/>
    <m/>
    <m/>
    <s v="No"/>
    <s v="South Sudan"/>
    <x v="18"/>
    <m/>
    <x v="51"/>
    <m/>
    <s v="Thiet"/>
    <m/>
    <s v="Other Site"/>
    <s v="Dong, Ngapanet, Agor-wak and Warachier"/>
    <s v="SSD"/>
    <x v="18"/>
    <s v="SS0805"/>
    <s v="SS080503"/>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cent movement of the IDPs is caused by natural disaster (flooding ) that initially began since the mid of July 2021 as a result of water from rains. this forced many people to flee out from their homes seeking for safe places with their livestock . it had destroyed crops and houses were fallen due to this heavy rainfalls"/>
    <s v="fa716b27-199c-4cb2-bf86-8025a8f949fa"/>
    <n v="1"/>
    <s v="3.4"/>
    <x v="0"/>
    <x v="0"/>
    <x v="0"/>
  </r>
  <r>
    <s v="et_SS0805_0005"/>
    <x v="120"/>
    <d v="2021-02-02T00:00:00"/>
    <d v="2021-03-01T00:00:00"/>
    <x v="7"/>
    <x v="42"/>
    <s v="Thiet"/>
    <m/>
    <x v="7"/>
    <s v="SS0805"/>
    <s v="SS080503"/>
    <s v="ssid_SS0805_0040"/>
    <s v="Muor-agoor"/>
    <s v="Muor-agoor"/>
    <n v="7.63"/>
    <n v="28.818000000000001"/>
    <s v="Direct visit"/>
    <s v="All IDPs/returnees"/>
    <x v="0"/>
    <b v="1"/>
    <m/>
    <m/>
    <m/>
    <n v="115"/>
    <n v="589"/>
    <n v="32"/>
    <n v="45"/>
    <n v="64"/>
    <n v="54"/>
    <n v="37"/>
    <n v="15"/>
    <n v="44"/>
    <n v="61"/>
    <n v="90"/>
    <n v="76"/>
    <n v="51"/>
    <n v="20"/>
    <n v="247"/>
    <n v="342"/>
    <n v="182"/>
    <n v="35"/>
    <n v="589"/>
    <x v="0"/>
    <x v="0"/>
    <m/>
    <s v="Habitual residence"/>
    <m/>
    <m/>
    <m/>
    <s v="On foot"/>
    <m/>
    <x v="1"/>
    <m/>
    <s v="armed_clashes"/>
    <b v="1"/>
    <m/>
    <m/>
    <s v="Yes"/>
    <b v="1"/>
    <m/>
    <m/>
    <b v="1"/>
    <m/>
    <m/>
    <m/>
    <b v="1"/>
    <m/>
    <m/>
    <m/>
    <s v="No"/>
    <s v="South Sudan"/>
    <x v="18"/>
    <m/>
    <x v="50"/>
    <m/>
    <s v="Ananatak"/>
    <m/>
    <s v="Ngapagok"/>
    <s v="Ananatak, Ngap-Agok, Kacuat, Langchok, Palal"/>
    <s v="SSD"/>
    <x v="18"/>
    <s v="SS0803"/>
    <s v="SS080301"/>
    <s v="ssid_SS0803_0029"/>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IDPS were displaced from their habitual residents inpalal ,Ngap-agok ,kacuat of Tonj East county because of inter-communal violence amongst communities in Tonj East county"/>
    <s v="520788f3-c206-4b1b-842a-56207f8ce854"/>
    <n v="1"/>
    <s v="3.4"/>
    <x v="0"/>
    <x v="1"/>
    <x v="1"/>
  </r>
  <r>
    <s v="et_SS0805_0004"/>
    <x v="120"/>
    <d v="2021-02-02T00:00:00"/>
    <d v="2021-03-01T00:00:00"/>
    <x v="7"/>
    <x v="42"/>
    <s v="Thiet"/>
    <m/>
    <x v="7"/>
    <s v="SS0805"/>
    <s v="SS080503"/>
    <s v="ssid_SS0805_0041"/>
    <s v="Makuac"/>
    <s v="Makuac"/>
    <n v="7.5351300239999999"/>
    <n v="28.823900219999999"/>
    <s v="Direct visit"/>
    <s v="Some IDPs/returnees"/>
    <x v="0"/>
    <b v="1"/>
    <m/>
    <m/>
    <b v="1"/>
    <n v="111"/>
    <n v="586"/>
    <n v="32"/>
    <n v="44"/>
    <n v="64"/>
    <n v="54"/>
    <n v="37"/>
    <n v="15"/>
    <n v="44"/>
    <n v="61"/>
    <n v="88"/>
    <n v="75"/>
    <n v="51"/>
    <n v="21"/>
    <n v="246"/>
    <n v="340"/>
    <n v="181"/>
    <n v="36"/>
    <n v="586"/>
    <x v="0"/>
    <x v="0"/>
    <m/>
    <s v="Habitual residence"/>
    <m/>
    <m/>
    <m/>
    <s v="On foot"/>
    <m/>
    <x v="1"/>
    <m/>
    <s v="armed_clashes"/>
    <b v="1"/>
    <m/>
    <m/>
    <s v="Yes"/>
    <b v="1"/>
    <b v="1"/>
    <m/>
    <m/>
    <m/>
    <m/>
    <m/>
    <b v="1"/>
    <m/>
    <m/>
    <m/>
    <s v="No"/>
    <s v="South Sudan"/>
    <x v="18"/>
    <m/>
    <x v="48"/>
    <m/>
    <s v="Rual Bet"/>
    <m/>
    <s v="Other Site"/>
    <s v="Kuanyal, Ayilor"/>
    <s v="SSD"/>
    <x v="18"/>
    <s v="SS0804"/>
    <s v="SS080409"/>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2 - No"/>
    <m/>
    <m/>
    <s v="These IDPS are displaced from their villages in tonj north county because of on going inter-communal violence between communities in Awul ,Pagol payam Verses communities in Kirik,Rualbet,Akop payam. In adition some IDPS who were displaced from Marial -lou payam due to inter-communal violence between Luacjang community and loupaher  community."/>
    <s v="c354a458-4967-46cc-aef9-3894274958ac"/>
    <n v="1"/>
    <s v="3.4"/>
    <x v="0"/>
    <x v="1"/>
    <x v="1"/>
  </r>
  <r>
    <s v="et_SS0805_0011"/>
    <x v="5"/>
    <d v="2021-07-30T00:00:00"/>
    <d v="2021-08-06T00:00:00"/>
    <x v="7"/>
    <x v="42"/>
    <s v="Tonj"/>
    <m/>
    <x v="7"/>
    <s v="SS0805"/>
    <s v="SS080504"/>
    <s v="ssid_SS0805_0042"/>
    <s v="Pan-Ngap"/>
    <s v=""/>
    <n v="7.2290000000000001"/>
    <n v="28.821000000000002"/>
    <s v="Remote Assessment (e.g. phone interview, interview outside of the location)"/>
    <s v="None"/>
    <x v="0"/>
    <b v="1"/>
    <b v="1"/>
    <m/>
    <m/>
    <n v="62"/>
    <n v="372"/>
    <n v="25"/>
    <n v="26"/>
    <n v="35"/>
    <n v="55"/>
    <n v="23"/>
    <n v="9"/>
    <n v="28"/>
    <n v="29"/>
    <n v="41"/>
    <n v="62"/>
    <n v="26"/>
    <n v="13"/>
    <n v="173"/>
    <n v="199"/>
    <n v="108"/>
    <n v="22"/>
    <n v="372"/>
    <x v="0"/>
    <x v="0"/>
    <m/>
    <s v="Habitual residence"/>
    <m/>
    <m/>
    <m/>
    <s v="On foot"/>
    <m/>
    <x v="0"/>
    <m/>
    <m/>
    <m/>
    <m/>
    <m/>
    <s v="Yes"/>
    <b v="1"/>
    <b v="1"/>
    <m/>
    <b v="1"/>
    <m/>
    <m/>
    <m/>
    <b v="1"/>
    <m/>
    <m/>
    <m/>
    <s v="No"/>
    <s v="South Sudan"/>
    <x v="18"/>
    <m/>
    <x v="51"/>
    <m/>
    <s v="Tonj"/>
    <m/>
    <s v="Other Site"/>
    <s v="Pan-Ngap"/>
    <s v="SSD"/>
    <x v="18"/>
    <s v="SS0805"/>
    <s v="SS080504"/>
    <s v="other"/>
    <s v="No"/>
    <m/>
    <m/>
    <m/>
    <m/>
    <m/>
    <m/>
    <m/>
    <m/>
    <m/>
    <m/>
    <m/>
    <m/>
    <m/>
    <m/>
    <m/>
    <m/>
    <s v="No"/>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village is affected by the natural disaster caused by rainwater since Mid-July 2021. The majority of the resident begins to flee out from the village seeking for safer places at the neighborhood. all their belongings are destroyed by this flooding because it came before the expected period"/>
    <s v="85f80539-762a-4715-9eb5-108588ae0672"/>
    <n v="1"/>
    <s v="3.4"/>
    <x v="0"/>
    <x v="0"/>
    <x v="0"/>
  </r>
  <r>
    <s v="et_SS0805_0002"/>
    <x v="10"/>
    <d v="2021-03-11T00:00:00"/>
    <d v="2021-03-12T00:00:00"/>
    <x v="7"/>
    <x v="42"/>
    <s v="Tonj"/>
    <m/>
    <x v="7"/>
    <s v="SS0805"/>
    <s v="SS080504"/>
    <s v="ssid_SS0805_0011"/>
    <s v="Nyiel"/>
    <s v=""/>
    <n v="6.9790239999999999"/>
    <n v="28.716493"/>
    <s v="Direct visit"/>
    <s v="None"/>
    <x v="0"/>
    <b v="1"/>
    <b v="1"/>
    <m/>
    <b v="1"/>
    <n v="52"/>
    <n v="351"/>
    <n v="32"/>
    <n v="29"/>
    <n v="19"/>
    <n v="41"/>
    <n v="32"/>
    <n v="8"/>
    <n v="21"/>
    <n v="39"/>
    <n v="41"/>
    <n v="28"/>
    <n v="43"/>
    <n v="18"/>
    <n v="161"/>
    <n v="190"/>
    <n v="121"/>
    <n v="26"/>
    <n v="351"/>
    <x v="0"/>
    <x v="0"/>
    <m/>
    <s v="Habitual residence"/>
    <m/>
    <m/>
    <m/>
    <s v="On foot"/>
    <m/>
    <x v="1"/>
    <m/>
    <s v="armed_clashes"/>
    <b v="1"/>
    <m/>
    <m/>
    <s v="Yes"/>
    <b v="1"/>
    <b v="1"/>
    <m/>
    <m/>
    <m/>
    <m/>
    <m/>
    <b v="1"/>
    <m/>
    <m/>
    <m/>
    <s v="No"/>
    <s v="South Sudan"/>
    <x v="18"/>
    <m/>
    <x v="51"/>
    <m/>
    <s v="Tonj"/>
    <m/>
    <s v="Agugo"/>
    <s v="Tonj"/>
    <s v="SSD"/>
    <x v="18"/>
    <s v="SS0805"/>
    <s v="SS080504"/>
    <s v="ssid_SS0805_0009"/>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jdiu uuruf fjjsos hgorjr hfjfis djfjciebf fjfjfjrbdjhd jfijff uifiwkjf fiijwie fjgoihd hcidid jfkfjf hxiduudf guidiid hudid"/>
    <s v="f3e22220-3b34-4e29-ad5b-d59d48700b96"/>
    <n v="1"/>
    <s v="3.4"/>
    <x v="0"/>
    <x v="0"/>
    <x v="0"/>
  </r>
  <r>
    <s v="et_SS0805_0012"/>
    <x v="5"/>
    <d v="2021-07-30T00:00:00"/>
    <d v="2021-08-06T00:00:00"/>
    <x v="7"/>
    <x v="42"/>
    <s v="Tonj"/>
    <m/>
    <x v="7"/>
    <s v="SS0805"/>
    <s v="SS080504"/>
    <s v="ssid_SS0805_0030"/>
    <s v="Abyei Chok"/>
    <s v=""/>
    <n v="7.4432"/>
    <n v="28.65099"/>
    <s v="Remote Assessment (e.g. phone interview, interview outside of the location)"/>
    <s v="None"/>
    <x v="0"/>
    <b v="1"/>
    <b v="1"/>
    <m/>
    <m/>
    <n v="51"/>
    <n v="306"/>
    <n v="19"/>
    <n v="20"/>
    <n v="29"/>
    <n v="49"/>
    <n v="9"/>
    <n v="3"/>
    <n v="28"/>
    <n v="29"/>
    <n v="39"/>
    <n v="59"/>
    <n v="13"/>
    <n v="9"/>
    <n v="129"/>
    <n v="177"/>
    <n v="96"/>
    <n v="12"/>
    <n v="306"/>
    <x v="0"/>
    <x v="0"/>
    <m/>
    <s v="Habitual residence"/>
    <m/>
    <m/>
    <m/>
    <s v="On foot"/>
    <m/>
    <x v="0"/>
    <m/>
    <m/>
    <m/>
    <m/>
    <m/>
    <s v="Yes"/>
    <b v="1"/>
    <b v="1"/>
    <m/>
    <b v="1"/>
    <m/>
    <b v="1"/>
    <m/>
    <b v="1"/>
    <m/>
    <m/>
    <m/>
    <s v="No"/>
    <s v="South Sudan"/>
    <x v="18"/>
    <m/>
    <x v="51"/>
    <m/>
    <s v="Tonj"/>
    <m/>
    <s v="Abyei Chok"/>
    <s v="Tonj"/>
    <s v="SSD"/>
    <x v="18"/>
    <s v="SS0805"/>
    <s v="SS080504"/>
    <s v="ssid_SS0805_0030"/>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No"/>
    <m/>
    <m/>
    <s v="The recent inflow of the IDPs into this village is due to natural disasters (flooding) Caused by rainwater. It begins in mid-July until becomes serious which forcing people to go and settle in safe places"/>
    <s v="c1ca5e06-3074-46bc-9001-34c1ab9e617c"/>
    <n v="1"/>
    <s v="3.4"/>
    <x v="0"/>
    <x v="0"/>
    <x v="0"/>
  </r>
  <r>
    <s v="et_SS0805_0013"/>
    <x v="5"/>
    <d v="2021-07-30T00:00:00"/>
    <d v="2021-08-06T00:00:00"/>
    <x v="7"/>
    <x v="42"/>
    <s v="Tonj"/>
    <m/>
    <x v="7"/>
    <s v="SS0805"/>
    <s v="SS080504"/>
    <s v="ssid_SS0805_0026"/>
    <s v="Malualmuok"/>
    <s v=""/>
    <n v="7.1103401179999999"/>
    <n v="28.73950005"/>
    <s v="Remote Assessment (e.g. phone interview, interview outside of the location)"/>
    <s v="None"/>
    <x v="0"/>
    <b v="1"/>
    <b v="1"/>
    <m/>
    <m/>
    <n v="53"/>
    <n v="258"/>
    <n v="13"/>
    <n v="14"/>
    <n v="23"/>
    <n v="43"/>
    <n v="9"/>
    <n v="3"/>
    <n v="22"/>
    <n v="23"/>
    <n v="33"/>
    <n v="53"/>
    <n v="13"/>
    <n v="9"/>
    <n v="105"/>
    <n v="153"/>
    <n v="72"/>
    <n v="12"/>
    <n v="258"/>
    <x v="0"/>
    <x v="0"/>
    <m/>
    <s v="3 ‐ 6 months"/>
    <m/>
    <m/>
    <m/>
    <s v="On foot"/>
    <m/>
    <x v="0"/>
    <m/>
    <m/>
    <m/>
    <m/>
    <m/>
    <s v="Yes"/>
    <b v="1"/>
    <b v="1"/>
    <m/>
    <b v="1"/>
    <m/>
    <b v="1"/>
    <m/>
    <b v="1"/>
    <m/>
    <m/>
    <m/>
    <s v="No"/>
    <s v="South Sudan"/>
    <x v="18"/>
    <m/>
    <x v="51"/>
    <m/>
    <s v="Tonj"/>
    <m/>
    <s v="Malualmuok"/>
    <s v="Tonj"/>
    <s v="SSD"/>
    <x v="18"/>
    <s v="SS0805"/>
    <s v="SS080504"/>
    <s v="ssid_SS0805_0026"/>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displacement of the people in this area is triggered by a natural disaster (flooding) that began in Mid July 2021. The majority of these people are affected and they left their area seeking better places in the neighborhood."/>
    <s v="4c906867-30a8-4a86-b806-882468a21692"/>
    <n v="1"/>
    <s v="3.4"/>
    <x v="0"/>
    <x v="0"/>
    <x v="0"/>
  </r>
  <r>
    <s v="et_SS0805_0018"/>
    <x v="167"/>
    <d v="2021-09-19T00:00:00"/>
    <d v="2021-09-22T00:00:00"/>
    <x v="7"/>
    <x v="42"/>
    <s v="Wanhalel"/>
    <m/>
    <x v="7"/>
    <s v="SS0805"/>
    <s v="SS080505"/>
    <s v="ssid_SS0805_0003"/>
    <s v="Mabior Yor"/>
    <s v=""/>
    <n v="7.4800000190000002"/>
    <n v="28.780000690000001"/>
    <s v="Direct visit"/>
    <s v="None"/>
    <x v="0"/>
    <b v="1"/>
    <b v="1"/>
    <b v="0"/>
    <b v="1"/>
    <n v="284"/>
    <n v="1505"/>
    <n v="106"/>
    <n v="112"/>
    <n v="120"/>
    <n v="239"/>
    <n v="87"/>
    <n v="37"/>
    <n v="112"/>
    <n v="119"/>
    <n v="137"/>
    <n v="292"/>
    <n v="99"/>
    <n v="45"/>
    <n v="701"/>
    <n v="804"/>
    <n v="449"/>
    <n v="82"/>
    <n v="1505"/>
    <x v="0"/>
    <x v="0"/>
    <m/>
    <s v="Habitual residence"/>
    <m/>
    <m/>
    <m/>
    <s v="On foot"/>
    <m/>
    <x v="0"/>
    <m/>
    <m/>
    <m/>
    <m/>
    <m/>
    <s v="Yes"/>
    <b v="1"/>
    <b v="1"/>
    <b v="1"/>
    <b v="1"/>
    <b v="0"/>
    <b v="0"/>
    <b v="0"/>
    <b v="1"/>
    <b v="0"/>
    <m/>
    <b v="0"/>
    <s v="No"/>
    <s v="South Sudan"/>
    <x v="18"/>
    <m/>
    <x v="51"/>
    <m/>
    <s v="Wanhalel"/>
    <m/>
    <s v="Other Site"/>
    <s v="Kuei,-kou, Akoot pan Bok"/>
    <s v="SSD"/>
    <x v="18"/>
    <s v="SS0805"/>
    <s v="SS080505"/>
    <s v="other"/>
    <s v="No"/>
    <m/>
    <m/>
    <m/>
    <m/>
    <m/>
    <m/>
    <m/>
    <m/>
    <m/>
    <m/>
    <m/>
    <m/>
    <m/>
    <m/>
    <m/>
    <m/>
    <s v="No"/>
    <m/>
    <m/>
    <m/>
    <m/>
    <m/>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e recent movement of the IDPs is caused by natural disaster (flooding ) that began since mid of July 2021. the flooding was caused by too much water from frequent rainfall in the area . it had forced majority of population to flee their homes seeking for safety areas. it destroyed crops and houses were fallen."/>
    <s v="8c52cefd-2ea5-4e2d-9676-fd503a61fa05"/>
    <n v="1"/>
    <s v="3.4"/>
    <x v="0"/>
    <x v="0"/>
    <x v="0"/>
  </r>
  <r>
    <s v="et_SS0805_0010"/>
    <x v="5"/>
    <d v="2021-07-26T00:00:00"/>
    <d v="2021-08-06T00:00:00"/>
    <x v="7"/>
    <x v="42"/>
    <s v="Wanhalel"/>
    <m/>
    <x v="7"/>
    <s v="SS0805"/>
    <s v="SS080505"/>
    <s v="ssid_SS0805_0036"/>
    <s v="Wanhalel"/>
    <s v=""/>
    <n v="7.5199999809999998"/>
    <n v="28.879999160000001"/>
    <s v="Remote Assessment (e.g. phone interview, interview outside of the location)"/>
    <s v="None"/>
    <x v="0"/>
    <b v="1"/>
    <b v="1"/>
    <m/>
    <m/>
    <n v="81"/>
    <n v="486"/>
    <n v="28"/>
    <n v="47"/>
    <n v="52"/>
    <n v="54"/>
    <n v="23"/>
    <n v="5"/>
    <n v="34"/>
    <n v="56"/>
    <n v="69"/>
    <n v="80"/>
    <n v="29"/>
    <n v="9"/>
    <n v="209"/>
    <n v="277"/>
    <n v="165"/>
    <n v="14"/>
    <n v="486"/>
    <x v="0"/>
    <x v="0"/>
    <m/>
    <s v="3 ‐ 6 months"/>
    <m/>
    <m/>
    <m/>
    <s v="On foot"/>
    <m/>
    <x v="0"/>
    <m/>
    <m/>
    <m/>
    <m/>
    <m/>
    <s v="Yes"/>
    <b v="1"/>
    <b v="1"/>
    <m/>
    <b v="1"/>
    <m/>
    <b v="1"/>
    <m/>
    <b v="1"/>
    <m/>
    <m/>
    <m/>
    <s v="No"/>
    <s v="South Sudan"/>
    <x v="18"/>
    <m/>
    <x v="51"/>
    <m/>
    <s v="Wanhalel"/>
    <m/>
    <s v="Other Site"/>
    <s v="Tarweng"/>
    <s v="SSD"/>
    <x v="18"/>
    <s v="SS0805"/>
    <s v="SS080505"/>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movement of the IDPs is triggered by rain water where is known as flooding under natural disasters, this flooding started in Mid July 2021 until when the people could not endure this situation. it destroyed all the belonging because the flooding came earlier than this year unlike in the previous years."/>
    <s v="47f6096f-a356-4f1e-b9d3-759ee145b58b"/>
    <n v="1"/>
    <s v="3.4"/>
    <x v="0"/>
    <x v="0"/>
    <x v="0"/>
  </r>
  <r>
    <s v="et_SS0805_0009"/>
    <x v="5"/>
    <d v="2021-07-26T00:00:00"/>
    <d v="2021-08-06T00:00:00"/>
    <x v="7"/>
    <x v="42"/>
    <s v="Wanhalel"/>
    <m/>
    <x v="7"/>
    <s v="SS0805"/>
    <s v="SS080505"/>
    <s v="ssid_SS0805_0036"/>
    <s v="Wanhalel"/>
    <s v=""/>
    <n v="7.5199999809999998"/>
    <n v="28.879999160000001"/>
    <s v="Remote Assessment (e.g. phone interview, interview outside of the location)"/>
    <s v="None"/>
    <x v="0"/>
    <b v="1"/>
    <b v="1"/>
    <b v="0"/>
    <b v="0"/>
    <n v="82"/>
    <n v="492"/>
    <n v="21"/>
    <n v="40"/>
    <n v="43"/>
    <n v="55"/>
    <n v="23"/>
    <n v="22"/>
    <n v="27"/>
    <n v="56"/>
    <n v="68"/>
    <n v="77"/>
    <n v="29"/>
    <n v="31"/>
    <n v="204"/>
    <n v="288"/>
    <n v="144"/>
    <n v="53"/>
    <n v="492"/>
    <x v="0"/>
    <x v="0"/>
    <m/>
    <s v="3 ‐ 6 months"/>
    <m/>
    <m/>
    <m/>
    <s v="On foot"/>
    <m/>
    <x v="0"/>
    <m/>
    <m/>
    <m/>
    <m/>
    <m/>
    <s v="Yes"/>
    <b v="1"/>
    <b v="1"/>
    <b v="0"/>
    <b v="0"/>
    <b v="0"/>
    <b v="1"/>
    <b v="0"/>
    <b v="0"/>
    <b v="0"/>
    <m/>
    <b v="0"/>
    <s v="No"/>
    <s v="South Sudan"/>
    <x v="18"/>
    <m/>
    <x v="51"/>
    <m/>
    <s v="Wanhalel"/>
    <m/>
    <s v="Mabior Yor"/>
    <s v="Wanhalel"/>
    <s v="SSD"/>
    <x v="18"/>
    <s v="SS0805"/>
    <s v="SS080505"/>
    <s v="ssid_SS0805_0003"/>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 Recent movement of the IDPs is due to natural disasters (flooding) caused by rains water in the village. the even begin in the mid of July 2021 until it becomes very intensifying in which people are forced to run away seeking for better places. the majority of the people were affected seriously because the flooding came early this year unlike to previous years"/>
    <s v="28fabc0c-3542-4954-939d-1db441591caf"/>
    <n v="1"/>
    <s v="3.4"/>
    <x v="0"/>
    <x v="0"/>
    <x v="0"/>
  </r>
  <r>
    <s v="et_SS0805_0017"/>
    <x v="167"/>
    <d v="2021-09-20T00:00:00"/>
    <d v="2021-09-22T00:00:00"/>
    <x v="7"/>
    <x v="42"/>
    <s v="Wanhalel"/>
    <m/>
    <x v="7"/>
    <s v="SS0805"/>
    <s v="SS080505"/>
    <s v="ssid_SS0805_0014"/>
    <s v="Ayuath"/>
    <s v=""/>
    <n v="7.530125"/>
    <n v="28.639503000000001"/>
    <s v="Direct visit"/>
    <s v="None"/>
    <x v="0"/>
    <b v="1"/>
    <b v="0"/>
    <b v="0"/>
    <b v="0"/>
    <n v="163"/>
    <n v="848"/>
    <n v="56"/>
    <n v="62"/>
    <n v="70"/>
    <n v="132"/>
    <n v="37"/>
    <n v="22"/>
    <n v="62"/>
    <n v="69"/>
    <n v="77"/>
    <n v="185"/>
    <n v="46"/>
    <n v="30"/>
    <n v="379"/>
    <n v="469"/>
    <n v="249"/>
    <n v="52"/>
    <n v="848"/>
    <x v="0"/>
    <x v="0"/>
    <m/>
    <s v="Habitual residence"/>
    <m/>
    <m/>
    <m/>
    <s v="On foot"/>
    <m/>
    <x v="0"/>
    <m/>
    <m/>
    <m/>
    <m/>
    <m/>
    <s v="Yes"/>
    <b v="1"/>
    <b v="1"/>
    <b v="1"/>
    <b v="0"/>
    <b v="0"/>
    <b v="1"/>
    <b v="0"/>
    <b v="1"/>
    <b v="0"/>
    <m/>
    <b v="0"/>
    <s v="No"/>
    <s v="South Sudan"/>
    <x v="18"/>
    <m/>
    <x v="51"/>
    <m/>
    <s v="Wanhalel"/>
    <m/>
    <s v="Other Site"/>
    <s v="Mabior-yar,Akoot pan Bok"/>
    <s v="SSD"/>
    <x v="18"/>
    <s v="SS0805"/>
    <s v="SS080505"/>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 displacement of the IDPs is triggered by natural disaster (flooding) as a result of much water from frequent rains of July 2021. this incident forced majority of the population to flee their habitual residences seeking for safety places. it had destroyed crops and houses were collapsed as well as the people are moving with their livestock to the high lands."/>
    <s v="fb4ca52d-bd6b-4463-a5cf-57e34f2f2765"/>
    <n v="1"/>
    <s v="3.4"/>
    <x v="0"/>
    <x v="0"/>
    <x v="0"/>
  </r>
  <r>
    <s v="et_SS0901_0010"/>
    <x v="83"/>
    <d v="2021-08-01T00:00:00"/>
    <d v="2021-10-12T00:00:00"/>
    <x v="8"/>
    <x v="43"/>
    <s v="Kangi"/>
    <m/>
    <x v="8"/>
    <s v="SS0901"/>
    <s v="SS090101"/>
    <s v="ssid_SS0901_0101"/>
    <s v="Berber"/>
    <s v=""/>
    <n v="8.1264199999999995"/>
    <n v="27.389939999999999"/>
    <s v="Direct visit"/>
    <s v="All IDPs/returnees"/>
    <x v="0"/>
    <b v="1"/>
    <b v="0"/>
    <b v="0"/>
    <b v="0"/>
    <n v="137"/>
    <n v="691"/>
    <n v="36"/>
    <n v="41"/>
    <n v="75"/>
    <n v="83"/>
    <n v="47"/>
    <n v="34"/>
    <n v="44"/>
    <n v="67"/>
    <n v="81"/>
    <n v="90"/>
    <n v="51"/>
    <n v="42"/>
    <n v="316"/>
    <n v="375"/>
    <n v="188"/>
    <n v="76"/>
    <n v="691"/>
    <x v="0"/>
    <x v="0"/>
    <m/>
    <s v="Habitual residence"/>
    <m/>
    <m/>
    <m/>
    <s v="On foot"/>
    <m/>
    <x v="0"/>
    <m/>
    <m/>
    <m/>
    <m/>
    <m/>
    <s v="Yes"/>
    <b v="1"/>
    <b v="1"/>
    <b v="0"/>
    <b v="0"/>
    <b v="0"/>
    <b v="0"/>
    <b v="0"/>
    <b v="0"/>
    <b v="0"/>
    <m/>
    <b v="0"/>
    <s v="No"/>
    <s v="South Sudan"/>
    <x v="19"/>
    <m/>
    <x v="52"/>
    <m/>
    <s v="Kangi"/>
    <m/>
    <s v="Berber"/>
    <s v="Kangi"/>
    <s v="SSD"/>
    <x v="19"/>
    <s v="SS0901"/>
    <s v="SS090101"/>
    <s v="ssid_SS0901_0101"/>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2/10/2021 DTM team went for a joint inter-agency assessment to Alelthony to verify repor of displacement people due to flooding in Berber, Ayom, mabior, Athor ,and Gumel and the team found that  flash flooding caused distraction of farm and displacement of people, and the affected population are residing in school, and health facilities."/>
    <s v="b9628ed7-c6f7-4b09-b486-5fe656ca26f5"/>
    <n v="1"/>
    <s v="3.4"/>
    <x v="0"/>
    <x v="0"/>
    <x v="0"/>
  </r>
  <r>
    <s v="et_SS0901_0012"/>
    <x v="83"/>
    <d v="2021-08-01T00:00:00"/>
    <d v="2021-10-12T00:00:00"/>
    <x v="8"/>
    <x v="43"/>
    <s v="Kangi"/>
    <m/>
    <x v="8"/>
    <s v="SS0901"/>
    <s v="SS090101"/>
    <s v="ssid_SS0901_0079"/>
    <s v="Ayom"/>
    <s v=""/>
    <n v="8.3053903580000004"/>
    <n v="27.858400339999999"/>
    <s v="Direct visit"/>
    <s v="All IDPs/returnees"/>
    <x v="0"/>
    <b v="1"/>
    <b v="0"/>
    <b v="0"/>
    <b v="0"/>
    <n v="103"/>
    <n v="528"/>
    <n v="29"/>
    <n v="44"/>
    <n v="61"/>
    <n v="46"/>
    <n v="20"/>
    <n v="15"/>
    <n v="41"/>
    <n v="52"/>
    <n v="80"/>
    <n v="71"/>
    <n v="42"/>
    <n v="27"/>
    <n v="215"/>
    <n v="313"/>
    <n v="166"/>
    <n v="42"/>
    <n v="528"/>
    <x v="0"/>
    <x v="0"/>
    <m/>
    <s v="Habitual residence"/>
    <m/>
    <m/>
    <m/>
    <s v="On foot"/>
    <m/>
    <x v="0"/>
    <m/>
    <m/>
    <m/>
    <m/>
    <m/>
    <s v="Yes"/>
    <b v="1"/>
    <b v="1"/>
    <b v="0"/>
    <b v="0"/>
    <b v="0"/>
    <b v="0"/>
    <b v="0"/>
    <b v="1"/>
    <b v="0"/>
    <m/>
    <b v="0"/>
    <s v="No"/>
    <s v="South Sudan"/>
    <x v="19"/>
    <m/>
    <x v="52"/>
    <m/>
    <s v="Kangi"/>
    <m/>
    <s v="Ayom"/>
    <s v="Kangi"/>
    <s v="SSD"/>
    <x v="19"/>
    <s v="SS0901"/>
    <s v="SS090101"/>
    <s v="ssid_SS0901_0079"/>
    <s v="No"/>
    <m/>
    <m/>
    <m/>
    <m/>
    <m/>
    <m/>
    <m/>
    <m/>
    <m/>
    <m/>
    <m/>
    <m/>
    <m/>
    <m/>
    <m/>
    <m/>
    <s v="Unknown"/>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12/10/2021 DTM team went for a joint inter- agency assessment to Alelthony to verify report of displacement of people due to flooding during the visit the team found a total of 528 of 103 HH have been affected and they are residing in school and health facilities center."/>
    <s v="b7d1ddfd-69c6-4072-8ed6-08d9e1120ba0"/>
    <n v="1"/>
    <s v="3.4"/>
    <x v="0"/>
    <x v="0"/>
    <x v="0"/>
  </r>
  <r>
    <s v="et_SS0901_0011"/>
    <x v="83"/>
    <d v="2021-08-01T00:00:00"/>
    <d v="2021-10-12T00:00:00"/>
    <x v="8"/>
    <x v="43"/>
    <s v="Kangi"/>
    <m/>
    <x v="8"/>
    <s v="SS0901"/>
    <s v="SS090101"/>
    <s v="ssid_SS0901_0086"/>
    <s v="Mabior"/>
    <s v=""/>
    <n v="8.2292499540000001"/>
    <n v="27.59519959"/>
    <s v="Direct visit"/>
    <s v="All IDPs/returnees"/>
    <x v="0"/>
    <b v="1"/>
    <b v="0"/>
    <b v="0"/>
    <b v="0"/>
    <n v="73"/>
    <n v="337"/>
    <n v="13"/>
    <n v="25"/>
    <n v="48"/>
    <n v="37"/>
    <n v="22"/>
    <n v="10"/>
    <n v="17"/>
    <n v="31"/>
    <n v="54"/>
    <n v="40"/>
    <n v="26"/>
    <n v="14"/>
    <n v="155"/>
    <n v="182"/>
    <n v="86"/>
    <n v="24"/>
    <n v="337"/>
    <x v="0"/>
    <x v="0"/>
    <m/>
    <s v="Habitual residence"/>
    <m/>
    <m/>
    <m/>
    <s v="On foot"/>
    <m/>
    <x v="0"/>
    <m/>
    <m/>
    <m/>
    <m/>
    <m/>
    <s v="Yes"/>
    <b v="1"/>
    <b v="1"/>
    <b v="0"/>
    <b v="0"/>
    <b v="0"/>
    <b v="0"/>
    <b v="0"/>
    <b v="0"/>
    <b v="0"/>
    <m/>
    <b v="0"/>
    <s v="No"/>
    <s v="South Sudan"/>
    <x v="19"/>
    <m/>
    <x v="52"/>
    <m/>
    <s v="Kangi"/>
    <m/>
    <s v="Mabior"/>
    <s v="Kangi"/>
    <s v="SSD"/>
    <x v="19"/>
    <s v="SS0901"/>
    <s v="SS090101"/>
    <s v="ssid_SS0901_0086"/>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12/10/2021 DTM team went for a joint inetr- agency assessment to Alelthony to verify report of displacement people due to flooding in Berber, Ayom, Mabior, Athor and Gumel and the team found that flash flooding caused distraction of farms and displacement of people and the affected population are residing in school and health facilities center"/>
    <s v="15e0341a-c785-4447-98d5-8bca7471bee7"/>
    <n v="1"/>
    <s v="3.4"/>
    <x v="0"/>
    <x v="0"/>
    <x v="0"/>
  </r>
  <r>
    <s v="et_SS0901_0007"/>
    <x v="83"/>
    <d v="2021-07-25T00:00:00"/>
    <d v="2021-09-27T00:00:00"/>
    <x v="8"/>
    <x v="43"/>
    <s v="Kangi"/>
    <m/>
    <x v="8"/>
    <s v="SS0901"/>
    <s v="SS090101"/>
    <s v="ssid_SS0901_0013"/>
    <s v="Alelthong"/>
    <s v=""/>
    <n v="8.2768898009999994"/>
    <n v="27.85390091"/>
    <s v="Direct visit"/>
    <s v="All IDPs/returnees"/>
    <x v="0"/>
    <b v="1"/>
    <m/>
    <m/>
    <m/>
    <n v="140"/>
    <n v="733"/>
    <n v="28"/>
    <n v="45"/>
    <n v="76"/>
    <n v="81"/>
    <n v="59"/>
    <n v="28"/>
    <n v="36"/>
    <n v="68"/>
    <n v="89"/>
    <n v="120"/>
    <n v="69"/>
    <n v="34"/>
    <n v="317"/>
    <n v="416"/>
    <n v="177"/>
    <n v="62"/>
    <n v="733"/>
    <x v="0"/>
    <x v="0"/>
    <m/>
    <s v="Habitual residence"/>
    <m/>
    <m/>
    <m/>
    <s v="On foot"/>
    <m/>
    <x v="0"/>
    <m/>
    <m/>
    <m/>
    <m/>
    <m/>
    <s v="Yes"/>
    <b v="1"/>
    <b v="1"/>
    <m/>
    <m/>
    <m/>
    <m/>
    <m/>
    <b v="1"/>
    <m/>
    <m/>
    <m/>
    <s v="No"/>
    <s v="South Sudan"/>
    <x v="19"/>
    <m/>
    <x v="52"/>
    <m/>
    <s v="Kangi"/>
    <m/>
    <s v="Alelthong"/>
    <s v="Kangi"/>
    <s v="SSD"/>
    <x v="19"/>
    <s v="SS0901"/>
    <s v="SS090101"/>
    <s v="ssid_SS0901_0013"/>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2-10-2021 DTM team went for a joint inter-agency assessment to Alelthony to verify the really displacement person due to flooding .during the visit the team found a total of 733 of 140 HHs displaced residing at the school, church, ICRC HEATH facilities"/>
    <s v="accc96fb-7ed6-41f5-a2c5-7fc767b480f5"/>
    <n v="1"/>
    <s v="3.4"/>
    <x v="0"/>
    <x v="0"/>
    <x v="0"/>
  </r>
  <r>
    <s v="et_SS0901_0009"/>
    <x v="83"/>
    <d v="2021-08-01T00:00:00"/>
    <d v="2021-10-12T00:00:00"/>
    <x v="8"/>
    <x v="43"/>
    <s v="Kangi"/>
    <m/>
    <x v="8"/>
    <s v="SS0901"/>
    <s v="SS090101"/>
    <s v="ssid_SS0901_0014"/>
    <s v="Athor"/>
    <s v=""/>
    <n v="8.2256202700000003"/>
    <n v="27.756700519999999"/>
    <s v="Direct visit"/>
    <s v="None"/>
    <x v="0"/>
    <b v="1"/>
    <b v="0"/>
    <b v="0"/>
    <b v="0"/>
    <n v="85"/>
    <n v="434"/>
    <n v="19"/>
    <n v="26"/>
    <n v="41"/>
    <n v="52"/>
    <n v="44"/>
    <n v="14"/>
    <n v="24"/>
    <n v="31"/>
    <n v="54"/>
    <n v="67"/>
    <n v="36"/>
    <n v="26"/>
    <n v="196"/>
    <n v="238"/>
    <n v="100"/>
    <n v="40"/>
    <n v="434"/>
    <x v="0"/>
    <x v="0"/>
    <m/>
    <s v="Habitual residence"/>
    <m/>
    <m/>
    <m/>
    <s v="On foot"/>
    <m/>
    <x v="0"/>
    <m/>
    <m/>
    <m/>
    <m/>
    <m/>
    <s v="Yes"/>
    <b v="1"/>
    <b v="1"/>
    <b v="0"/>
    <b v="0"/>
    <b v="0"/>
    <b v="0"/>
    <b v="0"/>
    <b v="1"/>
    <b v="0"/>
    <m/>
    <b v="0"/>
    <s v="No"/>
    <s v="South Sudan"/>
    <x v="19"/>
    <m/>
    <x v="52"/>
    <m/>
    <s v="Kangi"/>
    <m/>
    <s v="Athor"/>
    <s v="Kangi"/>
    <s v="SSD"/>
    <x v="19"/>
    <s v="SS0901"/>
    <s v="SS090101"/>
    <s v="ssid_SS0901_0014"/>
    <s v="No"/>
    <m/>
    <m/>
    <m/>
    <m/>
    <m/>
    <m/>
    <m/>
    <m/>
    <m/>
    <m/>
    <m/>
    <m/>
    <m/>
    <m/>
    <m/>
    <m/>
    <s v="No"/>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2/10/2021 DTM went for joint inter -agency assessment to Alelthony to verify the displacement of people in in Athor and the team found many people have been affected by flooding , and the affected people are residing in the schools, church and health facilities"/>
    <s v="6e349889-0725-4d87-9884-559fa3868d02"/>
    <n v="1"/>
    <s v="3.4"/>
    <x v="0"/>
    <x v="0"/>
    <x v="0"/>
  </r>
  <r>
    <s v="et_SS0901_0013"/>
    <x v="83"/>
    <d v="2021-08-01T00:00:00"/>
    <d v="2021-10-12T00:00:00"/>
    <x v="8"/>
    <x v="43"/>
    <s v="Kangi"/>
    <m/>
    <x v="8"/>
    <s v="SS0901"/>
    <s v="SS090101"/>
    <s v="ssid_SS0901_0029"/>
    <s v="Gumel"/>
    <s v=""/>
    <n v="8.3537597659999996"/>
    <n v="27.812900540000001"/>
    <s v="Direct visit"/>
    <s v="All IDPs/returnees"/>
    <x v="0"/>
    <b v="1"/>
    <b v="0"/>
    <b v="0"/>
    <b v="0"/>
    <n v="114"/>
    <n v="583"/>
    <n v="24"/>
    <n v="56"/>
    <n v="72"/>
    <n v="83"/>
    <n v="29"/>
    <n v="23"/>
    <n v="33"/>
    <n v="62"/>
    <n v="69"/>
    <n v="90"/>
    <n v="28"/>
    <n v="14"/>
    <n v="287"/>
    <n v="296"/>
    <n v="175"/>
    <n v="37"/>
    <n v="583"/>
    <x v="0"/>
    <x v="0"/>
    <m/>
    <s v="Habitual residence"/>
    <m/>
    <m/>
    <m/>
    <s v="On foot"/>
    <m/>
    <x v="0"/>
    <m/>
    <m/>
    <m/>
    <m/>
    <m/>
    <s v="Yes"/>
    <b v="1"/>
    <b v="1"/>
    <b v="0"/>
    <b v="0"/>
    <b v="0"/>
    <b v="0"/>
    <b v="0"/>
    <b v="0"/>
    <b v="0"/>
    <m/>
    <b v="0"/>
    <s v="No"/>
    <s v="South Sudan"/>
    <x v="19"/>
    <m/>
    <x v="52"/>
    <m/>
    <s v="Kangi"/>
    <m/>
    <s v="Gumel"/>
    <s v="Kangi"/>
    <s v="SSD"/>
    <x v="19"/>
    <s v="SS0901"/>
    <s v="SS090101"/>
    <s v="ssid_SS0901_0029"/>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on 12/10/2021 DTM team went for a joint inter- agency assessment to Alelthony to verify report of displacement people due to flooding in Berber, Ayom, Mabior , Athor, and Gumel and the team found that flash flooding caused distraction of farms and displacement of many people and the affected population are residing in school and health facilities."/>
    <s v="bcbb7355-3527-4719-b850-8848e8d0766f"/>
    <n v="1"/>
    <s v="3.4"/>
    <x v="0"/>
    <x v="0"/>
    <x v="0"/>
  </r>
  <r>
    <s v="et_SS0901_0014"/>
    <x v="0"/>
    <d v="2021-09-01T00:00:00"/>
    <d v="2021-10-13T00:00:00"/>
    <x v="8"/>
    <x v="43"/>
    <s v="Roc ruc dong"/>
    <m/>
    <x v="8"/>
    <s v="SS0901"/>
    <s v="SS090105"/>
    <s v="ssid_SS0901_0005"/>
    <s v="Acongcong"/>
    <s v=""/>
    <n v="7.9203999999999999"/>
    <n v="28.174983000000001"/>
    <s v="Direct visit"/>
    <s v="All IDPs/returnees"/>
    <x v="0"/>
    <b v="1"/>
    <m/>
    <m/>
    <m/>
    <n v="130"/>
    <n v="680"/>
    <n v="25"/>
    <n v="34"/>
    <n v="72"/>
    <n v="84"/>
    <n v="56"/>
    <n v="27"/>
    <n v="36"/>
    <n v="59"/>
    <n v="85"/>
    <n v="90"/>
    <n v="68"/>
    <n v="44"/>
    <n v="298"/>
    <n v="382"/>
    <n v="154"/>
    <n v="71"/>
    <n v="680"/>
    <x v="0"/>
    <x v="0"/>
    <m/>
    <s v="Habitual residence"/>
    <m/>
    <m/>
    <m/>
    <s v="On foot"/>
    <m/>
    <x v="0"/>
    <m/>
    <m/>
    <m/>
    <m/>
    <m/>
    <s v="Yes"/>
    <b v="1"/>
    <b v="1"/>
    <m/>
    <m/>
    <m/>
    <m/>
    <m/>
    <m/>
    <m/>
    <m/>
    <m/>
    <s v="No"/>
    <s v="South Sudan"/>
    <x v="19"/>
    <m/>
    <x v="52"/>
    <m/>
    <s v="Roc ruc dong"/>
    <m/>
    <s v="Other Site"/>
    <s v="Acong chong"/>
    <s v="SSD"/>
    <x v="19"/>
    <s v="SS0901"/>
    <s v="SS090105"/>
    <s v="other"/>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13/10/2021 IOM Displacement Department Matrix (DTM) conducted event tracking capture information about flood displacement in Achongchong village of Roc roc dong payam in Jur River county of Western Bahr - el Ghazal State. The team found a total of 680 individual (130 house holds) affected. Information gathered through key informant from team visit indicate that IDPs are within high land within the village . urgent need identified during the assessment includes NFI , shelter, health and food"/>
    <s v="9bc3801c-ce32-4e45-929e-3de833dcdbf9"/>
    <n v="1"/>
    <s v="3.4"/>
    <x v="0"/>
    <x v="0"/>
    <x v="0"/>
  </r>
  <r>
    <s v="et_SS0901_0015"/>
    <x v="0"/>
    <d v="2021-09-01T00:00:00"/>
    <d v="2021-10-13T00:00:00"/>
    <x v="8"/>
    <x v="43"/>
    <s v="Roc ruc dong"/>
    <m/>
    <x v="8"/>
    <s v="SS0901"/>
    <s v="SS090105"/>
    <s v="ssid_SS0901_0071"/>
    <s v="Winga"/>
    <s v="Wingochock"/>
    <n v="7.5884799960000002"/>
    <n v="28.03560066"/>
    <s v="Direct visit"/>
    <s v="All IDPs/returnees"/>
    <x v="0"/>
    <b v="1"/>
    <m/>
    <m/>
    <m/>
    <n v="74"/>
    <n v="370"/>
    <n v="13"/>
    <n v="21"/>
    <n v="28"/>
    <n v="40"/>
    <n v="27"/>
    <n v="16"/>
    <n v="20"/>
    <n v="30"/>
    <n v="51"/>
    <n v="52"/>
    <n v="44"/>
    <n v="28"/>
    <n v="145"/>
    <n v="225"/>
    <n v="84"/>
    <n v="44"/>
    <n v="370"/>
    <x v="0"/>
    <x v="0"/>
    <m/>
    <s v="Habitual residence"/>
    <m/>
    <m/>
    <m/>
    <s v="On foot"/>
    <m/>
    <x v="0"/>
    <m/>
    <m/>
    <m/>
    <m/>
    <m/>
    <s v="Yes"/>
    <b v="1"/>
    <b v="1"/>
    <m/>
    <b v="1"/>
    <m/>
    <m/>
    <m/>
    <b v="1"/>
    <m/>
    <m/>
    <m/>
    <s v="No"/>
    <s v="South Sudan"/>
    <x v="19"/>
    <m/>
    <x v="52"/>
    <m/>
    <s v="Roc ruc dong"/>
    <m/>
    <s v="Winga"/>
    <s v="Wingochok"/>
    <s v="SSD"/>
    <x v="19"/>
    <s v="SS0901"/>
    <s v="SS090105"/>
    <s v="ssid_SS0901_0071"/>
    <s v="No"/>
    <m/>
    <m/>
    <m/>
    <m/>
    <m/>
    <m/>
    <m/>
    <m/>
    <m/>
    <m/>
    <m/>
    <m/>
    <m/>
    <m/>
    <m/>
    <m/>
    <s v="No"/>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13/10/2021 IOM tracking Matrix (DTM) conducted Event Tracking to capture information about flood displacement in Wingochok village of Roc roc dong Payam in Jur river County of Western Bahr-el Ghazal state . the team found  a total of 370 individuals (74house holds) affected. Information gather through key informant from team visit indicate that IDPs are within high land within the village , urgent identified during the assessment includes NFI, shelter, Health and food."/>
    <s v="c08b8fdf-970a-48e3-9e17-7223bc059910"/>
    <n v="1"/>
    <s v="3.4"/>
    <x v="0"/>
    <x v="0"/>
    <x v="0"/>
  </r>
  <r>
    <s v="et_SS0901_0019"/>
    <x v="0"/>
    <d v="2021-09-01T00:00:00"/>
    <d v="2021-10-13T00:00:00"/>
    <x v="8"/>
    <x v="43"/>
    <s v="Roc ruc dong"/>
    <m/>
    <x v="8"/>
    <s v="SS0901"/>
    <s v="SS090105"/>
    <s v="ssid_SS0901_0105"/>
    <s v="Achongchong"/>
    <s v=""/>
    <n v="7.9203999999999999"/>
    <n v="28.174983000000001"/>
    <s v="Direct visit"/>
    <s v="All IDPs/returnees"/>
    <x v="0"/>
    <b v="1"/>
    <m/>
    <m/>
    <m/>
    <n v="130"/>
    <n v="680"/>
    <n v="25"/>
    <n v="34"/>
    <n v="72"/>
    <n v="84"/>
    <n v="56"/>
    <n v="27"/>
    <n v="36"/>
    <n v="59"/>
    <n v="85"/>
    <n v="90"/>
    <n v="68"/>
    <n v="44"/>
    <n v="298"/>
    <n v="382"/>
    <n v="154"/>
    <n v="71"/>
    <n v="680"/>
    <x v="1"/>
    <x v="0"/>
    <m/>
    <s v="Habitual residence"/>
    <m/>
    <m/>
    <m/>
    <s v="On foot"/>
    <m/>
    <x v="0"/>
    <m/>
    <m/>
    <m/>
    <m/>
    <m/>
    <s v="Yes"/>
    <b v="1"/>
    <b v="1"/>
    <m/>
    <m/>
    <m/>
    <m/>
    <m/>
    <m/>
    <m/>
    <m/>
    <m/>
    <s v="No"/>
    <s v="South Sudan"/>
    <x v="19"/>
    <m/>
    <x v="52"/>
    <m/>
    <s v="Roc ruc dong"/>
    <m/>
    <s v="Achongchong"/>
    <s v=""/>
    <s v="SSD"/>
    <x v="19"/>
    <s v="SS0901"/>
    <s v="SS090105"/>
    <s v="ssid_SS0901_0075"/>
    <s v="No"/>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On 13/10/2021 DTM  conducted event tracking to capture information about flood displacement in Achongchong village of Jur River county._x000a_the team found  total of 680 ind (130 HH) have been affected and the information gathered through key informant indicated that IDPs are in high land within the village._x000a_urgent needs are shelter , NFI and food."/>
    <s v="e76c6fb7-49b5-4a28-9b80-ec6ace17e01d"/>
    <n v="1"/>
    <s v="3.4"/>
    <x v="0"/>
    <x v="0"/>
    <x v="0"/>
  </r>
  <r>
    <s v="et_SS0901_0020"/>
    <x v="0"/>
    <d v="2021-09-01T00:00:00"/>
    <d v="2021-10-13T00:00:00"/>
    <x v="8"/>
    <x v="43"/>
    <s v="Roc ruc dong"/>
    <m/>
    <x v="8"/>
    <s v="SS0901"/>
    <s v="SS090105"/>
    <s v="ssid_SS0901_0106"/>
    <s v="Adir ping"/>
    <s v=""/>
    <n v="7.4809999999999999"/>
    <n v="28.103000000000002"/>
    <s v="Direct visit"/>
    <s v="All IDPs/returnees"/>
    <x v="0"/>
    <b v="1"/>
    <m/>
    <m/>
    <m/>
    <n v="123"/>
    <n v="616"/>
    <n v="23"/>
    <n v="36"/>
    <n v="55"/>
    <n v="76"/>
    <n v="69"/>
    <n v="28"/>
    <n v="34"/>
    <n v="56"/>
    <n v="70"/>
    <n v="83"/>
    <n v="50"/>
    <n v="36"/>
    <n v="287"/>
    <n v="329"/>
    <n v="149"/>
    <n v="64"/>
    <n v="616"/>
    <x v="0"/>
    <x v="0"/>
    <m/>
    <s v="Habitual residence"/>
    <m/>
    <m/>
    <m/>
    <s v="On foot"/>
    <m/>
    <x v="0"/>
    <m/>
    <m/>
    <m/>
    <m/>
    <m/>
    <s v="Yes"/>
    <b v="1"/>
    <b v="1"/>
    <m/>
    <b v="1"/>
    <m/>
    <m/>
    <m/>
    <b v="1"/>
    <m/>
    <m/>
    <m/>
    <s v="No"/>
    <s v="South Sudan"/>
    <x v="19"/>
    <m/>
    <x v="52"/>
    <m/>
    <s v="Roc ruc dong"/>
    <m/>
    <s v="Adir ping"/>
    <s v=""/>
    <s v="SSD"/>
    <x v="19"/>
    <s v="SS0901"/>
    <s v="SS090105"/>
    <s v="ssid_SS0901_0106"/>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1 - No severe need"/>
    <s v="1 - No severe need"/>
    <s v="3 - Extreme need, with immediate threat to life"/>
    <s v="1 - No severe need"/>
    <s v="2 - No"/>
    <m/>
    <m/>
    <s v="On 13/10/2021 IOM DTM conducted event tracking to capture information about flood displacement in Adir ping village of jur river county ._x000a_the team found total of 616 ind (123 house holds) affected. urgent needs identified are shelter, NFI and food"/>
    <s v="6a2b65f0-f609-4cee-9118-130ccb9aa460"/>
    <n v="1"/>
    <s v="3.4"/>
    <x v="0"/>
    <x v="0"/>
    <x v="0"/>
  </r>
  <r>
    <s v="et_SS0901_0017"/>
    <x v="0"/>
    <d v="2021-09-01T00:00:00"/>
    <d v="2021-10-13T00:00:00"/>
    <x v="8"/>
    <x v="43"/>
    <s v="Roc ruc dong"/>
    <m/>
    <x v="8"/>
    <s v="SS0901"/>
    <s v="SS090105"/>
    <s v="ssid_SS0901_0107"/>
    <s v="Racbak"/>
    <s v=""/>
    <n v="7.8550000000000004"/>
    <n v="28.216999999999999"/>
    <s v="Direct visit"/>
    <s v="All IDPs/returnees"/>
    <x v="0"/>
    <b v="1"/>
    <m/>
    <m/>
    <m/>
    <n v="27"/>
    <n v="145"/>
    <n v="9"/>
    <n v="8"/>
    <n v="17"/>
    <n v="12"/>
    <n v="11"/>
    <n v="7"/>
    <n v="11"/>
    <n v="13"/>
    <n v="18"/>
    <n v="17"/>
    <n v="13"/>
    <n v="9"/>
    <n v="64"/>
    <n v="81"/>
    <n v="41"/>
    <n v="16"/>
    <n v="145"/>
    <x v="0"/>
    <x v="0"/>
    <m/>
    <s v="Habitual residence"/>
    <m/>
    <m/>
    <m/>
    <s v="On foot"/>
    <m/>
    <x v="0"/>
    <m/>
    <m/>
    <m/>
    <m/>
    <m/>
    <s v="Yes"/>
    <b v="1"/>
    <b v="1"/>
    <b v="1"/>
    <m/>
    <m/>
    <m/>
    <m/>
    <b v="1"/>
    <m/>
    <m/>
    <m/>
    <s v="No"/>
    <s v="South Sudan"/>
    <x v="19"/>
    <m/>
    <x v="52"/>
    <m/>
    <s v="Roc ruc dong"/>
    <m/>
    <s v="Other Site"/>
    <s v="Racbak"/>
    <s v="SSD"/>
    <x v="19"/>
    <s v="SS0901"/>
    <s v="SS090105"/>
    <s v="other"/>
    <s v="No"/>
    <m/>
    <m/>
    <m/>
    <m/>
    <m/>
    <m/>
    <m/>
    <m/>
    <m/>
    <m/>
    <m/>
    <m/>
    <m/>
    <m/>
    <m/>
    <m/>
    <s v="No"/>
    <m/>
    <m/>
    <m/>
    <m/>
    <m/>
    <s v="3 - Extreme need, with immediate threat to life"/>
    <s v="3 - Extreme need, with immediate threat to life"/>
    <s v="3 - Extreme need, with immediate threat to life"/>
    <s v="1 - No severe need"/>
    <s v="1 - No severe need"/>
    <s v="3 - Extreme need, with immediate threat to life"/>
    <s v="2 - Severe need leading to negative impact on living standards, physical and mental wellbeing, and loss of dignity, but no immediate threat to life"/>
    <s v="2 - No"/>
    <m/>
    <m/>
    <s v="On 13/10/2021 IOM Displacement Tracking Matrix (DTM) conducted Event Tracking to capture information about flood displacement in Racbak village of Roc Roc Dong payam of Jur River County of Western Bahr -el Ghazal state. The team found a total of 145 individuals (27 households) affected. Information gathered through key informant from team visit indicates the IDPs are within the village on higher ground. Urgent needs identified during the assessment includes NFI, shelter, health, food."/>
    <s v="5a539cf7-9512-4fda-af3a-997a18424750"/>
    <n v="1"/>
    <s v="3.4"/>
    <x v="0"/>
    <x v="0"/>
    <x v="0"/>
  </r>
  <r>
    <s v="et_SS0901_0004"/>
    <x v="168"/>
    <d v="2021-09-01T00:00:00"/>
    <d v="2021-10-09T00:00:00"/>
    <x v="8"/>
    <x v="43"/>
    <s v="Roc ruc dong"/>
    <m/>
    <x v="8"/>
    <s v="SS0901"/>
    <s v="SS090105"/>
    <s v="ssid_SS0901_0108"/>
    <s v="Pathyic"/>
    <s v=""/>
    <n v="7.718"/>
    <n v="28.265000000000001"/>
    <s v="Direct visit"/>
    <s v="All IDPs/returnees"/>
    <x v="0"/>
    <b v="1"/>
    <m/>
    <m/>
    <m/>
    <n v="93"/>
    <n v="558"/>
    <n v="20"/>
    <n v="29"/>
    <n v="70"/>
    <n v="63"/>
    <n v="38"/>
    <n v="37"/>
    <n v="26"/>
    <n v="34"/>
    <n v="83"/>
    <n v="71"/>
    <n v="43"/>
    <n v="44"/>
    <n v="257"/>
    <n v="301"/>
    <n v="109"/>
    <n v="81"/>
    <n v="558"/>
    <x v="0"/>
    <x v="0"/>
    <m/>
    <s v="Habitual residence"/>
    <m/>
    <m/>
    <m/>
    <s v="On foot"/>
    <m/>
    <x v="0"/>
    <m/>
    <m/>
    <m/>
    <m/>
    <m/>
    <s v="Yes"/>
    <b v="1"/>
    <b v="1"/>
    <m/>
    <m/>
    <m/>
    <m/>
    <m/>
    <b v="1"/>
    <m/>
    <m/>
    <m/>
    <s v="No"/>
    <s v="South Sudan"/>
    <x v="19"/>
    <m/>
    <x v="52"/>
    <m/>
    <s v="Roc ruc dong"/>
    <m/>
    <s v="Other Site"/>
    <s v="Pathyic"/>
    <s v="SSD"/>
    <x v="19"/>
    <s v="SS0901"/>
    <s v="SS090105"/>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9/10/2021 IOM Displacement Tracking Matrix (DTM) conducted Event Tracking to capture information about flood displacement in Pathyic village of Roc Roc Dong Payam of Jur River county of Western Bahr -el Ghazal state . The team found a total of 558 individuals (93 house holds) affected._x000a_Information gathered through key informant from team visit indicates the IDPs are within the high land within the village . urgent needs identified during the assessment includes NFI shelter , Health ,Food."/>
    <s v="8caa8cac-0671-4b0b-966b-11210b9ee752"/>
    <n v="1"/>
    <s v="3.4"/>
    <x v="0"/>
    <x v="0"/>
    <x v="0"/>
  </r>
  <r>
    <s v="et_SS0901_0005"/>
    <x v="168"/>
    <d v="2021-09-01T00:00:00"/>
    <d v="2021-10-09T00:00:00"/>
    <x v="8"/>
    <x v="43"/>
    <s v="Roc ruc dong"/>
    <m/>
    <x v="8"/>
    <s v="SS0901"/>
    <s v="SS090105"/>
    <s v="ssid_SS0901_0109"/>
    <s v="Wungot"/>
    <s v=""/>
    <n v="7.819"/>
    <n v="28.181000000000001"/>
    <s v="Direct visit"/>
    <s v="All IDPs/returnees"/>
    <x v="0"/>
    <b v="1"/>
    <m/>
    <m/>
    <m/>
    <n v="256"/>
    <n v="1075"/>
    <n v="50"/>
    <n v="55"/>
    <n v="124"/>
    <n v="118"/>
    <n v="63"/>
    <n v="49"/>
    <n v="68"/>
    <n v="87"/>
    <n v="170"/>
    <n v="152"/>
    <n v="75"/>
    <n v="64"/>
    <n v="459"/>
    <n v="616"/>
    <n v="260"/>
    <n v="113"/>
    <n v="1075"/>
    <x v="0"/>
    <x v="0"/>
    <m/>
    <s v="Habitual residence"/>
    <m/>
    <m/>
    <m/>
    <s v="On foot"/>
    <m/>
    <x v="0"/>
    <m/>
    <m/>
    <m/>
    <m/>
    <m/>
    <s v="Yes"/>
    <b v="1"/>
    <b v="1"/>
    <m/>
    <m/>
    <m/>
    <m/>
    <m/>
    <m/>
    <m/>
    <m/>
    <m/>
    <s v="No"/>
    <s v="South Sudan"/>
    <x v="19"/>
    <m/>
    <x v="52"/>
    <m/>
    <s v="Roc ruc dong"/>
    <m/>
    <s v="Other Site"/>
    <s v="Wungot"/>
    <s v="SSD"/>
    <x v="19"/>
    <s v="SS0901"/>
    <s v="SS090105"/>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9/10/2021 IOM Displacement Tracking Matrix (DTM) conducted Event Tracking to capture information about flood displacement in Wungot village of Roc Roc Dong payam of Jur River county of Western Bahr-el Ghazal state the team found a total of 1075 individuals (256 house holds) affected ._x000a_Information gathered through key informant from team visit indicates the IDPs are within high land within the village . urgent needs identified during the assessment includes NFI ,shelter ,Health ,food."/>
    <s v="08883a98-d3a4-4f2c-9fa7-ce38176081a9"/>
    <n v="1"/>
    <s v="3.4"/>
    <x v="0"/>
    <x v="0"/>
    <x v="0"/>
  </r>
  <r>
    <s v="et_SS0901_0006"/>
    <x v="168"/>
    <d v="2021-09-01T00:00:00"/>
    <d v="2021-10-09T00:00:00"/>
    <x v="8"/>
    <x v="43"/>
    <s v="Roc ruc dong"/>
    <m/>
    <x v="8"/>
    <s v="SS0901"/>
    <s v="SS090105"/>
    <s v="ssid_SS0901_0110"/>
    <s v="Achong chong old market"/>
    <s v=""/>
    <n v="7.9240000000000004"/>
    <n v="28.169"/>
    <s v="Direct visit"/>
    <s v="All IDPs/returnees"/>
    <x v="0"/>
    <b v="1"/>
    <m/>
    <m/>
    <m/>
    <n v="16"/>
    <n v="80"/>
    <n v="4"/>
    <n v="5"/>
    <n v="8"/>
    <n v="6"/>
    <n v="3"/>
    <n v="5"/>
    <n v="4"/>
    <n v="8"/>
    <n v="11"/>
    <n v="9"/>
    <n v="10"/>
    <n v="7"/>
    <n v="31"/>
    <n v="49"/>
    <n v="21"/>
    <n v="12"/>
    <n v="80"/>
    <x v="0"/>
    <x v="0"/>
    <m/>
    <s v="Habitual residence"/>
    <m/>
    <m/>
    <m/>
    <s v="On foot"/>
    <m/>
    <x v="0"/>
    <m/>
    <m/>
    <m/>
    <m/>
    <m/>
    <s v="Yes"/>
    <b v="1"/>
    <b v="1"/>
    <m/>
    <b v="1"/>
    <m/>
    <m/>
    <m/>
    <b v="1"/>
    <m/>
    <m/>
    <m/>
    <s v="No"/>
    <s v="South Sudan"/>
    <x v="19"/>
    <m/>
    <x v="52"/>
    <m/>
    <s v="Roc ruc dong"/>
    <m/>
    <s v="Other Site"/>
    <s v="Achong chong old market"/>
    <s v="SSD"/>
    <x v="19"/>
    <s v="SS0901"/>
    <s v="SS090105"/>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9/10/2021 IOM Displacement Tracking Matrix (DTM) conducted Event Tracking to capture information about flood displacement  in Achong chong old market village of Roc Roc Dong payam of Jur River of Western Bahr- el Ghazal state .the team founda total of 80 individuals (16 house holds) affected._x000a_ Information gathered through key informant from team visit indicates the IDPs are within high land within the village. urgent needs identified during the assessment includes NFI ,shelter ,Health and food."/>
    <s v="bcfb81a8-a3a6-43a4-9ce0-9179ebf7d168"/>
    <n v="1"/>
    <s v="3.4"/>
    <x v="0"/>
    <x v="0"/>
    <x v="0"/>
  </r>
  <r>
    <s v="et_SS0901_0021"/>
    <x v="168"/>
    <d v="2021-09-01T00:00:00"/>
    <d v="2021-10-09T00:00:00"/>
    <x v="8"/>
    <x v="43"/>
    <s v="Roc ruc dong"/>
    <m/>
    <x v="8"/>
    <s v="SS0901"/>
    <s v="SS090105"/>
    <s v="ssid_SS0901_0110"/>
    <s v="Achong chong old market"/>
    <s v=""/>
    <n v="7.9240000000000004"/>
    <n v="28.169"/>
    <s v="Direct visit"/>
    <s v="All IDPs/returnees"/>
    <x v="0"/>
    <b v="1"/>
    <m/>
    <m/>
    <m/>
    <n v="16"/>
    <n v="80"/>
    <n v="4"/>
    <n v="5"/>
    <n v="8"/>
    <n v="6"/>
    <n v="3"/>
    <n v="5"/>
    <n v="4"/>
    <n v="8"/>
    <n v="11"/>
    <n v="9"/>
    <n v="10"/>
    <n v="7"/>
    <n v="31"/>
    <n v="49"/>
    <n v="21"/>
    <n v="12"/>
    <n v="80"/>
    <x v="0"/>
    <x v="0"/>
    <m/>
    <s v="Habitual residence"/>
    <m/>
    <m/>
    <m/>
    <s v="On foot"/>
    <m/>
    <x v="0"/>
    <m/>
    <m/>
    <m/>
    <m/>
    <m/>
    <s v="Yes"/>
    <b v="1"/>
    <b v="1"/>
    <m/>
    <b v="1"/>
    <m/>
    <m/>
    <m/>
    <b v="1"/>
    <m/>
    <m/>
    <m/>
    <s v="No"/>
    <s v="South Sudan"/>
    <x v="19"/>
    <m/>
    <x v="52"/>
    <m/>
    <s v="Roc ruc dong"/>
    <m/>
    <s v="Achong chong old market"/>
    <s v=""/>
    <s v="SSD"/>
    <x v="19"/>
    <s v="SS0901"/>
    <s v="SS090105"/>
    <s v="ssid_SS0901_0110"/>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9/10/2021 DTM conducted event tracking to captured  information about flood displacement in achongchong old market village of  jur river county._x000a_the team found total of 80 IND (16house holds) are affected .and the information gathered through  key informant indicates the idps are in high land within the village ._x000a_Urgent needs identified during the assessment includes shelter, food and NFI."/>
    <s v="7c587947-ed97-4ed4-9aa4-4e6600d4859b"/>
    <n v="1"/>
    <s v="3.4"/>
    <x v="0"/>
    <x v="0"/>
    <x v="0"/>
  </r>
  <r>
    <s v="et_SS0901_0001"/>
    <x v="169"/>
    <d v="2021-09-01T00:00:00"/>
    <d v="2021-10-05T00:00:00"/>
    <x v="8"/>
    <x v="43"/>
    <s v="Roc ruc dong"/>
    <m/>
    <x v="8"/>
    <s v="SS0901"/>
    <s v="SS090105"/>
    <s v="ssid_SS0901_0111"/>
    <s v="Titmarol"/>
    <s v=""/>
    <n v="7.5209999999999999"/>
    <n v="28.058"/>
    <s v="Direct visit"/>
    <s v="All IDPs/returnees"/>
    <x v="0"/>
    <b v="1"/>
    <m/>
    <m/>
    <m/>
    <n v="123"/>
    <n v="701"/>
    <n v="25"/>
    <n v="52"/>
    <n v="63"/>
    <n v="75"/>
    <n v="38"/>
    <n v="58"/>
    <n v="28"/>
    <n v="61"/>
    <n v="69"/>
    <n v="109"/>
    <n v="63"/>
    <n v="60"/>
    <n v="311"/>
    <n v="390"/>
    <n v="166"/>
    <n v="118"/>
    <n v="701"/>
    <x v="0"/>
    <x v="0"/>
    <m/>
    <s v="Habitual residence"/>
    <m/>
    <m/>
    <m/>
    <s v="On foot"/>
    <m/>
    <x v="0"/>
    <m/>
    <m/>
    <m/>
    <m/>
    <m/>
    <s v="Yes"/>
    <b v="1"/>
    <b v="1"/>
    <b v="1"/>
    <b v="1"/>
    <m/>
    <m/>
    <m/>
    <m/>
    <m/>
    <m/>
    <m/>
    <s v="No"/>
    <s v="South Sudan"/>
    <x v="19"/>
    <m/>
    <x v="52"/>
    <m/>
    <s v="Roc ruc dong"/>
    <m/>
    <s v="Other Site"/>
    <s v="Titmarol"/>
    <s v="SSD"/>
    <x v="19"/>
    <s v="SS0901"/>
    <s v="SS090105"/>
    <s v="other"/>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5/10/2021 IOM Displacement Tracking Matrix (DTM) conducted Event Tracking to capture information about flood displacement in Titmarol village of Roc Roc Dong payam of Jur River county of Western Bahr -el Ghazal state . the team found a total of 701 individuls (123 house holds) affected._x000a_information gathered through key informant from team visit the IDPs are within high land within the village ..urgent needs identified during the assessment includes NFI, shelter ,Health and food."/>
    <s v="818dc282-bb15-4d41-8494-17e43daaad28"/>
    <n v="1"/>
    <s v="3.4"/>
    <x v="0"/>
    <x v="0"/>
    <x v="0"/>
  </r>
  <r>
    <s v="et_SS0901_0002"/>
    <x v="169"/>
    <d v="2021-10-01T00:00:00"/>
    <d v="2021-10-05T00:00:00"/>
    <x v="8"/>
    <x v="43"/>
    <s v="Roc ruc dong"/>
    <m/>
    <x v="8"/>
    <s v="SS0901"/>
    <s v="SS090105"/>
    <s v="ssid_SS0901_0112"/>
    <s v="Lieth Angui"/>
    <s v=""/>
    <n v="7.8310000000000004"/>
    <n v="28.201000000000001"/>
    <s v="Direct visit"/>
    <s v="All IDPs/returnees"/>
    <x v="0"/>
    <b v="1"/>
    <m/>
    <m/>
    <m/>
    <n v="164"/>
    <n v="869"/>
    <n v="34"/>
    <n v="68"/>
    <n v="83"/>
    <n v="120"/>
    <n v="44"/>
    <n v="54"/>
    <n v="41"/>
    <n v="72"/>
    <n v="109"/>
    <n v="128"/>
    <n v="53"/>
    <n v="63"/>
    <n v="403"/>
    <n v="466"/>
    <n v="215"/>
    <n v="117"/>
    <n v="869"/>
    <x v="0"/>
    <x v="0"/>
    <m/>
    <s v="Habitual residence"/>
    <m/>
    <m/>
    <m/>
    <s v="On foot"/>
    <m/>
    <x v="0"/>
    <m/>
    <m/>
    <m/>
    <m/>
    <m/>
    <s v="Yes"/>
    <b v="1"/>
    <b v="1"/>
    <m/>
    <m/>
    <m/>
    <m/>
    <m/>
    <m/>
    <m/>
    <m/>
    <m/>
    <s v="No"/>
    <s v="South Sudan"/>
    <x v="19"/>
    <m/>
    <x v="52"/>
    <m/>
    <s v="Roc ruc dong"/>
    <m/>
    <s v="Other Site"/>
    <s v="Lieth Angui"/>
    <s v="SSD"/>
    <x v="19"/>
    <s v="SS0901"/>
    <s v="SS090105"/>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5/10/2021 IOM Displacement Tracking Matrix (DTM) conducted Event Tracking to capture information about flood displacement in Lieth Angui village of RocRoc Dong payam of of Jur county of Western Bahe- el Ghazal state.the team found a total of 869 individuals (164 house hold ) affected ._x000a_Information gathered through key informant from team visit indicate the  IDPs are within high land within the village . urgent needs identified during the assessment includes NFI ,shekter ,Health and food."/>
    <s v="153f804c-e963-45cd-a6ef-4f707eb2c393"/>
    <n v="1"/>
    <s v="3.4"/>
    <x v="0"/>
    <x v="0"/>
    <x v="0"/>
  </r>
  <r>
    <s v="et_SS0901_0003"/>
    <x v="169"/>
    <d v="2021-09-01T00:00:00"/>
    <d v="2021-10-05T00:00:00"/>
    <x v="8"/>
    <x v="43"/>
    <s v="Roc ruc dong"/>
    <m/>
    <x v="8"/>
    <s v="SS0901"/>
    <s v="SS090105"/>
    <s v="ssid_SS0901_0113"/>
    <s v="Manyang"/>
    <s v=""/>
    <n v="7.6879999999999997"/>
    <n v="28.055"/>
    <s v="Direct visit"/>
    <s v="All IDPs/returnees"/>
    <x v="0"/>
    <b v="1"/>
    <m/>
    <m/>
    <m/>
    <n v="230"/>
    <n v="1201"/>
    <n v="63"/>
    <n v="76"/>
    <n v="98"/>
    <n v="153"/>
    <n v="144"/>
    <n v="57"/>
    <n v="70"/>
    <n v="82"/>
    <n v="90"/>
    <n v="163"/>
    <n v="151"/>
    <n v="54"/>
    <n v="591"/>
    <n v="610"/>
    <n v="291"/>
    <n v="111"/>
    <n v="1201"/>
    <x v="0"/>
    <x v="0"/>
    <m/>
    <s v="Habitual residence"/>
    <m/>
    <m/>
    <m/>
    <s v="On foot"/>
    <m/>
    <x v="0"/>
    <m/>
    <m/>
    <m/>
    <m/>
    <m/>
    <s v="Yes"/>
    <b v="1"/>
    <b v="1"/>
    <m/>
    <b v="1"/>
    <m/>
    <m/>
    <m/>
    <m/>
    <m/>
    <m/>
    <m/>
    <s v="No"/>
    <s v="South Sudan"/>
    <x v="19"/>
    <m/>
    <x v="52"/>
    <m/>
    <s v="Roc ruc dong"/>
    <m/>
    <s v="Other Site"/>
    <s v="Manyang"/>
    <s v="SSD"/>
    <x v="19"/>
    <s v="SS0901"/>
    <s v="SS090105"/>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5/10/2021 IOM Displacement Tracking Matrix (DTM) conducted Event Tracking to capture information about flood displacement in Manyang village of Roc Roc Dong payam of Jur River county of Western Bahr - el Ghazal state. The team found a total of 1201 individuals (230 house hold ) affected._x000a_Information gathered through key informant from team visit indicate the IDPs are within high land within the village .urgent needs identified during the assessment includes NFI, shelter, Health and food."/>
    <s v="bf5ad03c-938d-485e-b33f-aa9503cac89c"/>
    <n v="1"/>
    <s v="3.4"/>
    <x v="0"/>
    <x v="0"/>
    <x v="0"/>
  </r>
  <r>
    <s v="et_SS0902_0001"/>
    <x v="170"/>
    <d v="2021-02-10T00:00:00"/>
    <d v="2021-03-06T00:00:00"/>
    <x v="8"/>
    <x v="44"/>
    <s v="Raja Town"/>
    <m/>
    <x v="8"/>
    <s v="SS0902"/>
    <s v="SS090204"/>
    <s v="ssid_SS0902_0041"/>
    <s v="Hai Salam"/>
    <s v=""/>
    <n v="8.4753000000000007"/>
    <n v="25.6892"/>
    <s v="Remote Assessment (e.g. phone interview, interview outside of the location)"/>
    <s v="Majority of IDPs/returnees"/>
    <x v="1"/>
    <b v="1"/>
    <m/>
    <m/>
    <m/>
    <n v="168"/>
    <n v="1008"/>
    <n v="52"/>
    <n v="81"/>
    <n v="101"/>
    <n v="89"/>
    <n v="60"/>
    <n v="20"/>
    <n v="79"/>
    <n v="121"/>
    <n v="151"/>
    <n v="133"/>
    <n v="91"/>
    <n v="30"/>
    <n v="403"/>
    <n v="605"/>
    <n v="333"/>
    <n v="50"/>
    <n v="1008"/>
    <x v="2"/>
    <x v="0"/>
    <m/>
    <s v="Less than 3 months"/>
    <m/>
    <b v="1"/>
    <b v="1"/>
    <s v="Public Transport"/>
    <m/>
    <x v="4"/>
    <m/>
    <m/>
    <m/>
    <m/>
    <m/>
    <s v="Yes"/>
    <b v="1"/>
    <m/>
    <m/>
    <b v="1"/>
    <m/>
    <m/>
    <m/>
    <m/>
    <m/>
    <m/>
    <m/>
    <s v="No"/>
    <s v="Sudan"/>
    <x v="20"/>
    <m/>
    <x v="53"/>
    <m/>
    <s v="Other Admin 3"/>
    <s v="Diyem, Buram, Nimir and Fordos"/>
    <m/>
    <s v="Diyem, Buram, Nimir and Fordos"/>
    <s v="SDN"/>
    <x v="20"/>
    <s v="SD03161"/>
    <s v="other"/>
    <m/>
    <m/>
    <m/>
    <m/>
    <m/>
    <m/>
    <m/>
    <m/>
    <m/>
    <m/>
    <m/>
    <m/>
    <m/>
    <m/>
    <m/>
    <m/>
    <m/>
    <m/>
    <s v="Unknown"/>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No"/>
    <m/>
    <m/>
    <s v="IOM-DTM concluded an Event Tracking in Raja county Majorly in Raja Town payam on 8/3/2021 to obtain information about reported returnees to raja town from neighboring state of Sudan Al-Nimir,Burhan, Dien and El-Fordous Idps Camps in east and south Darfur._x000a_As per the assessment, a total of 1008 individuals (168 HHs) of returnees arrived to Raja town between early February 10/2/2021 and early March 6/3/2021. They were integrated into the host community across the villages in Raja as reported by local authorities and DTM enumerators. The urgent needs of the returnees were food, shelter, NFI and Water."/>
    <s v="9d96f9ab-391a-4d10-b71a-cb6a9ea83b0e"/>
    <n v="1"/>
    <s v="3.4"/>
    <x v="1"/>
    <x v="1"/>
    <x v="1"/>
  </r>
  <r>
    <s v="et_SS0903_0008"/>
    <x v="2"/>
    <d v="2021-07-14T00:00:00"/>
    <d v="2021-11-10T00:00:00"/>
    <x v="8"/>
    <x v="45"/>
    <s v="Wau North"/>
    <m/>
    <x v="8"/>
    <s v="SS0903"/>
    <s v="SS090306"/>
    <s v="ssid_SS0903_0004"/>
    <s v="Aweil Jedid"/>
    <s v=""/>
    <n v="7.7108600000000003"/>
    <n v="27.970700000000001"/>
    <s v="Direct visit"/>
    <s v="Majority of IDPs/returnees"/>
    <x v="0"/>
    <b v="1"/>
    <b v="0"/>
    <b v="1"/>
    <b v="1"/>
    <n v="44"/>
    <n v="99"/>
    <n v="2"/>
    <n v="5"/>
    <n v="14"/>
    <n v="15"/>
    <n v="5"/>
    <n v="0"/>
    <n v="3"/>
    <n v="7"/>
    <n v="21"/>
    <n v="20"/>
    <n v="7"/>
    <n v="0"/>
    <n v="41"/>
    <n v="58"/>
    <n v="17"/>
    <n v="0"/>
    <n v="99"/>
    <x v="0"/>
    <x v="0"/>
    <m/>
    <s v="Habitual residence"/>
    <m/>
    <m/>
    <m/>
    <s v="Public Transport"/>
    <m/>
    <x v="1"/>
    <m/>
    <s v="armed_clashes"/>
    <b v="1"/>
    <b v="0"/>
    <b v="0"/>
    <s v="No"/>
    <b v="0"/>
    <b v="0"/>
    <b v="0"/>
    <b v="0"/>
    <b v="0"/>
    <b v="0"/>
    <b v="0"/>
    <b v="0"/>
    <b v="0"/>
    <m/>
    <b v="0"/>
    <s v="No"/>
    <s v="South Sudan"/>
    <x v="11"/>
    <m/>
    <x v="20"/>
    <m/>
    <s v="Tambura"/>
    <m/>
    <s v="Tambura Center"/>
    <s v="Tambura"/>
    <s v="SSD"/>
    <x v="11"/>
    <s v="SS1009"/>
    <s v="SS100905"/>
    <s v="ssid_SS1009_0014"/>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30th November 2021, IOM Displacement Tracking Matrix Tracked a total of 44 HHs - 99 individuals IDPs that arrived from Tambura - Western Equatoria State and settled present in the host community within Aweil Jedid In Wau North Payam of Western Bahr El Ghazal State, the arrival is for the period July 14, 2021 till November 10, 2021. The trigger for the displacement is localized conflict in Tambura"/>
    <s v="ce381543-88da-4b86-8da2-d83cd0d354d9"/>
    <n v="1"/>
    <s v="3.4"/>
    <x v="1"/>
    <x v="1"/>
    <x v="1"/>
  </r>
  <r>
    <s v="et_SS0903_0003"/>
    <x v="2"/>
    <d v="2021-07-14T00:00:00"/>
    <d v="2021-11-10T00:00:00"/>
    <x v="8"/>
    <x v="45"/>
    <s v="Wau North"/>
    <m/>
    <x v="8"/>
    <s v="SS0903"/>
    <s v="SS090306"/>
    <s v="ssid_SS0903_0011"/>
    <s v="Hai Bafara"/>
    <s v=""/>
    <n v="7.70716"/>
    <n v="27.97016"/>
    <s v="Direct visit"/>
    <s v="Majority of IDPs/returnees"/>
    <x v="0"/>
    <b v="1"/>
    <b v="0"/>
    <b v="1"/>
    <b v="1"/>
    <n v="55"/>
    <n v="115"/>
    <n v="3"/>
    <n v="6"/>
    <n v="11"/>
    <n v="22"/>
    <n v="8"/>
    <n v="0"/>
    <n v="5"/>
    <n v="9"/>
    <n v="13"/>
    <n v="24"/>
    <n v="12"/>
    <n v="2"/>
    <n v="50"/>
    <n v="65"/>
    <n v="23"/>
    <n v="2"/>
    <n v="115"/>
    <x v="0"/>
    <x v="0"/>
    <m/>
    <s v="Habitual residence"/>
    <m/>
    <m/>
    <m/>
    <s v="Public Transport"/>
    <m/>
    <x v="1"/>
    <m/>
    <s v="armed_clashes"/>
    <b v="1"/>
    <b v="0"/>
    <b v="0"/>
    <s v="No"/>
    <b v="0"/>
    <b v="0"/>
    <b v="0"/>
    <b v="0"/>
    <b v="0"/>
    <b v="0"/>
    <b v="0"/>
    <b v="0"/>
    <b v="0"/>
    <m/>
    <b v="0"/>
    <s v="No"/>
    <s v="South Sudan"/>
    <x v="11"/>
    <m/>
    <x v="20"/>
    <m/>
    <s v="Tambura"/>
    <m/>
    <s v="Nazereda"/>
    <s v="Tambura"/>
    <s v="SSD"/>
    <x v="11"/>
    <s v="SS1009"/>
    <s v="SS100905"/>
    <s v="ssid_SS1009_0010"/>
    <s v="No"/>
    <m/>
    <m/>
    <m/>
    <m/>
    <m/>
    <m/>
    <m/>
    <m/>
    <m/>
    <m/>
    <m/>
    <m/>
    <m/>
    <m/>
    <m/>
    <m/>
    <s v="Unknown"/>
    <m/>
    <m/>
    <m/>
    <m/>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55 HHs - 115 individuals IDPs that arrived from Tambura - Western Equatoria State and settled present in the host community within Hai Bafara In Wau North  Payam of Western Bahr El Ghazal State, the arrival is for the period July 14, 2021 till November 10, July 2021. The trigger for the displacement is localized conflict in Tambura"/>
    <s v="172e2335-0b82-4abd-9297-e483bef87665"/>
    <n v="1"/>
    <s v="3.4"/>
    <x v="1"/>
    <x v="1"/>
    <x v="1"/>
  </r>
  <r>
    <s v="et_SS0903_0005"/>
    <x v="2"/>
    <d v="2021-07-14T00:00:00"/>
    <d v="2021-11-10T00:00:00"/>
    <x v="8"/>
    <x v="45"/>
    <s v="Wau South"/>
    <m/>
    <x v="8"/>
    <s v="SS0903"/>
    <s v="SS090307"/>
    <s v="ssid_SS0903_0025"/>
    <s v="Hai Mutamadia"/>
    <s v=""/>
    <n v="7.6863799100000003"/>
    <n v="27.986099240000001"/>
    <s v="Direct visit"/>
    <s v="Majority of IDPs/returnees"/>
    <x v="0"/>
    <b v="1"/>
    <b v="0"/>
    <b v="1"/>
    <b v="1"/>
    <n v="96"/>
    <n v="212"/>
    <n v="3"/>
    <n v="10"/>
    <n v="24"/>
    <n v="40"/>
    <n v="18"/>
    <n v="1"/>
    <n v="5"/>
    <n v="13"/>
    <n v="30"/>
    <n v="44"/>
    <n v="21"/>
    <n v="3"/>
    <n v="96"/>
    <n v="116"/>
    <n v="31"/>
    <n v="4"/>
    <n v="212"/>
    <x v="0"/>
    <x v="0"/>
    <m/>
    <s v="Habitual residence"/>
    <m/>
    <m/>
    <m/>
    <s v="Public Transport"/>
    <m/>
    <x v="1"/>
    <m/>
    <s v="armed_clashes"/>
    <b v="1"/>
    <b v="0"/>
    <b v="0"/>
    <s v="No"/>
    <b v="0"/>
    <b v="0"/>
    <b v="0"/>
    <b v="0"/>
    <b v="0"/>
    <b v="0"/>
    <b v="0"/>
    <b v="0"/>
    <b v="0"/>
    <m/>
    <b v="0"/>
    <s v="No"/>
    <s v="South Sudan"/>
    <x v="11"/>
    <m/>
    <x v="20"/>
    <m/>
    <s v="Tambura"/>
    <m/>
    <s v="Matakurungu"/>
    <s v="Tambura"/>
    <s v="SSD"/>
    <x v="11"/>
    <s v="SS1009"/>
    <s v="SS100905"/>
    <s v="ssid_SS1009_0026"/>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96 HHs - 212 individuals IDPs that arrived from Tambura - Western Equatoria State and settled present in the host community within Hai Mutamadia in Wau South Payam of Western Bahr El Ghazal State, the arrival is for the period July 14, 2021 till November 10, 2021. The trigger for the displacement is localized conflict in Tambura"/>
    <s v="d28e7f93-c1d4-4a95-bc93-0b0cefcf9780"/>
    <n v="1"/>
    <s v="3.4"/>
    <x v="1"/>
    <x v="1"/>
    <x v="1"/>
  </r>
  <r>
    <s v="et_SS0903_0006"/>
    <x v="2"/>
    <d v="2021-07-14T00:00:00"/>
    <d v="2021-11-10T00:00:00"/>
    <x v="8"/>
    <x v="45"/>
    <s v="Wau South"/>
    <m/>
    <x v="8"/>
    <s v="SS0903"/>
    <s v="SS090307"/>
    <s v="ssid_SS0903_0027"/>
    <s v="Hai Salam"/>
    <s v=""/>
    <n v="7.6911802150000002"/>
    <n v="27.982719079999999"/>
    <s v="Direct visit"/>
    <s v="Majority of IDPs/returnees"/>
    <x v="0"/>
    <b v="1"/>
    <b v="0"/>
    <b v="1"/>
    <b v="1"/>
    <n v="59"/>
    <n v="135"/>
    <n v="1"/>
    <n v="5"/>
    <n v="18"/>
    <n v="22"/>
    <n v="9"/>
    <n v="3"/>
    <n v="3"/>
    <n v="9"/>
    <n v="23"/>
    <n v="28"/>
    <n v="11"/>
    <n v="3"/>
    <n v="58"/>
    <n v="77"/>
    <n v="18"/>
    <n v="6"/>
    <n v="135"/>
    <x v="0"/>
    <x v="0"/>
    <m/>
    <s v="Habitual residence"/>
    <m/>
    <m/>
    <m/>
    <s v="Public Transport"/>
    <m/>
    <x v="1"/>
    <m/>
    <s v="armed_clashes"/>
    <b v="1"/>
    <b v="0"/>
    <b v="0"/>
    <s v="No"/>
    <b v="0"/>
    <b v="0"/>
    <b v="0"/>
    <b v="0"/>
    <b v="0"/>
    <b v="0"/>
    <b v="0"/>
    <b v="0"/>
    <b v="0"/>
    <m/>
    <b v="0"/>
    <s v="No"/>
    <s v="South Sudan"/>
    <x v="11"/>
    <m/>
    <x v="20"/>
    <m/>
    <s v="Tambura"/>
    <m/>
    <s v="Naivasa"/>
    <s v="Tambura"/>
    <s v="SSD"/>
    <x v="11"/>
    <s v="SS1009"/>
    <s v="SS100905"/>
    <s v="ssid_SS1009_0016"/>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59 HHs - 135 individuals IDPs that arrived from Tambura - Western Equatoria State and settled present in the host community within Hai Salam in Wau South Payam of Western Bahr El Ghazal State, the arrival is for the period July 14, 2021 till November 10, 2021. The trigger for the displacement is localized conflict in Tambura."/>
    <s v="31af743a-d28c-47ce-b88a-19b10ba6a428"/>
    <n v="1"/>
    <s v="3.4"/>
    <x v="1"/>
    <x v="1"/>
    <x v="1"/>
  </r>
  <r>
    <s v="et_SS0903_0002"/>
    <x v="2"/>
    <d v="2021-07-14T00:00:00"/>
    <d v="2021-11-10T00:00:00"/>
    <x v="8"/>
    <x v="45"/>
    <s v="Wau South"/>
    <m/>
    <x v="8"/>
    <s v="SS0903"/>
    <s v="SS090307"/>
    <s v="ssid_SS0903_0022"/>
    <s v="Hai kosti"/>
    <s v=""/>
    <n v="7.691999912"/>
    <n v="27.99419975"/>
    <s v="Direct visit"/>
    <s v="Majority of IDPs/returnees"/>
    <x v="0"/>
    <b v="1"/>
    <b v="0"/>
    <b v="1"/>
    <b v="1"/>
    <n v="369"/>
    <n v="848"/>
    <n v="45"/>
    <n v="59"/>
    <n v="60"/>
    <n v="141"/>
    <n v="68"/>
    <n v="2"/>
    <n v="56"/>
    <n v="73"/>
    <n v="76"/>
    <n v="179"/>
    <n v="86"/>
    <n v="3"/>
    <n v="375"/>
    <n v="473"/>
    <n v="233"/>
    <n v="5"/>
    <n v="848"/>
    <x v="0"/>
    <x v="0"/>
    <m/>
    <s v="Habitual residence"/>
    <m/>
    <m/>
    <m/>
    <s v="Public Transport"/>
    <m/>
    <x v="1"/>
    <m/>
    <s v="armed_clashes"/>
    <b v="1"/>
    <b v="0"/>
    <b v="0"/>
    <s v="No"/>
    <b v="0"/>
    <b v="0"/>
    <b v="0"/>
    <b v="0"/>
    <b v="0"/>
    <b v="0"/>
    <b v="0"/>
    <b v="0"/>
    <b v="0"/>
    <m/>
    <b v="0"/>
    <s v="No"/>
    <s v="South Sudan"/>
    <x v="11"/>
    <m/>
    <x v="20"/>
    <m/>
    <s v="Tambura"/>
    <m/>
    <s v="Tambura Center"/>
    <s v="Tambura"/>
    <s v="SSD"/>
    <x v="11"/>
    <s v="SS1009"/>
    <s v="SS100905"/>
    <s v="ssid_SS1009_0014"/>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369 HHs - 848 individuals IDPs that arrived from Tambura - Western Equatoria State and settled present in the host community within Hai Kosti In Wau South Payam of Western Bahr El Ghazal State, the arrival is for the period July 14, 2021 till November 10, July 2021. The trigger for the displacement is localized conflict in Tambura."/>
    <s v="18ce538b-3c43-4ea0-ab41-d5143c7f02c9"/>
    <n v="1"/>
    <s v="3.4"/>
    <x v="1"/>
    <x v="1"/>
    <x v="1"/>
  </r>
  <r>
    <s v="et_SS0903_0004"/>
    <x v="2"/>
    <d v="2021-07-14T00:00:00"/>
    <d v="2021-11-10T00:00:00"/>
    <x v="8"/>
    <x v="45"/>
    <s v="Wau South"/>
    <m/>
    <x v="8"/>
    <s v="SS0903"/>
    <s v="SS090307"/>
    <s v="ssid_SS0903_0030"/>
    <s v="Jebel kheir"/>
    <s v=""/>
    <n v="7.6869702340000003"/>
    <n v="27.981300350000001"/>
    <s v="Direct visit"/>
    <s v="Majority of IDPs/returnees"/>
    <x v="0"/>
    <b v="1"/>
    <b v="0"/>
    <b v="1"/>
    <b v="1"/>
    <n v="67"/>
    <n v="176"/>
    <n v="2"/>
    <n v="9"/>
    <n v="24"/>
    <n v="32"/>
    <n v="10"/>
    <n v="0"/>
    <n v="4"/>
    <n v="11"/>
    <n v="30"/>
    <n v="42"/>
    <n v="12"/>
    <n v="0"/>
    <n v="77"/>
    <n v="99"/>
    <n v="26"/>
    <n v="0"/>
    <n v="176"/>
    <x v="0"/>
    <x v="0"/>
    <m/>
    <s v="Habitual residence"/>
    <m/>
    <m/>
    <m/>
    <s v="Public Transport"/>
    <m/>
    <x v="1"/>
    <m/>
    <s v="armed_clashes"/>
    <b v="1"/>
    <b v="0"/>
    <b v="0"/>
    <s v="No"/>
    <b v="0"/>
    <b v="0"/>
    <b v="0"/>
    <b v="0"/>
    <b v="0"/>
    <b v="0"/>
    <b v="0"/>
    <b v="0"/>
    <b v="0"/>
    <m/>
    <b v="0"/>
    <s v="No"/>
    <s v="South Sudan"/>
    <x v="11"/>
    <m/>
    <x v="20"/>
    <m/>
    <s v="Tambura"/>
    <m/>
    <s v="Hai Salam"/>
    <s v="Tambura"/>
    <s v="SSD"/>
    <x v="11"/>
    <s v="SS1009"/>
    <s v="SS100905"/>
    <s v="ssid_SS1009_0017"/>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67 HHs - 176 individuals IDPs that arrived from Tambura - Western Equatoria State and settled present in the host community within Jebel Kheir in Wau South Payam of Western Bahr El Ghazal State, the arrival is for the period July 14, 2021 till November 10, July 2021. The trigger for the displacement is localized conflict in Tambura"/>
    <s v="5384040b-d544-421e-a1a1-61ac8394108c"/>
    <n v="1"/>
    <s v="3.4"/>
    <x v="1"/>
    <x v="1"/>
    <x v="1"/>
  </r>
  <r>
    <s v="et_SS0903_0001"/>
    <x v="171"/>
    <d v="2021-07-01T00:00:00"/>
    <d v="2021-07-18T00:00:00"/>
    <x v="8"/>
    <x v="45"/>
    <s v="Wau South"/>
    <m/>
    <x v="8"/>
    <s v="SS0903"/>
    <s v="SS090307"/>
    <s v="ssid_SS0903_0006"/>
    <s v="Bazia jedit"/>
    <s v=""/>
    <n v="7.6764900000000003"/>
    <n v="27.994769999999999"/>
    <s v="Direct visit"/>
    <s v="All IDPs/returnees"/>
    <x v="0"/>
    <m/>
    <b v="1"/>
    <m/>
    <b v="1"/>
    <n v="182"/>
    <n v="768"/>
    <n v="23"/>
    <n v="36"/>
    <n v="57"/>
    <n v="73"/>
    <n v="46"/>
    <n v="29"/>
    <n v="30"/>
    <n v="58"/>
    <n v="70"/>
    <n v="145"/>
    <n v="150"/>
    <n v="51"/>
    <n v="264"/>
    <n v="504"/>
    <n v="147"/>
    <n v="80"/>
    <n v="768"/>
    <x v="0"/>
    <x v="0"/>
    <m/>
    <s v="Habitual residence"/>
    <m/>
    <m/>
    <m/>
    <s v="Public Transport"/>
    <m/>
    <x v="1"/>
    <m/>
    <s v="violence_against_civilians"/>
    <m/>
    <b v="1"/>
    <m/>
    <s v="Yes"/>
    <m/>
    <m/>
    <m/>
    <m/>
    <m/>
    <b v="1"/>
    <m/>
    <m/>
    <m/>
    <m/>
    <m/>
    <s v="No"/>
    <s v="South Sudan"/>
    <x v="11"/>
    <m/>
    <x v="20"/>
    <m/>
    <s v="Tambura"/>
    <m/>
    <s v="Other Site"/>
    <s v="Nabari, Hai Salam, Gwongoru, Naita, Sene, Kwuru"/>
    <s v="SSD"/>
    <x v="11"/>
    <s v="SS1009"/>
    <s v="SS100905"/>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8th August 2021, IOM Displacement Tracking Matrix conducted a field visit to Wau South payam to verify report of IDPs from tambura county of Westen Equatoria State. During the visit ,the team conducted Emergency Event Tracking tool to capture information about the new IDPs in Wau county. DTM found  that 182 HH of 768 Individuals were displaced from Tabura County and started arriving to Wau County between 1st July to 18th August 2021. the affected villages are nambaria,matakurugu, Hai salam, Hai Nazareth, Gwongoru villages of sene-kwuru, Nabaria  and Naita bomas of Tamburapayam. Information gathered through key infomant and World orphan Community-based organization indicates IDPs are leaving with host community across the the two payam&quot;s  in Wau North villages namely , Hai kosti, Bazia Jedid , Aweil Jedid ,  Daraja East and Daraja West . the uregend needs identified during the assessment includs , shelter , nn-food itm, food and health services."/>
    <s v="8d930a2a-b500-4162-b6fb-06d50efe37b7"/>
    <n v="1"/>
    <s v="3.4"/>
    <x v="1"/>
    <x v="1"/>
    <x v="1"/>
  </r>
  <r>
    <s v="et_SS0903_0007"/>
    <x v="2"/>
    <d v="2021-07-14T00:00:00"/>
    <d v="2021-11-10T00:00:00"/>
    <x v="8"/>
    <x v="45"/>
    <s v="Wau South"/>
    <m/>
    <x v="8"/>
    <s v="SS0903"/>
    <s v="SS090307"/>
    <s v="ssid_SS0903_0054"/>
    <s v="Baggari Jedid"/>
    <s v=""/>
    <n v="7.6758899999999999"/>
    <n v="27.982009999999999"/>
    <s v="Direct visit"/>
    <s v="Majority of IDPs/returnees"/>
    <x v="0"/>
    <b v="1"/>
    <b v="0"/>
    <b v="1"/>
    <b v="1"/>
    <n v="43"/>
    <n v="110"/>
    <n v="1"/>
    <n v="4"/>
    <n v="11"/>
    <n v="22"/>
    <n v="12"/>
    <n v="0"/>
    <n v="3"/>
    <n v="5"/>
    <n v="13"/>
    <n v="24"/>
    <n v="15"/>
    <n v="0"/>
    <n v="50"/>
    <n v="60"/>
    <n v="13"/>
    <n v="0"/>
    <n v="110"/>
    <x v="0"/>
    <x v="0"/>
    <m/>
    <s v="Habitual residence"/>
    <m/>
    <m/>
    <m/>
    <s v="Public Transport"/>
    <m/>
    <x v="1"/>
    <m/>
    <s v="armed_clashes"/>
    <b v="1"/>
    <b v="0"/>
    <b v="0"/>
    <s v="No"/>
    <b v="0"/>
    <b v="0"/>
    <b v="0"/>
    <b v="0"/>
    <b v="0"/>
    <b v="0"/>
    <b v="0"/>
    <b v="0"/>
    <b v="0"/>
    <m/>
    <b v="0"/>
    <s v="No"/>
    <s v="South Sudan"/>
    <x v="11"/>
    <m/>
    <x v="20"/>
    <m/>
    <s v="Tambura"/>
    <m/>
    <s v="Anisonga"/>
    <s v="Tambura"/>
    <s v="SSD"/>
    <x v="11"/>
    <s v="SS1009"/>
    <s v="SS100905"/>
    <s v="ssid_SS1009_0025"/>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30th November 2021, IOM Displacement Tracking Matrix Tracked a total of 43 HHs - 110 individuals IDPs that arrived from Tambura - Western Equatoria State and settled present in the host community within Baggari Jedid in Wau South Payam of Western Bahr El Ghazal State, the arrival is for the period July 14, 2021 till November 10, 2021. The trigger for the displacement is localized conflict in Tambura"/>
    <s v="d080c06e-e5c0-43e7-97d7-f35bdac2932a"/>
    <n v="1"/>
    <s v="3.4"/>
    <x v="1"/>
    <x v="1"/>
    <x v="1"/>
  </r>
  <r>
    <s v="et_SS1001_0001"/>
    <x v="29"/>
    <d v="2021-06-29T00:00:00"/>
    <d v="2021-07-13T00:00:00"/>
    <x v="9"/>
    <x v="46"/>
    <s v="Ezo Centre"/>
    <m/>
    <x v="9"/>
    <s v="SS1001"/>
    <s v="SS100106"/>
    <s v="ssid_SS1001_0014"/>
    <s v="Ezo Center"/>
    <s v="Nakorokpe and Hai kanisa"/>
    <n v="5.0857000350000003"/>
    <n v="27.466699599999998"/>
    <s v="Direct visit"/>
    <s v="All IDPs/returnees"/>
    <x v="0"/>
    <b v="1"/>
    <m/>
    <m/>
    <m/>
    <n v="875"/>
    <n v="6125"/>
    <n v="45"/>
    <n v="184"/>
    <n v="509"/>
    <n v="1107"/>
    <n v="464"/>
    <n v="223"/>
    <n v="51"/>
    <n v="216"/>
    <n v="598"/>
    <n v="1787"/>
    <n v="585"/>
    <n v="356"/>
    <n v="2532"/>
    <n v="3593"/>
    <n v="496"/>
    <n v="579"/>
    <n v="6125"/>
    <x v="1"/>
    <x v="0"/>
    <m/>
    <s v="Habitual residence"/>
    <m/>
    <m/>
    <m/>
    <s v="On foot"/>
    <m/>
    <x v="1"/>
    <m/>
    <s v="armed_clashes"/>
    <b v="1"/>
    <m/>
    <m/>
    <s v="Yes"/>
    <b v="1"/>
    <b v="1"/>
    <m/>
    <b v="1"/>
    <m/>
    <m/>
    <b v="1"/>
    <m/>
    <m/>
    <m/>
    <m/>
    <s v="No"/>
    <s v="South Sudan"/>
    <x v="11"/>
    <m/>
    <x v="20"/>
    <m/>
    <s v="Tambura"/>
    <m/>
    <s v="Source Yubu"/>
    <s v="Nambia, Mabetindi, Mabaiko, Kpotonayo"/>
    <s v="SSD"/>
    <x v="11"/>
    <s v="SS1009"/>
    <s v="SS100905"/>
    <s v="ssid_SS1009_0028"/>
    <s v="No"/>
    <m/>
    <m/>
    <m/>
    <m/>
    <m/>
    <m/>
    <m/>
    <m/>
    <m/>
    <m/>
    <m/>
    <m/>
    <m/>
    <m/>
    <m/>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Armed cashes reported in Soruce Yubu  That resulted into a displacement in Tambura, as reported by our enumerator on ground number of IDPS have arrived to Ezo on 29/6/2021 up to date as a result of that conflict   RRC allocated them to Nakorokpe site 3 km"/>
    <s v="e23849fa-7691-4ecd-b557-ec96c8429dab"/>
    <n v="1"/>
    <s v="3.4"/>
    <x v="0"/>
    <x v="1"/>
    <x v="1"/>
  </r>
  <r>
    <s v="et_SS1001_0004"/>
    <x v="92"/>
    <d v="2021-08-23T00:00:00"/>
    <d v="2021-08-26T00:00:00"/>
    <x v="9"/>
    <x v="46"/>
    <s v="Ezo Centre"/>
    <m/>
    <x v="9"/>
    <s v="SS1001"/>
    <s v="SS100106"/>
    <s v="ssid_SS1001_0029"/>
    <s v="Napere"/>
    <s v=""/>
    <n v="5.0730199999999996"/>
    <n v="27.473099999999999"/>
    <s v="Direct visit"/>
    <s v="All IDPs/returnees"/>
    <x v="0"/>
    <b v="1"/>
    <m/>
    <m/>
    <b v="1"/>
    <n v="530"/>
    <n v="3180"/>
    <n v="154"/>
    <n v="221"/>
    <n v="353"/>
    <n v="464"/>
    <n v="177"/>
    <n v="66"/>
    <n v="177"/>
    <n v="265"/>
    <n v="442"/>
    <n v="574"/>
    <n v="199"/>
    <n v="88"/>
    <n v="1435"/>
    <n v="1745"/>
    <n v="817"/>
    <n v="154"/>
    <n v="3180"/>
    <x v="0"/>
    <x v="0"/>
    <m/>
    <s v="Habitual residence"/>
    <m/>
    <m/>
    <m/>
    <s v="On foot"/>
    <m/>
    <x v="1"/>
    <m/>
    <s v="armed_clashes destruction_looting_property"/>
    <b v="1"/>
    <m/>
    <b v="1"/>
    <s v="Yes"/>
    <b v="1"/>
    <b v="1"/>
    <m/>
    <b v="1"/>
    <b v="1"/>
    <b v="1"/>
    <b v="1"/>
    <m/>
    <m/>
    <m/>
    <m/>
    <s v="No"/>
    <s v="South Sudan"/>
    <x v="11"/>
    <m/>
    <x v="20"/>
    <m/>
    <s v="Tambura"/>
    <m/>
    <s v="Other Site"/>
    <s v="Green Star, Young Star, Nazereda, Tambura1"/>
    <s v="SSD"/>
    <x v="11"/>
    <s v="SS1009"/>
    <s v="SS1009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2/08/2021 Fighting between different armed factions resumed in Tambura town, the worse ever since the beginning of insecurity in the area this year. Over 50 casualties reported and houses burnt in to ashes. Our FM enumerator Riyo that his own iron roofed permanent house was burnt down. He described the situation as worst. Road to Yambio is blocked. Though calm has returned today in the town but there are no civilians in the town. IDPs at the UNMISS site were yesterday attacked but the army rushed to repulse the attackers and saved the IDPs lives living at the site. No IDP was hurt.Most of the IDPS fled to Yambio and Ezo and Wau."/>
    <s v="356d5f25-d379-4891-89ca-b30ab543ef3c"/>
    <n v="1"/>
    <s v="3.4"/>
    <x v="0"/>
    <x v="1"/>
    <x v="1"/>
  </r>
  <r>
    <s v="et_SS1001_0002"/>
    <x v="92"/>
    <d v="2021-08-23T00:00:00"/>
    <d v="2021-08-26T00:00:00"/>
    <x v="9"/>
    <x v="46"/>
    <s v="Ezo Centre"/>
    <m/>
    <x v="9"/>
    <s v="SS1001"/>
    <s v="SS100106"/>
    <s v="ssid_SS1001_0048"/>
    <s v="Hai Network"/>
    <s v=""/>
    <n v="5.0709999999999997"/>
    <n v="27.533000000000001"/>
    <s v="Direct visit"/>
    <s v="All IDPs/returnees"/>
    <x v="0"/>
    <b v="1"/>
    <m/>
    <m/>
    <b v="1"/>
    <n v="560"/>
    <n v="3360"/>
    <n v="163"/>
    <n v="233"/>
    <n v="373"/>
    <n v="490"/>
    <n v="187"/>
    <n v="70"/>
    <n v="187"/>
    <n v="280"/>
    <n v="467"/>
    <n v="607"/>
    <n v="210"/>
    <n v="93"/>
    <n v="1516"/>
    <n v="1844"/>
    <n v="863"/>
    <n v="163"/>
    <n v="3360"/>
    <x v="0"/>
    <x v="0"/>
    <m/>
    <s v="Habitual residence"/>
    <m/>
    <m/>
    <m/>
    <s v="On foot"/>
    <m/>
    <x v="1"/>
    <m/>
    <s v="armed_clashes destruction_looting_property"/>
    <b v="1"/>
    <m/>
    <b v="1"/>
    <s v="Yes"/>
    <m/>
    <b v="1"/>
    <b v="1"/>
    <m/>
    <b v="1"/>
    <b v="1"/>
    <b v="1"/>
    <m/>
    <m/>
    <m/>
    <m/>
    <s v="No"/>
    <s v="South Sudan"/>
    <x v="11"/>
    <m/>
    <x v="20"/>
    <m/>
    <s v="Tambura"/>
    <m/>
    <s v="Other Site"/>
    <s v="Tharir,Tambura,Nazereda,Green Star"/>
    <s v="SSD"/>
    <x v="11"/>
    <s v="SS1009"/>
    <s v="SS100905"/>
    <s v="other"/>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On 22/08/2021 Fighting between different armed factions resumed in Tambura town, the worse ever since the beginning of insecurity in the area this year. Over 50 casualties reported and houses burnt in to ashes. He described the situation as worst. Road to Yambio is blocked. Though calm has returned today in the town but there are no civilians in the town. IDPs at the UNMISS site were yesterday attacked but the army rushed to repulse the attackers and saved the IDPs lives living at the site. No IDP was hurt. Most of the idps fled to Ezo and Yambio"/>
    <s v="a5596708-61f0-465e-a90b-8f068f75a510"/>
    <n v="1"/>
    <s v="3.4"/>
    <x v="0"/>
    <x v="1"/>
    <x v="1"/>
  </r>
  <r>
    <s v="et_SS1001_0005"/>
    <x v="92"/>
    <d v="2021-08-23T00:00:00"/>
    <d v="2021-08-26T00:00:00"/>
    <x v="9"/>
    <x v="46"/>
    <s v="Ezo Centre"/>
    <m/>
    <x v="9"/>
    <s v="SS1001"/>
    <s v="SS100106"/>
    <s v="ssid_SS1001_0049"/>
    <s v="Nandia"/>
    <s v=""/>
    <n v="5.0590000000000002"/>
    <n v="27.509"/>
    <s v="Direct visit"/>
    <s v="All IDPs/returnees"/>
    <x v="0"/>
    <b v="1"/>
    <m/>
    <m/>
    <b v="1"/>
    <n v="623"/>
    <n v="3738"/>
    <n v="182"/>
    <n v="260"/>
    <n v="415"/>
    <n v="545"/>
    <n v="208"/>
    <n v="79"/>
    <n v="208"/>
    <n v="312"/>
    <n v="519"/>
    <n v="672"/>
    <n v="234"/>
    <n v="104"/>
    <n v="1689"/>
    <n v="2049"/>
    <n v="962"/>
    <n v="183"/>
    <n v="3738"/>
    <x v="0"/>
    <x v="0"/>
    <m/>
    <s v="Habitual residence"/>
    <m/>
    <m/>
    <m/>
    <s v="On foot"/>
    <m/>
    <x v="1"/>
    <m/>
    <s v="armed_clashes destruction_looting_property"/>
    <b v="1"/>
    <m/>
    <b v="1"/>
    <s v="Yes"/>
    <b v="1"/>
    <b v="1"/>
    <b v="1"/>
    <m/>
    <b v="1"/>
    <b v="1"/>
    <b v="1"/>
    <m/>
    <m/>
    <m/>
    <m/>
    <s v="No"/>
    <s v="South Sudan"/>
    <x v="11"/>
    <m/>
    <x v="20"/>
    <m/>
    <s v="Tambura"/>
    <m/>
    <s v="Other Site"/>
    <s v="Tambura1,Green Star, Young Star, Nazereda , Motokurungu"/>
    <s v="SSD"/>
    <x v="11"/>
    <s v="SS1009"/>
    <s v="SS100905"/>
    <s v="other"/>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On 22/08/2021 Fighting between different armed factions resumed  in Tambura town, the worse ever since the beginning of insecurity in the area this year. Over 50 casualties reported and houses burnt in to ashes. Our FM enumerator Riyo that his own iron roofed permanent house was burnt down. He described the situation as worst. Road to Yambio is blocked.  Though calm has returned today in the town but there are no civilians in the town. IDPs at the UNMISS site were yesterday attacked but the army rushed to repulse the attackers and saved the IDPs lives living at the site. No IDP was hurt. Most of the Idps fled to Ezo and Yambio."/>
    <s v="5800bde0-eacd-4135-bb8b-80b988e3ec38"/>
    <n v="1"/>
    <s v="3.4"/>
    <x v="0"/>
    <x v="1"/>
    <x v="1"/>
  </r>
  <r>
    <s v="et_SS1001_0006"/>
    <x v="92"/>
    <d v="2021-08-23T00:00:00"/>
    <d v="2021-08-26T00:00:00"/>
    <x v="9"/>
    <x v="46"/>
    <s v="Ezo Centre"/>
    <m/>
    <x v="9"/>
    <s v="SS1001"/>
    <s v="SS100106"/>
    <s v="ssid_SS1001_0050"/>
    <s v="Regina Mundi Catholic Church"/>
    <s v=""/>
    <n v="5.07"/>
    <n v="27.535"/>
    <s v="Direct visit"/>
    <s v="All IDPs/returnees"/>
    <x v="0"/>
    <b v="1"/>
    <m/>
    <m/>
    <b v="1"/>
    <n v="1550"/>
    <n v="9300"/>
    <n v="452"/>
    <n v="646"/>
    <n v="1033"/>
    <n v="1356"/>
    <n v="517"/>
    <n v="194"/>
    <n v="517"/>
    <n v="775"/>
    <n v="1292"/>
    <n v="1679"/>
    <n v="581"/>
    <n v="258"/>
    <n v="4198"/>
    <n v="5102"/>
    <n v="2390"/>
    <n v="452"/>
    <n v="9300"/>
    <x v="1"/>
    <x v="0"/>
    <m/>
    <s v="Habitual residence"/>
    <m/>
    <m/>
    <m/>
    <s v="On foot"/>
    <m/>
    <x v="1"/>
    <m/>
    <s v="armed_clashes"/>
    <b v="1"/>
    <m/>
    <m/>
    <s v="Yes"/>
    <m/>
    <b v="1"/>
    <m/>
    <b v="1"/>
    <m/>
    <b v="1"/>
    <b v="1"/>
    <m/>
    <m/>
    <m/>
    <m/>
    <s v="No"/>
    <s v="South Sudan"/>
    <x v="11"/>
    <m/>
    <x v="20"/>
    <m/>
    <s v="Tambura"/>
    <m/>
    <s v="Other Site"/>
    <s v="Motokurungu, Mapiaku,Agara,Tambura1,Green Star ,Young Star,Tharir,Nzaereda,"/>
    <s v="SSD"/>
    <x v="11"/>
    <s v="SS1009"/>
    <s v="SS100905"/>
    <s v="other"/>
    <s v="No"/>
    <m/>
    <m/>
    <m/>
    <m/>
    <m/>
    <m/>
    <m/>
    <m/>
    <m/>
    <m/>
    <m/>
    <m/>
    <m/>
    <m/>
    <m/>
    <m/>
    <s v="Unknown"/>
    <m/>
    <m/>
    <m/>
    <m/>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On   22/08/2021  Fighting between different armed factions resumed yesterday in Tambura town, the worse ever since the beginning of insecurity in the area this year. Over 50 casualties reported and houses burnt in to ashes. He described the situation as worst. Road to Yambio is blocked. Though calm has returned today in the town but there are no civilians in the town. IDPs at the UNMISS site were attacked but the army rushed to repulse the attackers and saved the IDPs lives living at the site. No IDP was hurt. Most of the Idps fled to Ezo and Yambio."/>
    <s v="99abfd81-ae5c-4778-a35a-39a7da6cd626"/>
    <n v="1"/>
    <s v="3.4"/>
    <x v="0"/>
    <x v="1"/>
    <x v="1"/>
  </r>
  <r>
    <s v="et_SS1001_0003"/>
    <x v="92"/>
    <d v="2021-08-23T00:00:00"/>
    <d v="2021-08-26T00:00:00"/>
    <x v="9"/>
    <x v="46"/>
    <s v="Ezo Centre"/>
    <m/>
    <x v="9"/>
    <s v="SS1001"/>
    <s v="SS100106"/>
    <s v="ssid_SS1001_0051"/>
    <s v="Suk Admo"/>
    <s v="Suk Admo"/>
    <n v="5.0490000000000004"/>
    <n v="27.469000000000001"/>
    <s v="Direct visit"/>
    <s v="All IDPs/returnees"/>
    <x v="0"/>
    <b v="1"/>
    <m/>
    <m/>
    <b v="1"/>
    <n v="662"/>
    <n v="3972"/>
    <n v="193"/>
    <n v="276"/>
    <n v="441"/>
    <n v="579"/>
    <n v="221"/>
    <n v="83"/>
    <n v="221"/>
    <n v="331"/>
    <n v="552"/>
    <n v="717"/>
    <n v="248"/>
    <n v="110"/>
    <n v="1793"/>
    <n v="2179"/>
    <n v="1021"/>
    <n v="193"/>
    <n v="3972"/>
    <x v="0"/>
    <x v="0"/>
    <m/>
    <s v="Habitual residence"/>
    <m/>
    <m/>
    <m/>
    <s v="On foot"/>
    <m/>
    <x v="1"/>
    <m/>
    <s v="armed_clashes destruction_looting_property"/>
    <b v="1"/>
    <m/>
    <b v="1"/>
    <s v="No"/>
    <m/>
    <m/>
    <m/>
    <m/>
    <m/>
    <m/>
    <m/>
    <m/>
    <m/>
    <m/>
    <m/>
    <s v="No"/>
    <s v="South Sudan"/>
    <x v="11"/>
    <m/>
    <x v="20"/>
    <m/>
    <s v="Tambura"/>
    <m/>
    <s v="Other Site"/>
    <s v="Tambura Town,Motokurungu,Tambura1,Agara,Green Star, Young Star,Nazereda Tharir"/>
    <s v="SSD"/>
    <x v="11"/>
    <s v="SS1009"/>
    <s v="SS1009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On 22/08/2021 Fighting between different armed factions resumed in Tambura town, the worse ever since the beginning of insecurity in the area this year. Over 50 casualties reported and houses burnt in to ashes. Our FM enumerator Riyo that his own iron roofed permanent house was burnt down. He described the situation as worst. Road to Yambio is blocked. Though calm has returned today in the town but there are no civilians in the town. IDPs at the UNMISS site were yesterday attacked but the army rushed to repulse the attackers and saved the IDPs lives living at the site. No IDP was hurt.Most of the IDPS fled to Yambio and Ezo and"/>
    <s v="8dd5cb2f-e62e-4f74-a949-280df236c9f5"/>
    <n v="1"/>
    <s v="3.4"/>
    <x v="0"/>
    <x v="1"/>
    <x v="1"/>
  </r>
  <r>
    <s v="et_SS1005_0001"/>
    <x v="172"/>
    <d v="2021-06-11T00:00:00"/>
    <d v="2021-06-23T00:00:00"/>
    <x v="9"/>
    <x v="47"/>
    <s v="Mundri"/>
    <m/>
    <x v="9"/>
    <s v="SS1005"/>
    <s v="SS100505"/>
    <s v="ssid_SS1005_0016"/>
    <s v="Miri moto"/>
    <s v="Miri moto"/>
    <n v="5.3464"/>
    <n v="30.322199999999999"/>
    <s v="Direct visit"/>
    <s v="All IDPs/returnees"/>
    <x v="0"/>
    <b v="1"/>
    <m/>
    <m/>
    <b v="1"/>
    <n v="45"/>
    <n v="306"/>
    <n v="13"/>
    <n v="17"/>
    <n v="34"/>
    <n v="26"/>
    <n v="28"/>
    <n v="18"/>
    <n v="26"/>
    <n v="30"/>
    <n v="51"/>
    <n v="21"/>
    <n v="26"/>
    <n v="16"/>
    <n v="136"/>
    <n v="170"/>
    <n v="86"/>
    <n v="34"/>
    <n v="306"/>
    <x v="0"/>
    <x v="1"/>
    <m/>
    <s v="Habitual residence"/>
    <m/>
    <m/>
    <m/>
    <s v="On foot"/>
    <m/>
    <x v="1"/>
    <m/>
    <s v="violence_against_civilians destruction_looting_property"/>
    <m/>
    <b v="1"/>
    <b v="1"/>
    <s v="Yes"/>
    <b v="1"/>
    <m/>
    <m/>
    <m/>
    <m/>
    <m/>
    <b v="1"/>
    <m/>
    <m/>
    <m/>
    <m/>
    <s v="No"/>
    <s v="South Sudan"/>
    <x v="11"/>
    <m/>
    <x v="54"/>
    <m/>
    <s v="Mundri"/>
    <m/>
    <s v="Other Site"/>
    <s v="Obobo"/>
    <s v="SSD"/>
    <x v="11"/>
    <s v="SS1005"/>
    <s v="SS100505"/>
    <s v="other"/>
    <s v="No"/>
    <m/>
    <m/>
    <m/>
    <m/>
    <m/>
    <m/>
    <m/>
    <m/>
    <m/>
    <m/>
    <m/>
    <m/>
    <m/>
    <m/>
    <m/>
    <m/>
    <s v="No"/>
    <m/>
    <m/>
    <m/>
    <m/>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1 - No severe need"/>
    <s v="2 - No"/>
    <m/>
    <m/>
    <s v="On 11 June 2021, a total of 306 individuals (45 households) were displaced from Obobo in Mundri West County to Miri moto village. The displacement was as a result of violent attack on civilians by both government forces and rebels. Government forces accused the civilians of harboring the rebels in that area, meanwhile the rebels on the other hand accuse civilians of reporting them to the government forces. This confusion is the sole cause of displacement of people as both parties open fire on civilians as well as loot their property."/>
    <s v="886e98c7-427f-454d-b623-db8c46d7458e"/>
    <n v="1"/>
    <s v="3.4"/>
    <x v="0"/>
    <x v="0"/>
    <x v="0"/>
  </r>
  <r>
    <s v="et_SS1009_0008"/>
    <x v="59"/>
    <d v="2021-08-16T00:00:00"/>
    <d v="2021-09-20T00:00:00"/>
    <x v="9"/>
    <x v="48"/>
    <s v="Nagero"/>
    <m/>
    <x v="9"/>
    <s v="SS1007"/>
    <s v="SS100702"/>
    <s v="ssid_SS1007_0011"/>
    <s v="Nagbagi"/>
    <s v=""/>
    <n v="6.3550000000000004"/>
    <n v="27.759"/>
    <s v="Direct visit"/>
    <s v="All IDPs/returnees"/>
    <x v="0"/>
    <b v="1"/>
    <m/>
    <m/>
    <b v="1"/>
    <n v="360"/>
    <n v="2160"/>
    <n v="105"/>
    <n v="150"/>
    <n v="240"/>
    <n v="315"/>
    <n v="120"/>
    <n v="45"/>
    <n v="120"/>
    <n v="180"/>
    <n v="300"/>
    <n v="390"/>
    <n v="135"/>
    <n v="60"/>
    <n v="975"/>
    <n v="1185"/>
    <n v="555"/>
    <n v="105"/>
    <n v="2160"/>
    <x v="0"/>
    <x v="0"/>
    <m/>
    <s v="Habitual residence"/>
    <m/>
    <m/>
    <m/>
    <s v="On foot"/>
    <m/>
    <x v="1"/>
    <m/>
    <s v="armed_clashes violence_against_civilians destruction_looting_property"/>
    <b v="1"/>
    <b v="1"/>
    <b v="1"/>
    <s v="Yes"/>
    <m/>
    <b v="1"/>
    <m/>
    <m/>
    <b v="1"/>
    <b v="1"/>
    <b v="1"/>
    <m/>
    <m/>
    <m/>
    <m/>
    <s v="No"/>
    <s v="South Sudan"/>
    <x v="11"/>
    <m/>
    <x v="20"/>
    <m/>
    <s v="Tambura"/>
    <m/>
    <s v="Tambura Center"/>
    <s v="Tambura"/>
    <s v="SSD"/>
    <x v="11"/>
    <s v="SS1009"/>
    <s v="SS100905"/>
    <s v="ssid_SS1009_0014"/>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current conflict started since early May 2021, when the former commander of I-O, General Nando, joined the government. He decided to assemble forces under his command including those who are next to the Yambio Airstrip and others in Source Yubu. After that, rumors have spread around that those forces in Source Yubu have launched an attack on Namatina Payam of Nagero County. The first incident took place when they were heading to Namatina and along their way, they arrested two young men and slaughtered them. Upon their arrival to Namatina, they burned houses and looted property before they returned to their base in Source Yubu."/>
    <s v="e923703c-b66a-4df8-bcec-5a02f22b2d5b"/>
    <n v="1"/>
    <s v="3.4"/>
    <x v="0"/>
    <x v="1"/>
    <x v="1"/>
  </r>
  <r>
    <s v="et_SS1007_0001"/>
    <x v="51"/>
    <d v="2021-08-16T00:00:00"/>
    <d v="2021-08-20T00:00:00"/>
    <x v="9"/>
    <x v="48"/>
    <s v="Nagero"/>
    <m/>
    <x v="9"/>
    <s v="SS1007"/>
    <s v="SS100702"/>
    <s v="ssid_SS1007_0003"/>
    <s v="Hai matar"/>
    <s v=""/>
    <n v="6.3974200000000003"/>
    <n v="27.765049999999999"/>
    <s v="Direct visit"/>
    <s v="All IDPs/returnees"/>
    <x v="0"/>
    <b v="1"/>
    <m/>
    <m/>
    <b v="1"/>
    <n v="518"/>
    <n v="3108"/>
    <n v="151"/>
    <n v="216"/>
    <n v="345"/>
    <n v="453"/>
    <n v="173"/>
    <n v="65"/>
    <n v="173"/>
    <n v="259"/>
    <n v="432"/>
    <n v="561"/>
    <n v="194"/>
    <n v="86"/>
    <n v="1403"/>
    <n v="1705"/>
    <n v="799"/>
    <n v="151"/>
    <n v="3108"/>
    <x v="0"/>
    <x v="0"/>
    <m/>
    <s v="Habitual residence"/>
    <m/>
    <m/>
    <m/>
    <s v="On foot"/>
    <m/>
    <x v="1"/>
    <m/>
    <s v="armed_clashes violence_against_civilians destruction_looting_property"/>
    <b v="1"/>
    <b v="1"/>
    <b v="1"/>
    <s v="No"/>
    <m/>
    <m/>
    <m/>
    <m/>
    <m/>
    <m/>
    <m/>
    <m/>
    <m/>
    <m/>
    <m/>
    <s v="No"/>
    <s v="South Sudan"/>
    <x v="11"/>
    <m/>
    <x v="20"/>
    <m/>
    <s v="Tambura"/>
    <m/>
    <s v="Tambura Center"/>
    <s v="Tambura"/>
    <s v="SSD"/>
    <x v="11"/>
    <s v="SS1009"/>
    <s v="SS100905"/>
    <s v="ssid_SS1009_0014"/>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current conflict started since early May 2021, when the former commander of I-O, General Nando, joined the government. He decided to assemble forces under his command including those who are next to the Yambio Airstrip and others in Source Yubu. After that, rumors have spread around that those forces in Source Yubu have launched an attack on Namatina Payam of Nagero County. The first incident took place when they were heading to Namatina and along their way, they arrested two young men and slaughtered them. Upon their arrival to Namatina, they burned houses and looted property before they returned to their base in Source Yubu."/>
    <s v="9a01177b-6bfb-4ccf-b86c-19f70ebe9cbe"/>
    <n v="1"/>
    <s v="3.4"/>
    <x v="0"/>
    <x v="1"/>
    <x v="1"/>
  </r>
  <r>
    <s v="et_SS1009_0006"/>
    <x v="59"/>
    <d v="2021-08-16T00:00:00"/>
    <d v="2021-09-20T00:00:00"/>
    <x v="9"/>
    <x v="48"/>
    <s v="Nagero"/>
    <m/>
    <x v="9"/>
    <s v="SS1007"/>
    <s v="SS100702"/>
    <s v="ssid_SS1007_0007"/>
    <s v="Maringindo"/>
    <s v=""/>
    <n v="6.3062601090000001"/>
    <n v="27.74250031"/>
    <s v="Direct visit"/>
    <s v="All IDPs/returnees"/>
    <x v="0"/>
    <b v="1"/>
    <m/>
    <m/>
    <b v="1"/>
    <n v="311"/>
    <n v="1866"/>
    <n v="90"/>
    <n v="130"/>
    <n v="207"/>
    <n v="272"/>
    <n v="104"/>
    <n v="39"/>
    <n v="104"/>
    <n v="156"/>
    <n v="259"/>
    <n v="337"/>
    <n v="116"/>
    <n v="52"/>
    <n v="842"/>
    <n v="1024"/>
    <n v="480"/>
    <n v="91"/>
    <n v="1866"/>
    <x v="0"/>
    <x v="0"/>
    <m/>
    <s v="Habitual residence"/>
    <m/>
    <m/>
    <m/>
    <s v="On foot"/>
    <m/>
    <x v="6"/>
    <m/>
    <s v="armed_clashes violence_against_civilians destruction_looting_property"/>
    <b v="1"/>
    <b v="1"/>
    <b v="1"/>
    <s v="Yes"/>
    <m/>
    <m/>
    <m/>
    <m/>
    <b v="1"/>
    <b v="1"/>
    <b v="1"/>
    <m/>
    <m/>
    <m/>
    <m/>
    <s v="No"/>
    <s v="South Sudan"/>
    <x v="11"/>
    <m/>
    <x v="20"/>
    <m/>
    <s v="Tambura"/>
    <m/>
    <s v="Other Site"/>
    <s v="Tambura Twon and Namutina"/>
    <s v="SSD"/>
    <x v="11"/>
    <s v="SS1009"/>
    <s v="SS1009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current conflict started since early May 2021, when the former commander of I-O, General Nando, joined the government. He decided to assemble forces under his command including those who are next to the Yambio Airstrip and others in Source Yubu. After that, rumors have spread around that those forces in Source Yubu have launched an attack on Namatina Payam of Nagero County. The first incident took place when they were heading to Namatina and along their way, they arrested two young men and slaughtered them. Upon their arrival to Namatina, they burned houses and looted property before they returned to their base in Source Yubu."/>
    <s v="3ad9fc42-5930-4d36-8072-892a5f3dc177"/>
    <n v="1"/>
    <s v="3.4"/>
    <x v="0"/>
    <x v="1"/>
    <x v="1"/>
  </r>
  <r>
    <s v="et_SS1009_0007"/>
    <x v="59"/>
    <d v="2021-08-16T00:00:00"/>
    <d v="2021-09-20T00:00:00"/>
    <x v="9"/>
    <x v="48"/>
    <s v="Nagero"/>
    <m/>
    <x v="9"/>
    <s v="SS1007"/>
    <s v="SS100702"/>
    <s v="ssid_SS1007_0009"/>
    <s v="Bomanzara-site"/>
    <s v=""/>
    <n v="6.3970000000000002"/>
    <n v="27.87"/>
    <s v="Direct visit"/>
    <s v="All IDPs/returnees"/>
    <x v="0"/>
    <b v="1"/>
    <m/>
    <m/>
    <b v="1"/>
    <n v="1030"/>
    <n v="6180"/>
    <n v="300"/>
    <n v="429"/>
    <n v="687"/>
    <n v="901"/>
    <n v="343"/>
    <n v="130"/>
    <n v="343"/>
    <n v="515"/>
    <n v="858"/>
    <n v="1116"/>
    <n v="386"/>
    <n v="172"/>
    <n v="2790"/>
    <n v="3390"/>
    <n v="1587"/>
    <n v="302"/>
    <n v="6180"/>
    <x v="1"/>
    <x v="0"/>
    <m/>
    <s v="Habitual residence"/>
    <m/>
    <m/>
    <m/>
    <s v="On foot"/>
    <m/>
    <x v="6"/>
    <m/>
    <s v="armed_clashes violence_against_civilians destruction_looting_property"/>
    <b v="1"/>
    <b v="1"/>
    <b v="1"/>
    <s v="Yes"/>
    <b v="1"/>
    <b v="1"/>
    <m/>
    <b v="1"/>
    <b v="1"/>
    <b v="1"/>
    <b v="1"/>
    <m/>
    <m/>
    <m/>
    <m/>
    <s v="No"/>
    <s v="South Sudan"/>
    <x v="11"/>
    <m/>
    <x v="55"/>
    <m/>
    <s v="Nagero"/>
    <m/>
    <s v="Other Site"/>
    <s v="Boma Nzara Site"/>
    <s v="SSD"/>
    <x v="11"/>
    <s v="SS1007"/>
    <s v="SS100702"/>
    <s v="other"/>
    <s v="No"/>
    <m/>
    <m/>
    <m/>
    <m/>
    <m/>
    <m/>
    <m/>
    <m/>
    <m/>
    <m/>
    <m/>
    <m/>
    <m/>
    <m/>
    <m/>
    <m/>
    <s v="Unknown"/>
    <m/>
    <m/>
    <m/>
    <m/>
    <m/>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current conflict started since early May 2021, when the former commander of I-O, General Nando, joined the government. He decided to assemble forces under his command including those who are next to the Yambio Airstrip and others in Source Yubu. After that, rumors have spread around that those forces in Source Yubu have launched an attack on Namatina Payam of Nagero County. The first incident took place when they were heading to Namatina and along their way, they arrested two young men and slaughtered them. Upon their arrival to Namatina, they burned houses and looted property before they returned to their base in Source Yubu."/>
    <s v="1fa766bd-9b9d-4fc0-a317-97970d7c1966"/>
    <n v="1"/>
    <s v="3.4"/>
    <x v="0"/>
    <x v="0"/>
    <x v="0"/>
  </r>
  <r>
    <s v="et_SS1007_0002"/>
    <x v="59"/>
    <d v="2021-08-18T00:00:00"/>
    <d v="2021-09-20T00:00:00"/>
    <x v="9"/>
    <x v="48"/>
    <s v="Nagero"/>
    <m/>
    <x v="9"/>
    <s v="SS1007"/>
    <s v="SS100702"/>
    <s v="ssid_SS1007_0010"/>
    <s v="Bomanzara"/>
    <s v=""/>
    <n v="6.3891999999999998"/>
    <n v="27.875"/>
    <s v="Direct visit"/>
    <s v="All IDPs/returnees"/>
    <x v="0"/>
    <b v="1"/>
    <m/>
    <m/>
    <b v="1"/>
    <n v="262"/>
    <n v="1572"/>
    <n v="77"/>
    <n v="109"/>
    <n v="175"/>
    <n v="229"/>
    <n v="87"/>
    <n v="33"/>
    <n v="87"/>
    <n v="131"/>
    <n v="218"/>
    <n v="284"/>
    <n v="98"/>
    <n v="44"/>
    <n v="710"/>
    <n v="862"/>
    <n v="404"/>
    <n v="77"/>
    <n v="1572"/>
    <x v="0"/>
    <x v="0"/>
    <m/>
    <s v="Habitual residence"/>
    <m/>
    <m/>
    <m/>
    <s v="On foot"/>
    <m/>
    <x v="6"/>
    <m/>
    <s v="armed_clashes violence_against_civilians destruction_looting_property"/>
    <b v="1"/>
    <b v="1"/>
    <b v="1"/>
    <s v="Yes"/>
    <m/>
    <b v="1"/>
    <m/>
    <m/>
    <b v="1"/>
    <b v="1"/>
    <m/>
    <m/>
    <m/>
    <m/>
    <m/>
    <s v="No"/>
    <s v="South Sudan"/>
    <x v="11"/>
    <m/>
    <x v="20"/>
    <m/>
    <s v="Tambura"/>
    <m/>
    <s v="Other Site"/>
    <s v="Tambura Center"/>
    <s v="SSD"/>
    <x v="11"/>
    <s v="SS1009"/>
    <s v="SS1009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is current conflict started since early May 2021, when the former commander of I-O, General Nando, joined the government. He decided to assemble forces under his command including those who are next to the Yambio Airstrip and others in Source Yubu. After that, rumors have spread around that those forces in Source Yubu have launched an attack on Namatina Payam of Nagero County. The first incident took place when they were heading to Namatina and along their way, they arrested two young men and slaughtered them. Upon their arrival to Namatina, they burned houses and looted property before they returned to their base in Source Yubu."/>
    <s v="017daedd-4d0e-47cb-a2f1-da99fd9a6cca"/>
    <n v="1"/>
    <s v="3.4"/>
    <x v="0"/>
    <x v="1"/>
    <x v="1"/>
  </r>
  <r>
    <s v="et_SS1008_0004"/>
    <x v="84"/>
    <d v="2021-07-29T00:00:00"/>
    <d v="2021-08-03T00:00:00"/>
    <x v="9"/>
    <x v="49"/>
    <s v="Nzara centre"/>
    <m/>
    <x v="9"/>
    <s v="SS1008"/>
    <s v="SS100802"/>
    <s v="ssid_SS1008_0001"/>
    <s v="Across Nzara"/>
    <s v=""/>
    <n v="4.7122149999999996"/>
    <n v="28.229493999999999"/>
    <s v="Direct visit"/>
    <s v="All IDPs/returnees"/>
    <x v="0"/>
    <b v="0"/>
    <b v="0"/>
    <b v="0"/>
    <b v="1"/>
    <n v="9"/>
    <n v="54"/>
    <n v="1"/>
    <n v="1"/>
    <n v="2"/>
    <n v="7"/>
    <n v="9"/>
    <n v="4"/>
    <n v="1"/>
    <n v="2"/>
    <n v="3"/>
    <n v="9"/>
    <n v="11"/>
    <n v="4"/>
    <n v="24"/>
    <n v="30"/>
    <n v="5"/>
    <n v="8"/>
    <n v="54"/>
    <x v="0"/>
    <x v="0"/>
    <m/>
    <s v="Habitual residence"/>
    <m/>
    <m/>
    <m/>
    <s v="On foot"/>
    <m/>
    <x v="0"/>
    <m/>
    <m/>
    <m/>
    <m/>
    <m/>
    <s v="Yes"/>
    <b v="1"/>
    <b v="1"/>
    <b v="0"/>
    <b v="1"/>
    <b v="0"/>
    <b v="0"/>
    <b v="0"/>
    <b v="1"/>
    <b v="0"/>
    <m/>
    <b v="0"/>
    <s v="No"/>
    <s v="South Sudan"/>
    <x v="11"/>
    <m/>
    <x v="56"/>
    <m/>
    <s v="Nzara centre"/>
    <m/>
    <s v="Across Nzara"/>
    <s v="Nzara centre"/>
    <s v="SSD"/>
    <x v="11"/>
    <s v="SS1008"/>
    <s v="SS100802"/>
    <s v="ssid_SS1008_0001"/>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31 July, the reports from the locals indicates that heavy down pour in Nzara has caused massive displacements of communities along river Yubu and Singbi. Initial reports indicates that Nadari, Across Nzara,Dhar Dukan, Singbi, Nazireagbe 1 and Across Yubu are among the most affected villages."/>
    <s v="225cfad6-9fa0-496b-853d-6523ada6191e"/>
    <n v="1"/>
    <s v="3.4"/>
    <x v="0"/>
    <x v="0"/>
    <x v="0"/>
  </r>
  <r>
    <s v="et_SS1008_0001"/>
    <x v="84"/>
    <d v="2021-07-29T00:00:00"/>
    <d v="2021-08-03T00:00:00"/>
    <x v="9"/>
    <x v="49"/>
    <s v="Nzara centre"/>
    <m/>
    <x v="9"/>
    <s v="SS1008"/>
    <s v="SS100802"/>
    <s v="ssid_SS1008_0017"/>
    <s v="Across Yubu"/>
    <s v=""/>
    <n v="4.6440000000000001"/>
    <n v="28.263000000000002"/>
    <s v="Direct visit"/>
    <s v="All IDPs/returnees"/>
    <x v="0"/>
    <b v="1"/>
    <m/>
    <m/>
    <b v="1"/>
    <n v="19"/>
    <n v="114"/>
    <n v="1"/>
    <n v="3"/>
    <n v="9"/>
    <n v="21"/>
    <n v="9"/>
    <n v="4"/>
    <n v="1"/>
    <n v="4"/>
    <n v="11"/>
    <n v="33"/>
    <n v="11"/>
    <n v="7"/>
    <n v="47"/>
    <n v="67"/>
    <n v="9"/>
    <n v="11"/>
    <n v="114"/>
    <x v="0"/>
    <x v="0"/>
    <m/>
    <s v="Habitual residence"/>
    <m/>
    <m/>
    <m/>
    <s v="On foot"/>
    <m/>
    <x v="0"/>
    <m/>
    <m/>
    <m/>
    <m/>
    <m/>
    <s v="Yes"/>
    <m/>
    <b v="1"/>
    <m/>
    <b v="1"/>
    <m/>
    <m/>
    <m/>
    <m/>
    <m/>
    <m/>
    <m/>
    <s v="No"/>
    <s v="South Sudan"/>
    <x v="11"/>
    <m/>
    <x v="56"/>
    <m/>
    <s v="Nzara centre"/>
    <m/>
    <s v="Other Site"/>
    <s v="Across Yubu"/>
    <s v="SSD"/>
    <x v="11"/>
    <s v="SS1008"/>
    <s v="SS100802"/>
    <s v="other"/>
    <s v="No"/>
    <m/>
    <m/>
    <m/>
    <m/>
    <m/>
    <m/>
    <m/>
    <m/>
    <m/>
    <m/>
    <m/>
    <m/>
    <m/>
    <m/>
    <m/>
    <m/>
    <s v="Unknown"/>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No"/>
    <m/>
    <m/>
    <s v="31 July, the reports from the locals indicates that heavy down pour in Nzara has caused massive displacements of communities along river Yubu and Singbi. Initial reports indicates that Nadari, Across Nzara, Dhar Duakn,Singbi,Nazireagbe and Across Yubu are among the most affected villages."/>
    <s v="dd8fad4e-def3-4d1e-89ed-c225583642a7"/>
    <n v="1"/>
    <s v="3.4"/>
    <x v="0"/>
    <x v="0"/>
    <x v="0"/>
  </r>
  <r>
    <s v="et_SS1008_0003"/>
    <x v="84"/>
    <d v="2021-07-29T00:00:00"/>
    <d v="2021-08-03T00:00:00"/>
    <x v="9"/>
    <x v="49"/>
    <s v="Nzara centre"/>
    <m/>
    <x v="9"/>
    <s v="SS1008"/>
    <s v="SS100802"/>
    <s v="ssid_SS1008_0018"/>
    <s v="Dhar Dukan"/>
    <s v="Dhar Dukan"/>
    <n v="4.649"/>
    <n v="28.26"/>
    <s v="Direct visit"/>
    <s v="All IDPs/returnees"/>
    <x v="0"/>
    <b v="1"/>
    <m/>
    <m/>
    <b v="1"/>
    <n v="18"/>
    <n v="108"/>
    <n v="1"/>
    <n v="3"/>
    <n v="9"/>
    <n v="20"/>
    <n v="8"/>
    <n v="4"/>
    <n v="1"/>
    <n v="4"/>
    <n v="11"/>
    <n v="31"/>
    <n v="10"/>
    <n v="6"/>
    <n v="45"/>
    <n v="63"/>
    <n v="9"/>
    <n v="10"/>
    <n v="108"/>
    <x v="0"/>
    <x v="0"/>
    <m/>
    <s v="Habitual residence"/>
    <m/>
    <m/>
    <m/>
    <s v="On foot"/>
    <m/>
    <x v="0"/>
    <m/>
    <m/>
    <m/>
    <m/>
    <m/>
    <s v="Yes"/>
    <m/>
    <b v="1"/>
    <m/>
    <b v="1"/>
    <m/>
    <m/>
    <m/>
    <b v="1"/>
    <m/>
    <m/>
    <m/>
    <s v="No"/>
    <s v="South Sudan"/>
    <x v="11"/>
    <m/>
    <x v="56"/>
    <m/>
    <s v="Nzara centre"/>
    <m/>
    <s v="Other Site"/>
    <s v="Dhar Dukan"/>
    <s v="SSD"/>
    <x v="11"/>
    <s v="SS1008"/>
    <s v="SS100802"/>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31 July, the reports from the locals indicates that heavy down pour in Nzara has caused massive displacements of communities along river Yubu and Singbi. Initial reports indicates that Nadari, Across Nzara, Dhar Duakn,Singbi,Nazireagbe and Across Yubu are among the most affected villages."/>
    <s v="cecf1c5f-b6ab-4c55-8265-aa678f6c1011"/>
    <n v="1"/>
    <s v="3.4"/>
    <x v="0"/>
    <x v="0"/>
    <x v="0"/>
  </r>
  <r>
    <s v="et_SS1008_0002"/>
    <x v="84"/>
    <d v="2021-07-29T00:00:00"/>
    <d v="2021-08-03T00:00:00"/>
    <x v="9"/>
    <x v="49"/>
    <s v="Nzara centre"/>
    <m/>
    <x v="9"/>
    <s v="SS1008"/>
    <s v="SS100802"/>
    <s v="ssid_SS1008_0019"/>
    <s v="Hai Nadari"/>
    <s v=""/>
    <n v="4.6429999999999998"/>
    <n v="28.257000000000001"/>
    <s v="Direct visit"/>
    <s v="All IDPs/returnees"/>
    <x v="0"/>
    <b v="1"/>
    <m/>
    <m/>
    <b v="1"/>
    <n v="10"/>
    <n v="50"/>
    <n v="0"/>
    <n v="2"/>
    <n v="4"/>
    <n v="9"/>
    <n v="4"/>
    <n v="2"/>
    <n v="0"/>
    <n v="2"/>
    <n v="5"/>
    <n v="14"/>
    <n v="5"/>
    <n v="3"/>
    <n v="21"/>
    <n v="29"/>
    <n v="4"/>
    <n v="5"/>
    <n v="50"/>
    <x v="0"/>
    <x v="0"/>
    <m/>
    <s v="Habitual residence"/>
    <m/>
    <m/>
    <m/>
    <s v="On foot"/>
    <m/>
    <x v="0"/>
    <m/>
    <m/>
    <m/>
    <m/>
    <m/>
    <s v="Yes"/>
    <m/>
    <b v="1"/>
    <m/>
    <b v="1"/>
    <m/>
    <m/>
    <m/>
    <b v="1"/>
    <m/>
    <m/>
    <m/>
    <s v="No"/>
    <s v="South Sudan"/>
    <x v="11"/>
    <m/>
    <x v="56"/>
    <m/>
    <s v="Nzara centre"/>
    <m/>
    <s v="Other Site"/>
    <s v="Hai Nadari"/>
    <s v="SSD"/>
    <x v="11"/>
    <s v="SS1008"/>
    <s v="SS100802"/>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31 July, the reports from the locals indicates that heavy down pour in Nzara has caused massive displacements of communities along river Yubu and Singbi. Initial reports indicates that Nadari, Across Nzara, Dhar Duakn,Singbi,Nazireagbe and Across Yubu are among the most affected villages."/>
    <s v="1a5b0a34-4666-453a-beaa-cfa8b1301682"/>
    <n v="1"/>
    <s v="3.4"/>
    <x v="0"/>
    <x v="0"/>
    <x v="0"/>
  </r>
  <r>
    <s v="et_SS1009_0004"/>
    <x v="173"/>
    <d v="2021-06-13T00:00:00"/>
    <d v="2021-06-29T00:00:00"/>
    <x v="9"/>
    <x v="50"/>
    <s v="Tambura"/>
    <m/>
    <x v="9"/>
    <s v="SS1009"/>
    <s v="SS100905"/>
    <s v="ssid_SS1009_0031"/>
    <s v="Adeesa Girls Boarding Primary School"/>
    <s v="Adesa Boarding Primary School"/>
    <n v="5.6031180000000003"/>
    <n v="27.493069999999999"/>
    <s v="Direct visit"/>
    <s v="Majority of IDPs/returnees"/>
    <x v="0"/>
    <b v="1"/>
    <m/>
    <b v="1"/>
    <b v="1"/>
    <n v="443"/>
    <n v="2658"/>
    <n v="21"/>
    <n v="112"/>
    <n v="328"/>
    <n v="430"/>
    <n v="302"/>
    <n v="73"/>
    <n v="29"/>
    <n v="124"/>
    <n v="342"/>
    <n v="500"/>
    <n v="306"/>
    <n v="91"/>
    <n v="1266"/>
    <n v="1392"/>
    <n v="286"/>
    <n v="164"/>
    <n v="2658"/>
    <x v="1"/>
    <x v="0"/>
    <m/>
    <s v="Habitual residence"/>
    <m/>
    <m/>
    <m/>
    <s v="On foot"/>
    <m/>
    <x v="1"/>
    <m/>
    <s v="violence_against_civilians"/>
    <m/>
    <b v="1"/>
    <m/>
    <s v="Yes"/>
    <b v="1"/>
    <b v="1"/>
    <m/>
    <b v="1"/>
    <b v="1"/>
    <m/>
    <b v="1"/>
    <b v="1"/>
    <m/>
    <m/>
    <m/>
    <s v="No"/>
    <s v="South Sudan"/>
    <x v="11"/>
    <m/>
    <x v="55"/>
    <m/>
    <s v="Duma"/>
    <m/>
    <s v="Other Site"/>
    <s v="Nangi"/>
    <s v="SSD"/>
    <x v="11"/>
    <s v="SS1007"/>
    <s v="SS100701"/>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Communal fight between the Azande and Balanda community that resulted into displacement at Adesa started on 13 June 2021and continued till 29 June 2021. The situation generally still tense in Tambura and the reported IDPs settled at Adesa Site presently."/>
    <s v="916b35e1-edd5-4848-80f0-a07d244baf51"/>
    <n v="1"/>
    <s v="3.4"/>
    <x v="0"/>
    <x v="1"/>
    <x v="1"/>
  </r>
  <r>
    <s v="et_SS1009_0002"/>
    <x v="174"/>
    <d v="2021-06-20T00:00:00"/>
    <d v="2021-06-21T00:00:00"/>
    <x v="9"/>
    <x v="50"/>
    <s v="Tambura"/>
    <m/>
    <x v="9"/>
    <s v="SS1009"/>
    <s v="SS100905"/>
    <s v="ssid_SS1009_0010"/>
    <s v="Nazereda"/>
    <s v=""/>
    <n v="5.5869140799999997"/>
    <n v="27.46768118"/>
    <s v="Remote Assessment (e.g. phone interview, interview outside of the location)"/>
    <s v="None"/>
    <x v="0"/>
    <m/>
    <m/>
    <b v="1"/>
    <m/>
    <n v="35"/>
    <n v="175"/>
    <n v="2"/>
    <n v="9"/>
    <n v="18"/>
    <n v="32"/>
    <n v="14"/>
    <n v="3"/>
    <n v="4"/>
    <n v="11"/>
    <n v="23"/>
    <n v="38"/>
    <n v="16"/>
    <n v="5"/>
    <n v="78"/>
    <n v="97"/>
    <n v="26"/>
    <n v="8"/>
    <n v="175"/>
    <x v="0"/>
    <x v="0"/>
    <m/>
    <s v="Habitual residence"/>
    <m/>
    <m/>
    <m/>
    <s v="On foot"/>
    <m/>
    <x v="1"/>
    <m/>
    <s v="armed_clashes violence_against_civilians"/>
    <b v="1"/>
    <b v="1"/>
    <m/>
    <s v="No"/>
    <m/>
    <m/>
    <m/>
    <m/>
    <m/>
    <m/>
    <m/>
    <m/>
    <m/>
    <m/>
    <m/>
    <s v="No"/>
    <s v="South Sudan"/>
    <x v="11"/>
    <m/>
    <x v="20"/>
    <m/>
    <s v="Namutina"/>
    <m/>
    <s v="Dingimo"/>
    <s v="Namutina"/>
    <s v="SSD"/>
    <x v="11"/>
    <s v="SS1009"/>
    <s v="SS100903"/>
    <s v="ssid_SS1009_0002"/>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displacement was caused by a former SPLA IO renegade General Nandi who joined the government. He's believed to have been supported by group of ex and current politicians to caused havoc in the county so that it can be blame on the current governor. However, the NISS in Tambura county are working hard to contain the situation. The current commissioner is accused of instigating the clashes. The situation has returned to normalcy but civilians are still scared to return to their habitual residences. They ran from areas of Nabiama, Akpa, Dingimo, Ajara and Namutima. They're currently living in Hai Salam, Rhino, Tahari and Nazereda."/>
    <s v="6d7c0082-e0e3-4468-b92a-424047bb2be0"/>
    <n v="1"/>
    <s v="3.4"/>
    <x v="0"/>
    <x v="0"/>
    <x v="1"/>
  </r>
  <r>
    <s v="et_SS1009_0005"/>
    <x v="173"/>
    <d v="2021-06-13T00:00:00"/>
    <d v="2021-06-29T00:00:00"/>
    <x v="9"/>
    <x v="50"/>
    <s v="Tambura"/>
    <m/>
    <x v="9"/>
    <s v="SS1009"/>
    <s v="SS100905"/>
    <s v="ssid_SS1009_0008"/>
    <s v="Gamunakpe"/>
    <s v="Gamunakpe"/>
    <n v="5.5743131999999997"/>
    <n v="27.494789999999998"/>
    <s v="Direct visit"/>
    <s v="Majority of IDPs/returnees"/>
    <x v="0"/>
    <b v="1"/>
    <b v="1"/>
    <b v="1"/>
    <b v="1"/>
    <n v="1295"/>
    <n v="7770"/>
    <n v="75"/>
    <n v="284"/>
    <n v="973"/>
    <n v="1177"/>
    <n v="846"/>
    <n v="312"/>
    <n v="78"/>
    <n v="329"/>
    <n v="1072"/>
    <n v="1358"/>
    <n v="930"/>
    <n v="336"/>
    <n v="3667"/>
    <n v="4103"/>
    <n v="766"/>
    <n v="648"/>
    <n v="7770"/>
    <x v="1"/>
    <x v="0"/>
    <m/>
    <s v="Habitual residence"/>
    <m/>
    <m/>
    <m/>
    <s v="On foot"/>
    <m/>
    <x v="1"/>
    <m/>
    <s v="violence_against_civilians"/>
    <m/>
    <b v="1"/>
    <m/>
    <s v="Yes"/>
    <b v="1"/>
    <b v="1"/>
    <m/>
    <b v="1"/>
    <m/>
    <m/>
    <m/>
    <b v="1"/>
    <m/>
    <m/>
    <m/>
    <s v="No"/>
    <s v="South Sudan"/>
    <x v="11"/>
    <m/>
    <x v="20"/>
    <m/>
    <s v="Tambura"/>
    <m/>
    <s v="Other Site"/>
    <s v="Nambia"/>
    <s v="SSD"/>
    <x v="11"/>
    <s v="SS1009"/>
    <s v="SS100905"/>
    <s v="other"/>
    <s v="No"/>
    <m/>
    <m/>
    <m/>
    <m/>
    <m/>
    <m/>
    <m/>
    <m/>
    <m/>
    <m/>
    <m/>
    <m/>
    <m/>
    <m/>
    <m/>
    <m/>
    <s v="Unknown"/>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Communal fight between the Azande and Balanda community that resulted into displacement at Gamunakpe Primary School started on 13 June 2021and continued till 29 June 2021. The situation generally still tense in Tambura and the reported IDPs settled at Gamunakpe Primary School  Site presently."/>
    <s v="36599c1a-7029-411d-8c38-9df977b232fc"/>
    <n v="1"/>
    <s v="3.4"/>
    <x v="0"/>
    <x v="0"/>
    <x v="0"/>
  </r>
  <r>
    <s v="et_SS1009_0003"/>
    <x v="173"/>
    <d v="2021-06-13T00:00:00"/>
    <d v="2021-06-29T00:00:00"/>
    <x v="9"/>
    <x v="50"/>
    <s v="Tambura"/>
    <m/>
    <x v="9"/>
    <s v="SS1009"/>
    <s v="SS100905"/>
    <s v="ssid_SS1009_0024"/>
    <s v="St Mary Catholic Church"/>
    <s v=""/>
    <n v="5.6112469999999997"/>
    <n v="27.474398999999998"/>
    <s v="Direct visit"/>
    <s v="Majority of IDPs/returnees"/>
    <x v="0"/>
    <b v="1"/>
    <m/>
    <b v="1"/>
    <b v="1"/>
    <n v="797"/>
    <n v="4782"/>
    <n v="30"/>
    <n v="230"/>
    <n v="586"/>
    <n v="823"/>
    <n v="424"/>
    <n v="190"/>
    <n v="38"/>
    <n v="251"/>
    <n v="658"/>
    <n v="867"/>
    <n v="519"/>
    <n v="166"/>
    <n v="2283"/>
    <n v="2499"/>
    <n v="549"/>
    <n v="356"/>
    <n v="4782"/>
    <x v="1"/>
    <x v="0"/>
    <m/>
    <s v="Habitual residence"/>
    <m/>
    <m/>
    <m/>
    <s v="On foot"/>
    <m/>
    <x v="1"/>
    <m/>
    <s v="violence_against_civilians"/>
    <m/>
    <b v="1"/>
    <m/>
    <s v="Yes"/>
    <b v="1"/>
    <b v="1"/>
    <m/>
    <b v="1"/>
    <m/>
    <m/>
    <b v="1"/>
    <b v="1"/>
    <m/>
    <m/>
    <m/>
    <s v="No"/>
    <s v="South Sudan"/>
    <x v="11"/>
    <m/>
    <x v="20"/>
    <m/>
    <s v="Other Admin 3"/>
    <s v="Kpangima"/>
    <s v="Other Site"/>
    <s v="Dingimo"/>
    <s v="SSD"/>
    <x v="11"/>
    <s v="SS1009"/>
    <s v="other"/>
    <s v="other"/>
    <s v="No"/>
    <m/>
    <m/>
    <m/>
    <m/>
    <m/>
    <m/>
    <m/>
    <m/>
    <m/>
    <m/>
    <m/>
    <m/>
    <m/>
    <m/>
    <m/>
    <m/>
    <s v="No"/>
    <m/>
    <m/>
    <m/>
    <m/>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1 - No severe need"/>
    <s v="2 - No"/>
    <m/>
    <m/>
    <s v="The conflict is between the two communities of Azande and Balanda that started seriously from Mid June 2021 resulting into displacements. the Situation is still tense and the displaced population are staying at the site presently."/>
    <s v="0677cb15-a5d2-41a6-a43c-1822de119bea"/>
    <n v="1"/>
    <s v="3.4"/>
    <x v="0"/>
    <x v="0"/>
    <x v="1"/>
  </r>
  <r>
    <s v="et_SS1010_0001"/>
    <x v="175"/>
    <d v="2021-07-12T00:00:00"/>
    <d v="2021-09-02T00:00:00"/>
    <x v="9"/>
    <x v="51"/>
    <s v="Yambio"/>
    <m/>
    <x v="9"/>
    <s v="SS1010"/>
    <s v="SS101007"/>
    <s v="ssid_SS1010_0036"/>
    <s v="Yambio Town"/>
    <s v=""/>
    <n v="4.5680699349999996"/>
    <n v="28.397699360000001"/>
    <s v="Direct visit"/>
    <s v="All IDPs/returnees"/>
    <x v="0"/>
    <b v="1"/>
    <m/>
    <m/>
    <b v="1"/>
    <n v="830"/>
    <n v="4981"/>
    <n v="242"/>
    <n v="346"/>
    <n v="553"/>
    <n v="726"/>
    <n v="277"/>
    <n v="104"/>
    <n v="277"/>
    <n v="415"/>
    <n v="692"/>
    <n v="899"/>
    <n v="312"/>
    <n v="138"/>
    <n v="2248"/>
    <n v="2733"/>
    <n v="1280"/>
    <n v="242"/>
    <n v="4981"/>
    <x v="0"/>
    <x v="0"/>
    <m/>
    <s v="Habitual residence"/>
    <m/>
    <m/>
    <m/>
    <s v="On foot"/>
    <m/>
    <x v="1"/>
    <m/>
    <s v="armed_clashes violence_against_civilians destruction_looting_property"/>
    <b v="1"/>
    <b v="1"/>
    <b v="1"/>
    <s v="Yes"/>
    <b v="1"/>
    <m/>
    <b v="1"/>
    <b v="1"/>
    <m/>
    <b v="1"/>
    <b v="1"/>
    <m/>
    <m/>
    <m/>
    <m/>
    <s v="No"/>
    <s v="South Sudan"/>
    <x v="11"/>
    <m/>
    <x v="20"/>
    <m/>
    <s v="Tambura"/>
    <m/>
    <s v="Other Site"/>
    <s v="Source Yubu"/>
    <s v="SSD"/>
    <x v="11"/>
    <s v="SS1009"/>
    <s v="SS100905"/>
    <s v="other"/>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As RRC reported since the beginning of the conflict in July in Tambura Town a number of IDPs start arriving into Yambio Town currently they within the Host Community."/>
    <s v="622e946c-c207-410d-a148-9c025c04fa92"/>
    <n v="1"/>
    <s v="3.4"/>
    <x v="0"/>
    <x v="1"/>
    <x v="1"/>
  </r>
  <r>
    <s v="et_SS0308_0012"/>
    <x v="38"/>
    <d v="2021-05-08T00:00:00"/>
    <d v="2021-05-19T00:00:00"/>
    <x v="2"/>
    <x v="13"/>
    <s v="Pibor/Gogolthin"/>
    <m/>
    <x v="2"/>
    <s v="SS0308"/>
    <s v="SS030808"/>
    <s v="ssid_SS0308_0053"/>
    <s v="Former VSF Compound"/>
    <s v="Former VSF Compound"/>
    <n v="6.8112440000000003"/>
    <n v="33.124474999999997"/>
    <s v="Direct visit"/>
    <s v="None"/>
    <x v="0"/>
    <m/>
    <m/>
    <m/>
    <b v="1"/>
    <n v="211"/>
    <n v="1055"/>
    <n v="55"/>
    <n v="85"/>
    <n v="75"/>
    <n v="126"/>
    <n v="50"/>
    <n v="30"/>
    <n v="85"/>
    <n v="111"/>
    <n v="90"/>
    <n v="216"/>
    <n v="85"/>
    <n v="47"/>
    <n v="421"/>
    <n v="634"/>
    <n v="336"/>
    <n v="77"/>
    <n v="1055"/>
    <x v="1"/>
    <x v="0"/>
    <m/>
    <s v="Less than 3 months"/>
    <m/>
    <m/>
    <m/>
    <s v="On foot"/>
    <m/>
    <x v="1"/>
    <m/>
    <s v="violence_against_civilians"/>
    <m/>
    <b v="1"/>
    <m/>
    <s v="No"/>
    <m/>
    <m/>
    <m/>
    <m/>
    <m/>
    <m/>
    <m/>
    <m/>
    <m/>
    <m/>
    <m/>
    <s v="No"/>
    <s v="South Sudan"/>
    <x v="2"/>
    <m/>
    <x v="3"/>
    <m/>
    <s v="Lekuangole"/>
    <m/>
    <s v="Kongor"/>
    <s v="Lekuangole"/>
    <s v="SSD"/>
    <x v="2"/>
    <s v="SS0308"/>
    <s v="SS030805"/>
    <s v="ssid_SS0308_0009"/>
    <s v="Yes"/>
    <s v="Less than 3 months"/>
    <s v="SSD"/>
    <s v="SS03"/>
    <s v="SS0308"/>
    <s v="SS030805"/>
    <s v="ssid_SS0308_0009"/>
    <s v="South Sudan"/>
    <s v="Jonglei"/>
    <m/>
    <s v="Pibor"/>
    <m/>
    <s v="Lekuangole"/>
    <m/>
    <s v="No"/>
    <s v="Kongor"/>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During our revisit on the 23rd May 2021, we found that all the IDPs living in the former VSF compound left the Site, they have returned back to Kongor where they flee from"/>
    <s v="9db1c9aa-cd89-4b5f-a7f6-56f9c6cb28bf"/>
    <n v="1"/>
    <s v="3.4"/>
    <x v="0"/>
    <x v="0"/>
    <x v="1"/>
  </r>
  <r>
    <s v="et_SS0308_0013"/>
    <x v="38"/>
    <d v="2021-05-08T00:00:00"/>
    <d v="2021-05-19T00:00:00"/>
    <x v="2"/>
    <x v="13"/>
    <s v="Pibor/Gogolthin"/>
    <m/>
    <x v="2"/>
    <s v="SS0308"/>
    <s v="SS030808"/>
    <s v="ssid_SS0308_0054"/>
    <s v="Former SALT Compound"/>
    <s v="Former SALT Compound"/>
    <n v="6.8122780000000001"/>
    <n v="33.125008999999999"/>
    <s v="Direct visit"/>
    <s v="None"/>
    <x v="0"/>
    <m/>
    <m/>
    <b v="1"/>
    <m/>
    <n v="130"/>
    <n v="650"/>
    <n v="34"/>
    <n v="53"/>
    <n v="46"/>
    <n v="77"/>
    <n v="31"/>
    <n v="19"/>
    <n v="53"/>
    <n v="68"/>
    <n v="56"/>
    <n v="133"/>
    <n v="53"/>
    <n v="27"/>
    <n v="260"/>
    <n v="390"/>
    <n v="208"/>
    <n v="46"/>
    <n v="650"/>
    <x v="1"/>
    <x v="0"/>
    <m/>
    <s v="Less than 3 months"/>
    <m/>
    <m/>
    <m/>
    <s v="On foot"/>
    <m/>
    <x v="1"/>
    <m/>
    <s v="armed_clashes violence_against_civilians"/>
    <b v="1"/>
    <b v="1"/>
    <m/>
    <s v="No"/>
    <m/>
    <m/>
    <m/>
    <m/>
    <m/>
    <m/>
    <m/>
    <m/>
    <m/>
    <m/>
    <m/>
    <s v="No"/>
    <s v="South Sudan"/>
    <x v="2"/>
    <m/>
    <x v="3"/>
    <m/>
    <s v="Other Admin 3"/>
    <s v="Lekuangole (Nanaam, Ngoyith) and Gumruk (Thangnyang)"/>
    <s v="Other Site"/>
    <s v="Nanaam, Ngoyith and Thangnyang"/>
    <s v="SSD"/>
    <x v="2"/>
    <s v="SS0308"/>
    <s v="other"/>
    <s v="other"/>
    <s v="Yes"/>
    <s v="Less than 3 months"/>
    <s v="SSD"/>
    <s v="SS03"/>
    <s v="SS0308"/>
    <s v="SS030805"/>
    <s v="other"/>
    <s v="South Sudan"/>
    <s v="Jonglei"/>
    <m/>
    <s v="Pibor"/>
    <m/>
    <s v="Lekuangole"/>
    <m/>
    <s v="No"/>
    <s v="Other Site"/>
    <s v="Llekuangole"/>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During our second visit to the site, we found that all the IDPs left the site only 2 HHs remaining at the site but the 2 HHs said that they are waiting for one of the family members to recover and then also leave the site. The IDPs were said to have gone to lekuangole and then a few who were displaced from Gumruk went to stay with there relatives within Pibor town"/>
    <s v="516f1289-36e2-41be-b446-20cf93a81299"/>
    <n v="1"/>
    <s v="3.4"/>
    <x v="0"/>
    <x v="0"/>
    <x v="1"/>
  </r>
  <r>
    <s v="et_SS0609_0134"/>
    <x v="176"/>
    <d v="2021-11-08T00:00:00"/>
    <d v="2021-11-11T00:00:00"/>
    <x v="5"/>
    <x v="28"/>
    <s v="Rubkona"/>
    <m/>
    <x v="5"/>
    <s v="SS0609"/>
    <s v="SS060912"/>
    <s v="ssid_SS0609_0032"/>
    <s v="Zero One"/>
    <s v=""/>
    <n v="9.2739329999999995"/>
    <n v="29.754100000000001"/>
    <s v="Direct visit"/>
    <s v="All IDPs/returnees"/>
    <x v="0"/>
    <b v="0"/>
    <b v="0"/>
    <b v="0"/>
    <b v="1"/>
    <n v="513"/>
    <n v="3355"/>
    <n v="29"/>
    <n v="101"/>
    <n v="435"/>
    <n v="557"/>
    <n v="322"/>
    <n v="106"/>
    <n v="26"/>
    <n v="100"/>
    <n v="505"/>
    <n v="559"/>
    <n v="400"/>
    <n v="215"/>
    <n v="1550"/>
    <n v="1805"/>
    <n v="256"/>
    <n v="321"/>
    <n v="3355"/>
    <x v="1"/>
    <x v="0"/>
    <m/>
    <s v="Over 3 years"/>
    <m/>
    <m/>
    <m/>
    <s v="On foot"/>
    <m/>
    <x v="0"/>
    <m/>
    <m/>
    <m/>
    <m/>
    <m/>
    <s v="Yes"/>
    <b v="0"/>
    <b v="1"/>
    <b v="1"/>
    <b v="0"/>
    <b v="0"/>
    <b v="0"/>
    <b v="0"/>
    <b v="0"/>
    <b v="0"/>
    <m/>
    <b v="0"/>
    <s v="No"/>
    <s v="South Sudan"/>
    <x v="1"/>
    <m/>
    <x v="34"/>
    <m/>
    <s v="Rubkona"/>
    <m/>
    <s v="Zero One"/>
    <s v="Rubkona"/>
    <s v="SSD"/>
    <x v="1"/>
    <s v="SS0609"/>
    <s v="SS060912"/>
    <s v="ssid_SS0609_0032"/>
    <s v="Yes"/>
    <s v="Less than 3 months"/>
    <s v="SSD"/>
    <s v="SS06"/>
    <s v="SS0609"/>
    <s v="SS060912"/>
    <s v="ssid_SS0609_0007"/>
    <s v="South Sudan"/>
    <s v="Unity"/>
    <m/>
    <s v="Rubkona"/>
    <m/>
    <s v="Rubkona"/>
    <m/>
    <s v="No"/>
    <s v="Hai Matar One"/>
    <m/>
    <s v="No"/>
    <m/>
    <m/>
    <m/>
    <m/>
    <m/>
    <s v="1 - No severe need"/>
    <s v="3 - Extreme need, with immediate threat to life"/>
    <s v="3 - Extreme need, with immediate threat to life"/>
    <s v="1 - No severe need"/>
    <s v="3 - Extreme need, with immediate threat to life"/>
    <s v="3 - Extreme need, with immediate threat to life"/>
    <s v="1 - No severe need"/>
    <s v="2 - No"/>
    <m/>
    <m/>
    <s v="All this IDP are been affect by flood  Villages as follow Kurkul  Zero one   Hai matar, Shalak,  Mankuach , all those villages  are  the one affected mostly in Rubkona county , now they are sheltering in Market long side of Airport  they need NFI most  because what ever they have are taken by water ,  this is IDP they are at  Risky because their children  have no space to play , the IDP facing a lot of challenge, when    crossing road side ."/>
    <s v="a5c6c333-6dbd-4351-a76e-7db9fc0573ef"/>
    <n v="1"/>
    <s v="3.4"/>
    <x v="0"/>
    <x v="0"/>
    <x v="0"/>
  </r>
  <r>
    <s v="et_SS0609_0009"/>
    <x v="177"/>
    <d v="2021-03-29T00:00:00"/>
    <d v="2021-04-03T00:00:00"/>
    <x v="5"/>
    <x v="28"/>
    <s v="Rubkona"/>
    <m/>
    <x v="5"/>
    <s v="SS0609"/>
    <s v="SS060912"/>
    <s v="ssid_SS0609_0007"/>
    <s v="Hai Matar One"/>
    <s v=""/>
    <n v="9.2920660000000002"/>
    <n v="29.791523999999999"/>
    <s v="Direct visit"/>
    <s v="All IDPs/returnees"/>
    <x v="0"/>
    <m/>
    <m/>
    <b v="1"/>
    <m/>
    <n v="11"/>
    <n v="55"/>
    <n v="1"/>
    <n v="4"/>
    <n v="10"/>
    <n v="7"/>
    <n v="3"/>
    <n v="0"/>
    <n v="2"/>
    <n v="5"/>
    <n v="11"/>
    <n v="8"/>
    <n v="4"/>
    <n v="0"/>
    <n v="25"/>
    <n v="30"/>
    <n v="12"/>
    <n v="0"/>
    <n v="55"/>
    <x v="0"/>
    <x v="0"/>
    <m/>
    <s v="Over 3 years"/>
    <m/>
    <m/>
    <m/>
    <s v="Public Transport"/>
    <m/>
    <x v="4"/>
    <m/>
    <s v="violence_against_civilians destruction_looting_property"/>
    <m/>
    <b v="1"/>
    <b v="1"/>
    <s v="Yes"/>
    <b v="1"/>
    <m/>
    <m/>
    <m/>
    <m/>
    <m/>
    <m/>
    <b v="1"/>
    <m/>
    <m/>
    <m/>
    <s v="No"/>
    <s v="Sudan"/>
    <x v="13"/>
    <m/>
    <x v="57"/>
    <m/>
    <s v="Other Admin 3"/>
    <m/>
    <m/>
    <s v=""/>
    <s v="SDN"/>
    <x v="13"/>
    <s v="SD01001"/>
    <s v="other"/>
    <m/>
    <s v="Yes"/>
    <s v="3‐6 Months"/>
    <s v="SSD"/>
    <s v="SS06"/>
    <s v="SS0604"/>
    <s v="SS060406"/>
    <s v="ssid_SS0604_0077"/>
    <s v="South Sudan"/>
    <s v="Unity"/>
    <m/>
    <s v="Leer"/>
    <m/>
    <s v="Leer/Nyadiar"/>
    <m/>
    <s v="No"/>
    <s v="Leer Town"/>
    <m/>
    <s v="No"/>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returning back from Khartoum-Sudan to South Sudan-Rubkona County they are still IDPs because they have not yet reach their final habitual Resident."/>
    <s v="a791883b-8494-4425-9760-53fc5c655697"/>
    <n v="1"/>
    <s v="3.4"/>
    <x v="1"/>
    <x v="1"/>
    <x v="1"/>
  </r>
  <r>
    <s v="et_SS0609_0012"/>
    <x v="133"/>
    <d v="2021-04-08T00:00:00"/>
    <d v="2021-04-09T00:00:00"/>
    <x v="5"/>
    <x v="28"/>
    <s v="Rubkona"/>
    <m/>
    <x v="5"/>
    <s v="SS0609"/>
    <s v="SS060912"/>
    <s v="ssid_SS0609_0007"/>
    <s v="Hai Matar One"/>
    <s v=""/>
    <n v="9.2920660000000002"/>
    <n v="29.791523999999999"/>
    <s v="Direct visit"/>
    <s v="All IDPs/returnees"/>
    <x v="0"/>
    <b v="1"/>
    <m/>
    <b v="1"/>
    <m/>
    <n v="20"/>
    <n v="61"/>
    <n v="1"/>
    <n v="4"/>
    <n v="10"/>
    <n v="4"/>
    <n v="1"/>
    <n v="0"/>
    <n v="2"/>
    <n v="3"/>
    <n v="18"/>
    <n v="12"/>
    <n v="4"/>
    <n v="2"/>
    <n v="20"/>
    <n v="41"/>
    <n v="10"/>
    <n v="2"/>
    <n v="61"/>
    <x v="0"/>
    <x v="0"/>
    <m/>
    <s v="Over 3 years"/>
    <m/>
    <m/>
    <m/>
    <s v="Others (Specify)"/>
    <s v="Air"/>
    <x v="4"/>
    <m/>
    <s v="violence_against_civilians destruction_looting_property"/>
    <m/>
    <b v="1"/>
    <b v="1"/>
    <s v="Yes"/>
    <m/>
    <m/>
    <m/>
    <m/>
    <m/>
    <m/>
    <m/>
    <m/>
    <m/>
    <m/>
    <b v="1"/>
    <s v="Yes"/>
    <s v="South Sudan"/>
    <x v="0"/>
    <m/>
    <x v="0"/>
    <m/>
    <s v="Rejaf"/>
    <m/>
    <s v="Juba IDP Camp 3"/>
    <s v="Juba IDP Site 3"/>
    <s v="SSD"/>
    <x v="0"/>
    <s v="SS0101"/>
    <s v="SS010113"/>
    <s v="ssid_SS0101_0038"/>
    <s v="Yes"/>
    <s v="3‐6 Months"/>
    <s v="SSD"/>
    <s v="SS06"/>
    <s v="SS0609"/>
    <s v="SS060912"/>
    <s v="ssid_SS0609_0007"/>
    <s v="South Sudan"/>
    <s v="Unity"/>
    <m/>
    <s v="Rubkona"/>
    <m/>
    <s v="Rubkona"/>
    <m/>
    <s v="No"/>
    <s v="Hai Matar One"/>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IDPs are returning back  from Juba POC 3  to Unity State-Rubkona and their Movement are facilitate by UNHCR in the time of Arrival WFP and WHH provide them with one month food rations as well as UNHCR and DRC give them NFIs."/>
    <s v="1e8010b2-f3a4-4b9a-8a28-77a8caff5097"/>
    <n v="1"/>
    <s v="3.4"/>
    <x v="1"/>
    <x v="1"/>
    <x v="1"/>
  </r>
  <r>
    <s v="et_SS0609_0013"/>
    <x v="133"/>
    <d v="2021-04-04T00:00:00"/>
    <d v="2021-04-09T00:00:00"/>
    <x v="5"/>
    <x v="28"/>
    <s v="Rubkona"/>
    <m/>
    <x v="5"/>
    <s v="SS0609"/>
    <s v="SS060912"/>
    <s v="ssid_SS0609_0007"/>
    <s v="Hai Matar One"/>
    <s v=""/>
    <n v="9.2920660000000002"/>
    <n v="29.791523999999999"/>
    <s v="Direct visit"/>
    <s v="All IDPs/returnees"/>
    <x v="0"/>
    <b v="1"/>
    <m/>
    <b v="1"/>
    <m/>
    <n v="36"/>
    <n v="125"/>
    <n v="3"/>
    <n v="4"/>
    <n v="21"/>
    <n v="15"/>
    <n v="6"/>
    <n v="1"/>
    <n v="1"/>
    <n v="6"/>
    <n v="30"/>
    <n v="25"/>
    <n v="9"/>
    <n v="4"/>
    <n v="50"/>
    <n v="75"/>
    <n v="14"/>
    <n v="5"/>
    <n v="125"/>
    <x v="0"/>
    <x v="0"/>
    <m/>
    <s v="Over 3 years"/>
    <m/>
    <m/>
    <m/>
    <s v="Public Transport"/>
    <m/>
    <x v="4"/>
    <m/>
    <s v="violence_against_civilians"/>
    <m/>
    <b v="1"/>
    <m/>
    <s v="Yes"/>
    <b v="1"/>
    <b v="1"/>
    <m/>
    <b v="1"/>
    <m/>
    <m/>
    <m/>
    <m/>
    <m/>
    <m/>
    <m/>
    <s v="No"/>
    <s v="South Sudan"/>
    <x v="1"/>
    <m/>
    <x v="34"/>
    <m/>
    <m/>
    <m/>
    <s v="Hai Matar One"/>
    <s v="Rubkona"/>
    <s v="SSD"/>
    <x v="1"/>
    <s v="SS0609"/>
    <m/>
    <s v="ssid_SS0609_0007"/>
    <s v="Yes"/>
    <s v="Less than 3 months"/>
    <s v="SSD"/>
    <s v="SS06"/>
    <s v="SS0606"/>
    <s v="SS060602"/>
    <s v="ssid_SS0606_0033"/>
    <s v="South Sudan"/>
    <s v="Unity"/>
    <m/>
    <s v="Mayom"/>
    <m/>
    <s v="Kuerbona"/>
    <m/>
    <s v="No"/>
    <s v="Kuerboune"/>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DPs are Voluntary  returning back from Khartoum- Sudan to South Sudan -Unity state (Rubkona) we call them IDPs because they not yet reach their final habitual resident."/>
    <s v="874d1dd4-8f7f-41df-91b0-054d06b5434c"/>
    <n v="1"/>
    <s v="3.4"/>
    <x v="0"/>
    <x v="0"/>
    <x v="1"/>
  </r>
  <r>
    <s v="et_SS0609_0010"/>
    <x v="133"/>
    <d v="2021-04-07T00:00:00"/>
    <d v="2021-04-08T00:00:00"/>
    <x v="5"/>
    <x v="28"/>
    <s v="Rubkona"/>
    <m/>
    <x v="5"/>
    <s v="SS0609"/>
    <s v="SS060912"/>
    <s v="ssid_SS0609_0007"/>
    <s v="Hai Matar One"/>
    <s v=""/>
    <n v="9.2920660000000002"/>
    <n v="29.791523999999999"/>
    <s v="Direct visit"/>
    <s v="All IDPs/returnees"/>
    <x v="0"/>
    <b v="1"/>
    <m/>
    <b v="1"/>
    <m/>
    <n v="6"/>
    <n v="17"/>
    <n v="0"/>
    <n v="0"/>
    <n v="6"/>
    <n v="2"/>
    <n v="0"/>
    <n v="0"/>
    <n v="0"/>
    <n v="4"/>
    <n v="1"/>
    <n v="2"/>
    <n v="0"/>
    <n v="2"/>
    <n v="8"/>
    <n v="9"/>
    <n v="4"/>
    <n v="2"/>
    <n v="17"/>
    <x v="0"/>
    <x v="0"/>
    <m/>
    <s v="Over 3 years"/>
    <m/>
    <m/>
    <m/>
    <s v="Others (Specify)"/>
    <s v="Air"/>
    <x v="4"/>
    <m/>
    <s v="violence_against_civilians destruction_looting_property"/>
    <m/>
    <b v="1"/>
    <b v="1"/>
    <s v="Yes"/>
    <m/>
    <m/>
    <m/>
    <m/>
    <m/>
    <m/>
    <m/>
    <m/>
    <m/>
    <m/>
    <b v="1"/>
    <s v="Yes"/>
    <s v="South Sudan"/>
    <x v="0"/>
    <m/>
    <x v="0"/>
    <m/>
    <s v="Rejaf"/>
    <m/>
    <s v="Juba IDP Camp 1"/>
    <s v="Juba IDP Site 1"/>
    <s v="SSD"/>
    <x v="0"/>
    <s v="SS0101"/>
    <s v="SS010113"/>
    <s v="ssid_SS0101_0037"/>
    <s v="Yes"/>
    <s v="Less than 3 months"/>
    <s v="SSD"/>
    <s v="SS06"/>
    <s v="SS0604"/>
    <s v="SS060406"/>
    <s v="ssid_SS0604_0075"/>
    <s v="South Sudan"/>
    <s v="Unity"/>
    <m/>
    <s v="Leer"/>
    <m/>
    <s v="Leer/Nyadiar"/>
    <m/>
    <s v="No"/>
    <s v="Leer T.P.A"/>
    <m/>
    <s v="Unknown"/>
    <m/>
    <m/>
    <m/>
    <m/>
    <m/>
    <s v="1 - No severe need"/>
    <s v="1 - No severe need"/>
    <s v="1 - No severe need"/>
    <s v="1 - No severe need"/>
    <s v="1 - No severe need"/>
    <s v="1 - No severe need"/>
    <s v="1 - No severe need"/>
    <s v="2 - No"/>
    <m/>
    <m/>
    <s v="these IDPs are voluntary Returning back from Juba POC 1 to Unity State Rubkona their movement is facilitate by UNHCR found the Arrival WFP and WHH provide them with one month food rations as well as UNHCR and DRC provide them with NFIs."/>
    <s v="0e35b98b-3542-4538-b51d-263706421115"/>
    <n v="1"/>
    <s v="3.4"/>
    <x v="1"/>
    <x v="1"/>
    <x v="1"/>
  </r>
  <r>
    <s v="et_SS0609_0011"/>
    <x v="133"/>
    <d v="2021-04-07T00:00:00"/>
    <d v="2021-04-09T00:00:00"/>
    <x v="5"/>
    <x v="28"/>
    <s v="Rubkona"/>
    <m/>
    <x v="5"/>
    <s v="SS0609"/>
    <s v="SS060912"/>
    <s v="ssid_SS0609_0007"/>
    <s v="Hai Matar One"/>
    <s v=""/>
    <n v="9.2920660000000002"/>
    <n v="29.791523999999999"/>
    <s v="Direct visit"/>
    <s v="All IDPs/returnees"/>
    <x v="0"/>
    <b v="1"/>
    <m/>
    <b v="1"/>
    <m/>
    <n v="14"/>
    <n v="44"/>
    <n v="0"/>
    <n v="4"/>
    <n v="3"/>
    <n v="5"/>
    <n v="1"/>
    <n v="1"/>
    <n v="2"/>
    <n v="8"/>
    <n v="4"/>
    <n v="12"/>
    <n v="2"/>
    <n v="2"/>
    <n v="14"/>
    <n v="30"/>
    <n v="14"/>
    <n v="3"/>
    <n v="44"/>
    <x v="0"/>
    <x v="0"/>
    <m/>
    <s v="Over 3 years"/>
    <m/>
    <m/>
    <m/>
    <s v="Others (Specify)"/>
    <s v="Air"/>
    <x v="4"/>
    <m/>
    <s v="armed_clashes violence_against_civilians destruction_looting_property"/>
    <b v="1"/>
    <b v="1"/>
    <b v="1"/>
    <s v="Yes"/>
    <m/>
    <m/>
    <m/>
    <m/>
    <m/>
    <m/>
    <m/>
    <m/>
    <m/>
    <m/>
    <b v="1"/>
    <s v="Yes"/>
    <s v="South Sudan"/>
    <x v="0"/>
    <m/>
    <x v="0"/>
    <m/>
    <s v="Rejaf"/>
    <m/>
    <s v="Juba IDP Camp 3"/>
    <s v="Juba IDP Site 3"/>
    <s v="SSD"/>
    <x v="0"/>
    <s v="SS0101"/>
    <s v="SS010113"/>
    <s v="ssid_SS0101_0038"/>
    <s v="Yes"/>
    <s v="3‐6 Months"/>
    <s v="SSD"/>
    <s v="SS06"/>
    <s v="SS0603"/>
    <s v="SS060305"/>
    <s v="ssid_SS0603_0088"/>
    <s v="South Sudan"/>
    <s v="Unity"/>
    <m/>
    <s v="Koch"/>
    <m/>
    <s v="Kuachlual"/>
    <m/>
    <s v="No"/>
    <s v="Kuachlual"/>
    <m/>
    <s v="Unknown"/>
    <m/>
    <m/>
    <m/>
    <m/>
    <m/>
    <s v="1 - No severe need"/>
    <s v="1 - No severe need"/>
    <s v="1 - No severe need"/>
    <s v="1 - No severe need"/>
    <s v="1 - No severe need"/>
    <s v="1 - No severe need"/>
    <s v="1 - No severe need"/>
    <s v="2 - No"/>
    <m/>
    <m/>
    <s v="these IDPs are Voluntary returning back from Juba POC3 to Unity state Rubkona their movement are facilitate by UNHCR A found the Arrival WFP provide them with one month food rations as well as DRC provide them with NFIs items."/>
    <s v="f52454e3-0c49-4c00-90c7-7d0e28fe86c4"/>
    <n v="1"/>
    <s v="3.4"/>
    <x v="1"/>
    <x v="1"/>
    <x v="1"/>
  </r>
  <r>
    <s v="et_SS0712_0001"/>
    <x v="178"/>
    <d v="2021-05-28T00:00:00"/>
    <d v="2021-05-29T00:00:00"/>
    <x v="6"/>
    <x v="37"/>
    <s v="Yomding"/>
    <m/>
    <x v="6"/>
    <s v="SS0712"/>
    <s v="SS071209"/>
    <s v="ssid_SS0712_0038"/>
    <s v="Tor Kiel"/>
    <s v=""/>
    <n v="8.5429999999999993"/>
    <n v="32.688000000000002"/>
    <s v="Direct visit"/>
    <s v="All IDPs/returnees"/>
    <x v="0"/>
    <m/>
    <m/>
    <m/>
    <b v="1"/>
    <n v="727"/>
    <n v="4000"/>
    <n v="48"/>
    <n v="92"/>
    <n v="468"/>
    <n v="724"/>
    <n v="640"/>
    <n v="30"/>
    <n v="56"/>
    <n v="115"/>
    <n v="503"/>
    <n v="682"/>
    <n v="600"/>
    <n v="42"/>
    <n v="2002"/>
    <n v="1998"/>
    <n v="311"/>
    <n v="72"/>
    <n v="4000"/>
    <x v="0"/>
    <x v="1"/>
    <m/>
    <s v="Less than 3 months"/>
    <m/>
    <m/>
    <m/>
    <s v="On foot"/>
    <m/>
    <x v="1"/>
    <m/>
    <s v="destruction_looting_property"/>
    <m/>
    <m/>
    <b v="1"/>
    <s v="Yes"/>
    <b v="1"/>
    <m/>
    <m/>
    <m/>
    <m/>
    <m/>
    <m/>
    <m/>
    <m/>
    <m/>
    <m/>
    <s v="No"/>
    <s v="South Sudan"/>
    <x v="16"/>
    <m/>
    <x v="42"/>
    <m/>
    <s v="Nyangore"/>
    <m/>
    <s v="Nyangore"/>
    <s v="Nyangore"/>
    <s v="SSD"/>
    <x v="16"/>
    <s v="SS0712"/>
    <s v="SS071206"/>
    <s v="ssid_SS0712_0005"/>
    <s v="Yes"/>
    <s v="Less than 3 months"/>
    <s v="SSD"/>
    <s v="SS07"/>
    <s v="SS0712"/>
    <s v="SS071206"/>
    <s v="ssid_SS0712_0005"/>
    <s v="South Sudan"/>
    <s v="Upper Nile"/>
    <m/>
    <s v="Ulang"/>
    <m/>
    <s v="Nyangore"/>
    <m/>
    <s v="No"/>
    <s v="Nyangore"/>
    <m/>
    <s v="No"/>
    <m/>
    <m/>
    <m/>
    <m/>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Most of their things  where looted, when where chaste away by the enemies in their villages but the are expecting to go back if thing come back to normally."/>
    <s v="cfca9224-a7fd-4e76-bf1d-216177457cf1"/>
    <n v="1"/>
    <s v="3.4"/>
    <x v="0"/>
    <x v="0"/>
    <x v="1"/>
  </r>
  <r>
    <s v="et_SS0304_0005"/>
    <x v="25"/>
    <d v="2021-09-06T00:00:00"/>
    <d v="2021-09-16T00:00:00"/>
    <x v="2"/>
    <x v="10"/>
    <s v="Wunlith"/>
    <m/>
    <x v="2"/>
    <s v="SS0304"/>
    <s v="SS030410"/>
    <s v="ssid_SS0304_0001"/>
    <s v="Achap Nile"/>
    <s v=""/>
    <n v="9.0994973310000002"/>
    <n v="31.463323020000001"/>
    <s v="Direct visit"/>
    <s v="Some IDPs/returnees"/>
    <x v="0"/>
    <b v="0"/>
    <b v="0"/>
    <b v="0"/>
    <b v="1"/>
    <n v="253"/>
    <n v="910"/>
    <n v="50"/>
    <n v="59"/>
    <n v="100"/>
    <n v="71"/>
    <n v="50"/>
    <n v="40"/>
    <n v="100"/>
    <n v="200"/>
    <n v="50"/>
    <n v="80"/>
    <n v="60"/>
    <n v="50"/>
    <n v="370"/>
    <n v="540"/>
    <n v="409"/>
    <n v="90"/>
    <n v="910"/>
    <x v="0"/>
    <x v="0"/>
    <m/>
    <s v="1 ‐ 3 years"/>
    <m/>
    <m/>
    <m/>
    <s v="On foot"/>
    <m/>
    <x v="9"/>
    <s v="Floods"/>
    <m/>
    <m/>
    <m/>
    <m/>
    <s v="Yes"/>
    <b v="0"/>
    <b v="1"/>
    <b v="0"/>
    <b v="0"/>
    <b v="0"/>
    <b v="0"/>
    <b v="0"/>
    <b v="0"/>
    <b v="0"/>
    <m/>
    <b v="0"/>
    <s v="No"/>
    <s v="South Sudan"/>
    <x v="2"/>
    <m/>
    <x v="15"/>
    <m/>
    <s v="Wunlith"/>
    <m/>
    <s v="Achap Nile"/>
    <s v="Wunlith"/>
    <s v="SSD"/>
    <x v="2"/>
    <s v="SS0304"/>
    <s v="SS030410"/>
    <s v="ssid_SS0304_0001"/>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people in Canal pigi were affected by floods and got displaced to Ashab Nil.  Their condition in dare needs in terms of NFI mosquitoes nets and plastic sheets. Plus medicine"/>
    <s v="d44a6cd6-79e1-4204-b163-67f5c58a8367"/>
    <n v="1"/>
    <s v="3.4"/>
    <x v="0"/>
    <x v="0"/>
    <x v="0"/>
  </r>
  <r>
    <s v="et_SS0604_0021"/>
    <x v="63"/>
    <d v="2021-07-15T00:00:00"/>
    <d v="2021-07-25T00:00:00"/>
    <x v="5"/>
    <x v="23"/>
    <s v="Adok"/>
    <m/>
    <x v="5"/>
    <s v="SS0604"/>
    <s v="SS060401"/>
    <s v="ssid_SS0604_0009"/>
    <s v="Liab"/>
    <s v=""/>
    <n v="8.2024899999999992"/>
    <n v="30.291080000000001"/>
    <s v="Direct visit"/>
    <s v="None"/>
    <x v="0"/>
    <m/>
    <m/>
    <m/>
    <b v="1"/>
    <n v="28"/>
    <n v="178"/>
    <n v="4"/>
    <n v="6"/>
    <n v="16"/>
    <n v="30"/>
    <n v="23"/>
    <n v="12"/>
    <n v="2"/>
    <n v="3"/>
    <n v="33"/>
    <n v="24"/>
    <n v="16"/>
    <n v="9"/>
    <n v="91"/>
    <n v="87"/>
    <n v="15"/>
    <n v="21"/>
    <n v="178"/>
    <x v="0"/>
    <x v="0"/>
    <m/>
    <s v="Less than 3 months"/>
    <m/>
    <m/>
    <m/>
    <s v="On foot"/>
    <m/>
    <x v="0"/>
    <s v="Floods"/>
    <m/>
    <m/>
    <m/>
    <m/>
    <s v="Yes"/>
    <b v="1"/>
    <b v="1"/>
    <m/>
    <b v="1"/>
    <m/>
    <m/>
    <m/>
    <b v="1"/>
    <m/>
    <m/>
    <m/>
    <s v="No"/>
    <s v="South Sudan"/>
    <x v="1"/>
    <m/>
    <x v="29"/>
    <m/>
    <s v="Adok"/>
    <m/>
    <s v="Lual"/>
    <s v="Adok"/>
    <s v="SSD"/>
    <x v="1"/>
    <s v="SS0604"/>
    <s v="SS060401"/>
    <s v="ssid_SS0605_0021"/>
    <s v="No"/>
    <m/>
    <m/>
    <m/>
    <m/>
    <m/>
    <m/>
    <m/>
    <m/>
    <m/>
    <m/>
    <m/>
    <m/>
    <m/>
    <m/>
    <m/>
    <m/>
    <s v="Unknown"/>
    <m/>
    <m/>
    <m/>
    <m/>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These IDPs were displaced due floods from Zorlual to Liab still with in Adok Payam and they are seeking for urgent humanitarian assistance."/>
    <s v="1ba124fa-228f-44f0-a867-30fdad3519fd"/>
    <n v="1"/>
    <s v="3.4"/>
    <x v="0"/>
    <x v="0"/>
    <x v="0"/>
  </r>
  <r>
    <s v="et_SS0605_0002"/>
    <x v="34"/>
    <d v="2021-06-07T00:00:00"/>
    <d v="2021-06-12T00:00:00"/>
    <x v="5"/>
    <x v="24"/>
    <s v="Rubkuay/Tutnyang"/>
    <m/>
    <x v="5"/>
    <s v="SS0605"/>
    <s v="SS060506"/>
    <s v="ssid_SS0605_0016"/>
    <s v="Kangkoi"/>
    <s v=""/>
    <n v="8.4074670000000005"/>
    <n v="30.077076000000002"/>
    <s v="Remote Assessment (e.g. phone interview, interview outside of the location)"/>
    <s v="All IDPs/returnees"/>
    <x v="0"/>
    <b v="1"/>
    <b v="1"/>
    <b v="1"/>
    <m/>
    <n v="6"/>
    <n v="35"/>
    <n v="1"/>
    <n v="2"/>
    <n v="5"/>
    <n v="6"/>
    <n v="3"/>
    <n v="1"/>
    <n v="0"/>
    <n v="3"/>
    <n v="6"/>
    <n v="4"/>
    <n v="2"/>
    <n v="2"/>
    <n v="18"/>
    <n v="17"/>
    <n v="6"/>
    <n v="3"/>
    <n v="35"/>
    <x v="0"/>
    <x v="0"/>
    <m/>
    <s v="Over 3 years"/>
    <m/>
    <m/>
    <m/>
    <s v="Public Transport"/>
    <m/>
    <x v="10"/>
    <s v="Insecurity situation in Sudan"/>
    <s v="armed_clashes violence_against_civilians"/>
    <b v="1"/>
    <b v="1"/>
    <m/>
    <s v="Yes"/>
    <b v="1"/>
    <m/>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1 - No severe need"/>
    <s v="2 - No"/>
    <m/>
    <m/>
    <s v="These IDPs are returning back from Sudan-Khartoum to Unity State Rubkona County by road but they have not yet reach their habitual resident."/>
    <s v="4ee341dd-0113-4dbc-bb35-80083fc0ee32"/>
    <n v="1"/>
    <s v="3.4"/>
    <x v="1"/>
    <x v="1"/>
    <x v="1"/>
  </r>
  <r>
    <s v="et_SS0609_0059"/>
    <x v="179"/>
    <d v="2021-08-09T00:00:00"/>
    <d v="2021-08-09T00:00:00"/>
    <x v="5"/>
    <x v="28"/>
    <s v="Rubkona"/>
    <m/>
    <x v="5"/>
    <s v="SS0609"/>
    <s v="SS060912"/>
    <s v="ssid_SS0609_0045"/>
    <s v="Kuerkay"/>
    <s v=""/>
    <n v="9.2086483999999995"/>
    <n v="29.711715600000002"/>
    <s v="Direct visit"/>
    <s v="All IDPs/returnees"/>
    <x v="0"/>
    <m/>
    <m/>
    <m/>
    <b v="1"/>
    <n v="29"/>
    <n v="145"/>
    <n v="4"/>
    <n v="5"/>
    <n v="17"/>
    <n v="23"/>
    <n v="18"/>
    <n v="3"/>
    <n v="3"/>
    <n v="8"/>
    <n v="25"/>
    <n v="21"/>
    <n v="11"/>
    <n v="7"/>
    <n v="70"/>
    <n v="75"/>
    <n v="20"/>
    <n v="10"/>
    <n v="145"/>
    <x v="0"/>
    <x v="0"/>
    <m/>
    <s v="Over 3 years"/>
    <m/>
    <m/>
    <m/>
    <s v="Public Transport"/>
    <m/>
    <x v="10"/>
    <s v="These IDPs are returning back from Sudan-Khartoum to Unity State -Rubkona County due to Khartoum crisis all commodity price shut up."/>
    <m/>
    <m/>
    <m/>
    <m/>
    <s v="Yes"/>
    <m/>
    <m/>
    <m/>
    <m/>
    <m/>
    <m/>
    <m/>
    <m/>
    <m/>
    <m/>
    <b v="1"/>
    <s v="No"/>
    <s v="Sudan"/>
    <x v="13"/>
    <m/>
    <x v="25"/>
    <m/>
    <s v="Other Admin 3"/>
    <s v="Khartoum"/>
    <m/>
    <s v="Khartoum"/>
    <s v="SDN"/>
    <x v="13"/>
    <s v="SD01007"/>
    <s v="other"/>
    <m/>
    <s v="No"/>
    <m/>
    <m/>
    <m/>
    <m/>
    <m/>
    <m/>
    <m/>
    <m/>
    <m/>
    <m/>
    <m/>
    <m/>
    <m/>
    <m/>
    <m/>
    <m/>
    <s v="Unknown"/>
    <m/>
    <m/>
    <m/>
    <m/>
    <m/>
    <s v="1 - No severe need"/>
    <s v="1 - No severe need"/>
    <s v="1 - No severe need"/>
    <s v="1 - No severe need"/>
    <s v="1 - No severe need"/>
    <s v="1 - No severe need"/>
    <s v="1 - No severe need"/>
    <s v="2 - No"/>
    <m/>
    <m/>
    <s v="These IDPS are returning back from Sudan -Khartoum to South Sudan Unity State Rubkona County which is not their habitual Resident and no humanitarian assistant given to them."/>
    <s v="66aed3d1-5f9b-4258-ad8b-9feb26bb5fdf"/>
    <n v="1"/>
    <s v="3.4"/>
    <x v="1"/>
    <x v="1"/>
    <x v="1"/>
  </r>
  <r>
    <s v="et_SS0609_0024"/>
    <x v="34"/>
    <d v="2021-06-07T00:00:00"/>
    <d v="2021-06-12T00:00:00"/>
    <x v="5"/>
    <x v="28"/>
    <s v="Rubkona"/>
    <m/>
    <x v="5"/>
    <s v="SS0609"/>
    <s v="SS060912"/>
    <s v="ssid_SS0609_0046"/>
    <s v="Kurkaal"/>
    <s v=""/>
    <n v="9.2986856800000002"/>
    <n v="29.792877740000002"/>
    <s v="Remote Assessment (e.g. phone interview, interview outside of the location)"/>
    <s v="All IDPs/returnees"/>
    <x v="0"/>
    <b v="1"/>
    <b v="1"/>
    <b v="1"/>
    <m/>
    <n v="8"/>
    <n v="37"/>
    <n v="0"/>
    <n v="3"/>
    <n v="5"/>
    <n v="7"/>
    <n v="2"/>
    <n v="0"/>
    <n v="0"/>
    <n v="2"/>
    <n v="8"/>
    <n v="6"/>
    <n v="3"/>
    <n v="1"/>
    <n v="17"/>
    <n v="20"/>
    <n v="5"/>
    <n v="1"/>
    <n v="37"/>
    <x v="0"/>
    <x v="0"/>
    <m/>
    <s v="Over 3 years"/>
    <m/>
    <m/>
    <m/>
    <s v="Public Transport"/>
    <m/>
    <x v="10"/>
    <s v="Insecurity situation in Sudan"/>
    <s v="armed_clashes violence_against_civilians"/>
    <b v="1"/>
    <b v="1"/>
    <m/>
    <s v="Yes"/>
    <b v="1"/>
    <m/>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returning back from Sudan Khartoum to Unity State Rubkona County they are still as IDPs because they have not yet reach their final habitual resident."/>
    <s v="a8b7cc74-5962-48ad-bdf3-ab5c0026ea63"/>
    <n v="1"/>
    <s v="3.4"/>
    <x v="1"/>
    <x v="1"/>
    <x v="1"/>
  </r>
  <r>
    <s v="et_SS0609_0030"/>
    <x v="57"/>
    <d v="2021-06-26T00:00:00"/>
    <d v="2021-06-27T00:00:00"/>
    <x v="5"/>
    <x v="28"/>
    <s v="Rubkona"/>
    <m/>
    <x v="5"/>
    <s v="SS0609"/>
    <s v="SS060912"/>
    <s v="ssid_SS0609_0047"/>
    <s v="Kurkaal Village"/>
    <s v=""/>
    <n v="9.2986584000000008"/>
    <n v="29.792870820000001"/>
    <s v="Remote Assessment (e.g. phone interview, interview outside of the location)"/>
    <s v="All IDPs/returnees"/>
    <x v="0"/>
    <b v="1"/>
    <b v="1"/>
    <b v="1"/>
    <m/>
    <n v="17"/>
    <n v="150"/>
    <n v="1"/>
    <n v="4"/>
    <n v="25"/>
    <n v="24"/>
    <n v="11"/>
    <n v="5"/>
    <n v="3"/>
    <n v="6"/>
    <n v="20"/>
    <n v="23"/>
    <n v="17"/>
    <n v="11"/>
    <n v="70"/>
    <n v="80"/>
    <n v="14"/>
    <n v="16"/>
    <n v="150"/>
    <x v="0"/>
    <x v="0"/>
    <m/>
    <s v="Over 3 years"/>
    <m/>
    <m/>
    <m/>
    <s v="Public Transport"/>
    <m/>
    <x v="10"/>
    <s v="Insecurity situation in Sudan"/>
    <s v="armed_clashes destruction_looting_property"/>
    <b v="1"/>
    <m/>
    <b v="1"/>
    <s v="Yes"/>
    <b v="1"/>
    <m/>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returning backing from Khartoum Sudan to South Sudan Rubkona County which is not their final habitual resident and no humanitarian assistance give to them."/>
    <s v="e001b40f-6b9a-4ef0-9e5a-fbbbf028eb0f"/>
    <n v="1"/>
    <s v="3.4"/>
    <x v="1"/>
    <x v="1"/>
    <x v="1"/>
  </r>
  <r>
    <s v="et_SS0609_0058"/>
    <x v="179"/>
    <d v="2021-08-09T00:00:00"/>
    <d v="2021-08-10T00:00:00"/>
    <x v="5"/>
    <x v="28"/>
    <s v="Rubkona"/>
    <m/>
    <x v="5"/>
    <s v="SS0609"/>
    <s v="SS060912"/>
    <s v="ssid_SS0609_0009"/>
    <s v="Hai Salam"/>
    <s v=""/>
    <n v="9.2913200000000007"/>
    <n v="29.789919999999999"/>
    <s v="Remote Assessment (e.g. phone interview, interview outside of the location)"/>
    <s v="All IDPs/returnees"/>
    <x v="0"/>
    <m/>
    <m/>
    <m/>
    <b v="1"/>
    <n v="11"/>
    <n v="55"/>
    <n v="1"/>
    <n v="3"/>
    <n v="7"/>
    <n v="8"/>
    <n v="4"/>
    <n v="2"/>
    <n v="2"/>
    <n v="2"/>
    <n v="9"/>
    <n v="10"/>
    <n v="3"/>
    <n v="4"/>
    <n v="25"/>
    <n v="30"/>
    <n v="8"/>
    <n v="6"/>
    <n v="55"/>
    <x v="0"/>
    <x v="0"/>
    <m/>
    <s v="Over 3 years"/>
    <m/>
    <m/>
    <m/>
    <s v="Public Transport"/>
    <m/>
    <x v="10"/>
    <s v="these IDPs are returning back from Sudan to South Sudan Unity -Rubkona  due to Khartoum crisis all commodity price are high."/>
    <m/>
    <m/>
    <m/>
    <m/>
    <s v="Yes"/>
    <m/>
    <m/>
    <m/>
    <m/>
    <m/>
    <m/>
    <m/>
    <m/>
    <m/>
    <m/>
    <b v="1"/>
    <s v="No"/>
    <s v="Sudan"/>
    <x v="13"/>
    <m/>
    <x v="25"/>
    <m/>
    <s v="Other Admin 3"/>
    <s v="Khartoum"/>
    <m/>
    <s v="Khartoum"/>
    <s v="SDN"/>
    <x v="13"/>
    <s v="SD01007"/>
    <s v="other"/>
    <m/>
    <s v="No"/>
    <m/>
    <m/>
    <m/>
    <m/>
    <m/>
    <m/>
    <m/>
    <m/>
    <m/>
    <m/>
    <m/>
    <m/>
    <m/>
    <m/>
    <m/>
    <m/>
    <s v="Unknown"/>
    <m/>
    <m/>
    <m/>
    <m/>
    <m/>
    <s v="1 - No severe need"/>
    <s v="1 - No severe need"/>
    <s v="1 - No severe need"/>
    <s v="1 - No severe need"/>
    <s v="1 - No severe need"/>
    <s v="1 - No severe need"/>
    <s v="1 - No severe need"/>
    <s v="2 - No"/>
    <m/>
    <m/>
    <s v="These IDPs are Returning back from Sudan -Khartoum to South Sudan Rubkona County using public transport (road) which is not their habitual resident and humanitarian assistant given to them."/>
    <s v="f5e941a9-4371-4c0c-99bc-6fa7c40626ff"/>
    <n v="1"/>
    <s v="3.4"/>
    <x v="1"/>
    <x v="1"/>
    <x v="1"/>
  </r>
  <r>
    <s v="et_SS0609_0025"/>
    <x v="65"/>
    <d v="2021-06-14T00:00:00"/>
    <d v="2021-06-19T00:00:00"/>
    <x v="5"/>
    <x v="28"/>
    <s v="Rubkona"/>
    <m/>
    <x v="5"/>
    <s v="SS0609"/>
    <s v="SS060912"/>
    <s v="ssid_SS0609_0009"/>
    <s v="Hai Salam"/>
    <s v=""/>
    <n v="9.2913200000000007"/>
    <n v="29.789919999999999"/>
    <s v="Remote Assessment (e.g. phone interview, interview outside of the location)"/>
    <s v="All IDPs/returnees"/>
    <x v="0"/>
    <b v="1"/>
    <b v="1"/>
    <b v="1"/>
    <b v="1"/>
    <n v="10"/>
    <n v="43"/>
    <n v="2"/>
    <n v="3"/>
    <n v="7"/>
    <n v="8"/>
    <n v="3"/>
    <n v="0"/>
    <n v="0"/>
    <n v="4"/>
    <n v="6"/>
    <n v="4"/>
    <n v="5"/>
    <n v="1"/>
    <n v="23"/>
    <n v="20"/>
    <n v="9"/>
    <n v="1"/>
    <n v="43"/>
    <x v="0"/>
    <x v="0"/>
    <m/>
    <s v="Over 3 years"/>
    <m/>
    <m/>
    <m/>
    <s v="Public Transport"/>
    <m/>
    <x v="4"/>
    <s v="Poor living condition"/>
    <s v="armed_clashes violence_against_civilians"/>
    <b v="1"/>
    <b v="1"/>
    <m/>
    <s v="No"/>
    <m/>
    <m/>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1 - No severe need"/>
    <s v="1 - No severe need"/>
    <s v="2 - No"/>
    <m/>
    <m/>
    <s v="these IDPs are returning back from Sudan Khartoum to Unity State Rubkona and  there is no any assistant given to them Humanitarian."/>
    <s v="f16454a6-3438-4bf9-8299-621460e2c131"/>
    <n v="1"/>
    <s v="3.4"/>
    <x v="1"/>
    <x v="1"/>
    <x v="1"/>
  </r>
  <r>
    <s v="et_SS0609_0016"/>
    <x v="180"/>
    <d v="2021-04-26T00:00:00"/>
    <d v="2021-05-02T00:00:00"/>
    <x v="5"/>
    <x v="28"/>
    <s v="Rubkona"/>
    <m/>
    <x v="5"/>
    <s v="SS0609"/>
    <s v="SS060912"/>
    <s v="ssid_SS0609_0007"/>
    <s v="Hai Matar One"/>
    <s v=""/>
    <n v="9.2920660000000002"/>
    <n v="29.791523999999999"/>
    <s v="Direct visit"/>
    <s v="All IDPs/returnees"/>
    <x v="0"/>
    <b v="1"/>
    <m/>
    <m/>
    <m/>
    <n v="94"/>
    <n v="546"/>
    <n v="10"/>
    <n v="25"/>
    <n v="80"/>
    <n v="75"/>
    <n v="51"/>
    <n v="15"/>
    <n v="11"/>
    <n v="22"/>
    <n v="100"/>
    <n v="74"/>
    <n v="57"/>
    <n v="26"/>
    <n v="256"/>
    <n v="290"/>
    <n v="68"/>
    <n v="41"/>
    <n v="546"/>
    <x v="0"/>
    <x v="0"/>
    <m/>
    <s v="1 ‐ 3 years"/>
    <m/>
    <m/>
    <m/>
    <s v="Public Transport"/>
    <m/>
    <x v="4"/>
    <s v="Poor living condition"/>
    <m/>
    <m/>
    <m/>
    <m/>
    <s v="Yes"/>
    <b v="1"/>
    <b v="1"/>
    <m/>
    <m/>
    <m/>
    <m/>
    <m/>
    <m/>
    <m/>
    <m/>
    <m/>
    <s v="No"/>
    <s v="Sudan"/>
    <x v="13"/>
    <m/>
    <x v="25"/>
    <m/>
    <s v="Other Admin 3"/>
    <s v="Khartoum"/>
    <m/>
    <s v="Khartoum"/>
    <s v="SDN"/>
    <x v="13"/>
    <s v="SD01007"/>
    <s v="other"/>
    <m/>
    <s v="Yes"/>
    <s v="Less than 3 months"/>
    <s v="SSD"/>
    <s v="SS06"/>
    <s v="SS0604"/>
    <s v="SS060406"/>
    <s v="ssid_SS0604_0077"/>
    <s v="South Sudan"/>
    <s v="Unity"/>
    <m/>
    <s v="Leer"/>
    <m/>
    <s v="Leer/Nyadiar"/>
    <m/>
    <s v="No"/>
    <s v="Leer Town"/>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9 buses have Arrive from Sudan to South Sudan, Unity State-Rubkona and some of the household intend to leave this place after few week or month."/>
    <s v="dd8442b5-8da4-41d6-b8f9-a45a1e62b003"/>
    <n v="1"/>
    <s v="3.4"/>
    <x v="1"/>
    <x v="1"/>
    <x v="1"/>
  </r>
  <r>
    <s v="et_SS0609_0015"/>
    <x v="181"/>
    <d v="2021-04-12T00:00:00"/>
    <d v="2021-04-25T00:00:00"/>
    <x v="5"/>
    <x v="28"/>
    <s v="Rubkona"/>
    <m/>
    <x v="5"/>
    <s v="SS0609"/>
    <s v="SS060912"/>
    <s v="ssid_SS0609_0007"/>
    <s v="Hai Matar One"/>
    <s v=""/>
    <n v="9.2920660000000002"/>
    <n v="29.791523999999999"/>
    <s v="Direct visit"/>
    <s v="All IDPs/returnees"/>
    <x v="0"/>
    <b v="1"/>
    <m/>
    <m/>
    <b v="1"/>
    <n v="115"/>
    <n v="544"/>
    <n v="7"/>
    <n v="24"/>
    <n v="79"/>
    <n v="69"/>
    <n v="43"/>
    <n v="21"/>
    <n v="7"/>
    <n v="28"/>
    <n v="97"/>
    <n v="79"/>
    <n v="59"/>
    <n v="31"/>
    <n v="243"/>
    <n v="301"/>
    <n v="66"/>
    <n v="52"/>
    <n v="544"/>
    <x v="0"/>
    <x v="0"/>
    <m/>
    <s v="1 ‐ 3 years"/>
    <m/>
    <m/>
    <m/>
    <s v="Public Transport"/>
    <m/>
    <x v="4"/>
    <s v=""/>
    <m/>
    <m/>
    <m/>
    <m/>
    <s v="No"/>
    <m/>
    <m/>
    <m/>
    <m/>
    <m/>
    <m/>
    <m/>
    <m/>
    <m/>
    <m/>
    <m/>
    <s v="No"/>
    <s v="Sudan"/>
    <x v="13"/>
    <m/>
    <x v="25"/>
    <m/>
    <s v="Other Admin 3"/>
    <s v="Khartoum"/>
    <m/>
    <s v="Khartoum"/>
    <s v="SDN"/>
    <x v="13"/>
    <s v="SD01007"/>
    <s v="other"/>
    <m/>
    <s v="Yes"/>
    <s v="Less than 3 months"/>
    <s v="SSD"/>
    <s v="SS06"/>
    <s v="SS0604"/>
    <s v="SS060406"/>
    <s v="ssid_SS0604_0076"/>
    <s v="South Sudan"/>
    <s v="Unity"/>
    <m/>
    <s v="Leer"/>
    <m/>
    <s v="Leer/Nyadiar"/>
    <m/>
    <s v="No"/>
    <s v="Nyadiar"/>
    <m/>
    <s v="Unknown"/>
    <m/>
    <m/>
    <m/>
    <m/>
    <m/>
    <s v="1 - No severe need"/>
    <s v="2 - Severe need leading to negative impact on living standards, physical and mental wellbeing, and loss of dignity, but no immediate threat to life"/>
    <s v="1 - No severe need"/>
    <s v="1 - No severe need"/>
    <s v="1 - No severe need"/>
    <s v="1 - No severe need"/>
    <s v="1 - No severe need"/>
    <s v="2 - No"/>
    <m/>
    <m/>
    <s v="9 buses had come from Khartoum Sudan to Unity State, Rubkona most of this IDP intended to leave after some month and most of them need to return to their habitual resident."/>
    <s v="bfc027e7-9854-46c3-acb6-c03b38346c7d"/>
    <n v="1"/>
    <s v="3.4"/>
    <x v="1"/>
    <x v="1"/>
    <x v="1"/>
  </r>
  <r>
    <s v="et_SS0609_0018"/>
    <x v="182"/>
    <d v="2021-05-10T00:00:00"/>
    <d v="2021-05-16T00:00:00"/>
    <x v="5"/>
    <x v="28"/>
    <s v="Rubkona"/>
    <m/>
    <x v="5"/>
    <s v="SS0609"/>
    <s v="SS060912"/>
    <s v="ssid_SS0609_0007"/>
    <s v="Hai Matar One"/>
    <s v=""/>
    <n v="9.2920660000000002"/>
    <n v="29.791523999999999"/>
    <s v="Direct visit"/>
    <s v="All IDPs/returnees"/>
    <x v="0"/>
    <b v="1"/>
    <m/>
    <m/>
    <m/>
    <n v="45"/>
    <n v="220"/>
    <n v="3"/>
    <n v="14"/>
    <n v="37"/>
    <n v="26"/>
    <n v="8"/>
    <n v="2"/>
    <n v="2"/>
    <n v="12"/>
    <n v="48"/>
    <n v="32"/>
    <n v="26"/>
    <n v="10"/>
    <n v="90"/>
    <n v="130"/>
    <n v="31"/>
    <n v="12"/>
    <n v="220"/>
    <x v="0"/>
    <x v="0"/>
    <m/>
    <s v="1 ‐ 3 years"/>
    <m/>
    <m/>
    <m/>
    <s v="Public Transport"/>
    <m/>
    <x v="4"/>
    <s v="Poor living condition"/>
    <m/>
    <m/>
    <m/>
    <m/>
    <s v="Yes"/>
    <m/>
    <b v="1"/>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No"/>
    <m/>
    <m/>
    <s v="4 buses has arrive from Khartoum to Unity State, they leave Khartoum to here due to poor living condition and some were going back to their Habitual resident once they know the Situation is Calm."/>
    <s v="8dd46e99-5eed-4bfc-ad05-8578bb4cc52d"/>
    <n v="1"/>
    <s v="3.4"/>
    <x v="1"/>
    <x v="1"/>
    <x v="1"/>
  </r>
  <r>
    <s v="et_SS0609_0017"/>
    <x v="183"/>
    <d v="2021-05-03T00:00:00"/>
    <d v="2021-05-09T00:00:00"/>
    <x v="5"/>
    <x v="28"/>
    <s v="Rubkona"/>
    <m/>
    <x v="5"/>
    <s v="SS0609"/>
    <s v="SS060912"/>
    <s v="ssid_SS0609_0007"/>
    <s v="Hai Matar One"/>
    <s v=""/>
    <n v="9.2920660000000002"/>
    <n v="29.791523999999999"/>
    <s v="Direct visit"/>
    <s v="All IDPs/returnees"/>
    <x v="0"/>
    <b v="1"/>
    <m/>
    <m/>
    <m/>
    <n v="34"/>
    <n v="146"/>
    <n v="3"/>
    <n v="10"/>
    <n v="27"/>
    <n v="23"/>
    <n v="2"/>
    <n v="0"/>
    <n v="4"/>
    <n v="8"/>
    <n v="23"/>
    <n v="29"/>
    <n v="11"/>
    <n v="6"/>
    <n v="65"/>
    <n v="81"/>
    <n v="25"/>
    <n v="6"/>
    <n v="146"/>
    <x v="0"/>
    <x v="0"/>
    <m/>
    <s v="1 ‐ 3 years"/>
    <m/>
    <m/>
    <m/>
    <s v="Public Transport"/>
    <m/>
    <x v="4"/>
    <s v="Poor living condition in refugees camp."/>
    <m/>
    <m/>
    <m/>
    <m/>
    <s v="Yes"/>
    <m/>
    <b v="1"/>
    <m/>
    <m/>
    <m/>
    <m/>
    <m/>
    <m/>
    <m/>
    <m/>
    <m/>
    <s v="No"/>
    <s v="Sudan"/>
    <x v="13"/>
    <m/>
    <x v="25"/>
    <m/>
    <s v="Other Admin 3"/>
    <s v="Khartoum"/>
    <m/>
    <s v="Khartoum"/>
    <s v="SDN"/>
    <x v="13"/>
    <s v="SD01007"/>
    <s v="other"/>
    <m/>
    <s v="Yes"/>
    <s v="3‐6 Months"/>
    <s v="SSD"/>
    <s v="SS06"/>
    <s v="SS0603"/>
    <s v="SS060304"/>
    <s v="ssid_SS0603_0030"/>
    <s v="South Sudan"/>
    <s v="Unity"/>
    <m/>
    <s v="Koch"/>
    <m/>
    <s v="Koch"/>
    <m/>
    <s v="No"/>
    <s v="Koch"/>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ree buses has arrive from Khartoum most of the individual intend to move to other location in search for better living condition and where they feel free to cultivate."/>
    <s v="55f3470f-4fe6-4a1b-aca8-7ed7540ae295"/>
    <n v="1"/>
    <s v="3.4"/>
    <x v="1"/>
    <x v="1"/>
    <x v="1"/>
  </r>
  <r>
    <s v="et_SS0609_0131"/>
    <x v="54"/>
    <d v="2021-11-01T00:00:00"/>
    <d v="2021-11-01T00:00:00"/>
    <x v="5"/>
    <x v="28"/>
    <s v="Rubkona"/>
    <m/>
    <x v="5"/>
    <s v="SS0609"/>
    <s v="SS060912"/>
    <s v="ssid_SS0609_0007"/>
    <s v="Hai Matar One"/>
    <s v=""/>
    <n v="9.2920660000000002"/>
    <n v="29.791523999999999"/>
    <s v="Direct visit"/>
    <s v="None"/>
    <x v="0"/>
    <b v="0"/>
    <b v="0"/>
    <b v="0"/>
    <b v="1"/>
    <n v="14"/>
    <n v="55"/>
    <n v="2"/>
    <n v="1"/>
    <n v="8"/>
    <n v="10"/>
    <n v="3"/>
    <n v="1"/>
    <n v="1"/>
    <n v="2"/>
    <n v="10"/>
    <n v="11"/>
    <n v="4"/>
    <n v="2"/>
    <n v="25"/>
    <n v="30"/>
    <n v="6"/>
    <n v="3"/>
    <n v="55"/>
    <x v="0"/>
    <x v="0"/>
    <m/>
    <s v="Over 3 years"/>
    <m/>
    <m/>
    <m/>
    <s v="On foot"/>
    <m/>
    <x v="10"/>
    <s v="Poor Living Condition in Sudan."/>
    <m/>
    <m/>
    <m/>
    <m/>
    <s v="Yes"/>
    <b v="0"/>
    <b v="0"/>
    <b v="0"/>
    <b v="0"/>
    <b v="0"/>
    <b v="0"/>
    <b v="0"/>
    <b v="0"/>
    <b v="0"/>
    <m/>
    <b v="1"/>
    <s v="No"/>
    <s v="Sudan"/>
    <x v="13"/>
    <m/>
    <x v="25"/>
    <m/>
    <s v="Other Admin 3"/>
    <s v="Khartoum"/>
    <m/>
    <s v="Khartoum"/>
    <s v="SDN"/>
    <x v="13"/>
    <s v="SD01007"/>
    <s v="other"/>
    <m/>
    <s v="No"/>
    <m/>
    <m/>
    <m/>
    <m/>
    <m/>
    <m/>
    <m/>
    <m/>
    <m/>
    <m/>
    <m/>
    <m/>
    <m/>
    <m/>
    <m/>
    <m/>
    <s v="Unknown"/>
    <m/>
    <m/>
    <m/>
    <m/>
    <m/>
    <s v="1 - No severe need"/>
    <s v="1 - No severe need"/>
    <s v="1 - No severe need"/>
    <s v="1 - No severe need"/>
    <s v="1 - No severe need"/>
    <s v="1 - No severe need"/>
    <s v="1 - No severe need"/>
    <s v="2 - No"/>
    <m/>
    <m/>
    <s v="These IDP are returning back from Sudan-Khartoum to South Sudan Rubkona County particular Hai Matar with their relative and friend."/>
    <s v="10829f24-808d-427e-96a9-f06802f35bfe"/>
    <n v="1"/>
    <s v="3.4"/>
    <x v="1"/>
    <x v="1"/>
    <x v="1"/>
  </r>
  <r>
    <s v="et_SS0609_0132"/>
    <x v="61"/>
    <d v="2021-10-29T00:00:00"/>
    <d v="2021-10-29T00:00:00"/>
    <x v="5"/>
    <x v="28"/>
    <s v="Rubkona"/>
    <m/>
    <x v="5"/>
    <s v="SS0609"/>
    <s v="SS060912"/>
    <s v="ssid_SS0609_0007"/>
    <s v="Hai Matar One"/>
    <s v=""/>
    <n v="9.2920660000000002"/>
    <n v="29.791523999999999"/>
    <s v="Direct visit"/>
    <s v="All IDPs/returnees"/>
    <x v="0"/>
    <b v="0"/>
    <b v="0"/>
    <b v="0"/>
    <b v="1"/>
    <n v="9"/>
    <n v="37"/>
    <n v="1"/>
    <n v="2"/>
    <n v="4"/>
    <n v="7"/>
    <n v="3"/>
    <n v="0"/>
    <n v="0"/>
    <n v="3"/>
    <n v="6"/>
    <n v="8"/>
    <n v="2"/>
    <n v="1"/>
    <n v="17"/>
    <n v="20"/>
    <n v="6"/>
    <n v="1"/>
    <n v="37"/>
    <x v="0"/>
    <x v="0"/>
    <m/>
    <s v="Over 3 years"/>
    <m/>
    <m/>
    <m/>
    <s v="Public Transport"/>
    <m/>
    <x v="10"/>
    <s v="Poor living Condition."/>
    <m/>
    <m/>
    <m/>
    <m/>
    <s v="Yes"/>
    <b v="0"/>
    <b v="0"/>
    <b v="0"/>
    <b v="0"/>
    <b v="0"/>
    <b v="0"/>
    <b v="0"/>
    <b v="0"/>
    <b v="0"/>
    <m/>
    <b v="1"/>
    <s v="No"/>
    <s v="Sudan"/>
    <x v="13"/>
    <m/>
    <x v="25"/>
    <m/>
    <s v="Other Admin 3"/>
    <s v="Khartoum"/>
    <m/>
    <s v="Khartoum"/>
    <s v="SDN"/>
    <x v="13"/>
    <s v="SD01007"/>
    <s v="other"/>
    <m/>
    <s v="Yes"/>
    <s v="More than 6 months"/>
    <s v="SSD"/>
    <s v="SS06"/>
    <s v="SS0609"/>
    <s v="SS060912"/>
    <s v="ssid_SS0609_0007"/>
    <s v="South Sudan"/>
    <s v="Unity"/>
    <m/>
    <s v="Rubkona"/>
    <m/>
    <s v="Rubkona"/>
    <m/>
    <s v="No"/>
    <s v="Hai Matar One"/>
    <m/>
    <s v="Unknown"/>
    <m/>
    <m/>
    <m/>
    <m/>
    <m/>
    <s v="1 - No severe need"/>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1 - No severe need"/>
    <s v="2 - No"/>
    <m/>
    <m/>
    <s v="These IDP are returning back from Sudan-Khartoum to South Sudan -Unity State (Rubkona Town) and they never encounter any issue."/>
    <s v="f71dcdb1-903f-47df-a8f3-28009eabc41a"/>
    <n v="1"/>
    <s v="3.4"/>
    <x v="1"/>
    <x v="1"/>
    <x v="1"/>
  </r>
  <r>
    <s v="et_SS0609_0033"/>
    <x v="66"/>
    <d v="2021-07-08T00:00:00"/>
    <d v="2021-07-10T00:00:00"/>
    <x v="5"/>
    <x v="28"/>
    <s v="Rubkona"/>
    <m/>
    <x v="5"/>
    <s v="SS0609"/>
    <s v="SS060912"/>
    <s v="ssid_SS0609_0062"/>
    <s v="Mankuach-Tuak"/>
    <s v=""/>
    <n v="9.2850103379999993"/>
    <n v="29.783300400000002"/>
    <s v="Remote Assessment (e.g. phone interview, interview outside of the location)"/>
    <s v="All IDPs/returnees"/>
    <x v="0"/>
    <b v="1"/>
    <b v="1"/>
    <b v="1"/>
    <m/>
    <n v="8"/>
    <n v="48"/>
    <n v="0"/>
    <n v="4"/>
    <n v="3"/>
    <n v="10"/>
    <n v="4"/>
    <n v="1"/>
    <n v="1"/>
    <n v="3"/>
    <n v="11"/>
    <n v="5"/>
    <n v="4"/>
    <n v="2"/>
    <n v="22"/>
    <n v="26"/>
    <n v="8"/>
    <n v="3"/>
    <n v="48"/>
    <x v="0"/>
    <x v="0"/>
    <m/>
    <s v="Over 3 years"/>
    <m/>
    <m/>
    <m/>
    <s v="Public Transport"/>
    <m/>
    <x v="4"/>
    <s v="they are returning back because of economic crisis in Sudan plus that they have seen peace in the Country."/>
    <m/>
    <m/>
    <m/>
    <m/>
    <s v="Yes"/>
    <m/>
    <m/>
    <m/>
    <m/>
    <m/>
    <m/>
    <m/>
    <m/>
    <m/>
    <m/>
    <b v="1"/>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DPs are returning back from Sudan Khartoum to South Sudan Unity State Rubkona County which is not their final habitual resident and no humanitarian assistant given to them."/>
    <s v="34848f6f-b121-4d4a-929c-d6c7b22a7f91"/>
    <n v="1"/>
    <s v="3.4"/>
    <x v="1"/>
    <x v="1"/>
    <x v="1"/>
  </r>
  <r>
    <s v="et_SS0609_0028"/>
    <x v="57"/>
    <d v="2021-06-21T00:00:00"/>
    <d v="2021-06-23T00:00:00"/>
    <x v="5"/>
    <x v="28"/>
    <s v="Rubkona"/>
    <m/>
    <x v="5"/>
    <s v="SS0609"/>
    <s v="SS060912"/>
    <s v="ssid_SS0609_0062"/>
    <s v="Mankuach-Tuak"/>
    <s v=""/>
    <n v="9.2850103379999993"/>
    <n v="29.783300400000002"/>
    <s v="Remote Assessment (e.g. phone interview, interview outside of the location)"/>
    <s v="All IDPs/returnees"/>
    <x v="0"/>
    <b v="1"/>
    <b v="1"/>
    <b v="1"/>
    <m/>
    <n v="10"/>
    <n v="45"/>
    <n v="1"/>
    <n v="3"/>
    <n v="5"/>
    <n v="7"/>
    <n v="4"/>
    <n v="1"/>
    <n v="0"/>
    <n v="4"/>
    <n v="8"/>
    <n v="6"/>
    <n v="3"/>
    <n v="3"/>
    <n v="21"/>
    <n v="24"/>
    <n v="8"/>
    <n v="4"/>
    <n v="45"/>
    <x v="0"/>
    <x v="0"/>
    <m/>
    <s v="Over 3 years"/>
    <m/>
    <m/>
    <m/>
    <s v="Public Transport"/>
    <m/>
    <x v="4"/>
    <s v="Poor living condition"/>
    <s v="armed_clashes"/>
    <b v="1"/>
    <m/>
    <m/>
    <s v="No"/>
    <m/>
    <m/>
    <m/>
    <m/>
    <m/>
    <m/>
    <m/>
    <m/>
    <m/>
    <m/>
    <m/>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1 - No severe need"/>
    <s v="1 - No severe need"/>
    <s v="1 - No severe need"/>
    <s v="1 - No severe need"/>
    <s v="1 - No severe need"/>
    <s v="2 - No"/>
    <m/>
    <m/>
    <s v="These IDPs are returning back from Sudan Khartoum to South Sudan Unity State Rubkona County which is not their habitual resident and no humanitarian assistance give to them."/>
    <s v="91afa85a-3993-40ed-a511-3c17d34ba942"/>
    <n v="1"/>
    <s v="3.4"/>
    <x v="1"/>
    <x v="1"/>
    <x v="1"/>
  </r>
  <r>
    <s v="et_SS0609_0049"/>
    <x v="72"/>
    <d v="2021-08-02T00:00:00"/>
    <d v="2021-08-08T00:00:00"/>
    <x v="5"/>
    <x v="28"/>
    <s v="Rubkona"/>
    <m/>
    <x v="5"/>
    <s v="SS0609"/>
    <s v="SS060912"/>
    <s v="ssid_SS0609_0077"/>
    <s v="Rubkona Town"/>
    <s v=""/>
    <n v="9.2894232999999993"/>
    <n v="29.789508399999999"/>
    <s v="Direct visit"/>
    <s v="Majority of IDPs/returnees"/>
    <x v="0"/>
    <m/>
    <m/>
    <m/>
    <b v="1"/>
    <n v="30"/>
    <n v="140"/>
    <n v="2"/>
    <n v="8"/>
    <n v="17"/>
    <n v="22"/>
    <n v="18"/>
    <n v="5"/>
    <n v="2"/>
    <n v="6"/>
    <n v="28"/>
    <n v="14"/>
    <n v="11"/>
    <n v="7"/>
    <n v="72"/>
    <n v="68"/>
    <n v="18"/>
    <n v="12"/>
    <n v="140"/>
    <x v="0"/>
    <x v="0"/>
    <m/>
    <s v="1 ‐ 3 years"/>
    <m/>
    <m/>
    <m/>
    <s v="Public Transport"/>
    <m/>
    <x v="10"/>
    <s v="This IDPs returning from Sudan to Rubkona"/>
    <m/>
    <m/>
    <m/>
    <m/>
    <s v="Yes"/>
    <m/>
    <m/>
    <m/>
    <m/>
    <m/>
    <m/>
    <m/>
    <m/>
    <m/>
    <m/>
    <b v="1"/>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1 - No severe need"/>
    <s v="2 - No"/>
    <m/>
    <m/>
    <s v="These are IDPs who are returning back from Sudan/Khartoum to South Sudan/Rubkona county hence it's not their final destination of resident"/>
    <s v="146011ce-492a-41e4-a05f-072e9b11a695"/>
    <n v="1"/>
    <s v="3.4"/>
    <x v="1"/>
    <x v="1"/>
    <x v="1"/>
  </r>
  <r>
    <s v="et_SS0609_0043"/>
    <x v="82"/>
    <d v="2021-07-26T00:00:00"/>
    <d v="2021-08-01T00:00:00"/>
    <x v="5"/>
    <x v="28"/>
    <s v="Rubkona"/>
    <m/>
    <x v="5"/>
    <s v="SS0609"/>
    <s v="SS060912"/>
    <s v="ssid_SS0609_0077"/>
    <s v="Rubkona Town"/>
    <s v=""/>
    <n v="9.2894232999999993"/>
    <n v="29.789508399999999"/>
    <s v="Direct visit"/>
    <s v="Majority of IDPs/returnees"/>
    <x v="0"/>
    <b v="0"/>
    <b v="0"/>
    <b v="0"/>
    <b v="1"/>
    <n v="4"/>
    <n v="21"/>
    <n v="0"/>
    <n v="2"/>
    <n v="3"/>
    <n v="5"/>
    <n v="1"/>
    <n v="0"/>
    <n v="0"/>
    <n v="1"/>
    <n v="5"/>
    <n v="2"/>
    <n v="2"/>
    <n v="0"/>
    <n v="11"/>
    <n v="10"/>
    <n v="3"/>
    <n v="0"/>
    <n v="21"/>
    <x v="0"/>
    <x v="0"/>
    <m/>
    <s v="1 ‐ 3 years"/>
    <m/>
    <m/>
    <m/>
    <s v="Public Transport"/>
    <m/>
    <x v="10"/>
    <s v="Voluntary relocation from Sudan"/>
    <m/>
    <m/>
    <m/>
    <m/>
    <s v="Yes"/>
    <b v="0"/>
    <b v="0"/>
    <b v="0"/>
    <b v="0"/>
    <b v="0"/>
    <b v="0"/>
    <b v="0"/>
    <b v="0"/>
    <b v="0"/>
    <m/>
    <b v="1"/>
    <s v="No"/>
    <s v="Sudan"/>
    <x v="13"/>
    <m/>
    <x v="25"/>
    <m/>
    <s v="Other Admin 3"/>
    <s v="Khartoum"/>
    <m/>
    <s v="Khartoum"/>
    <s v="SDN"/>
    <x v="13"/>
    <s v="SD01007"/>
    <s v="other"/>
    <m/>
    <s v="No"/>
    <m/>
    <m/>
    <m/>
    <m/>
    <m/>
    <m/>
    <m/>
    <m/>
    <m/>
    <m/>
    <m/>
    <m/>
    <m/>
    <m/>
    <m/>
    <m/>
    <s v="Unknown"/>
    <m/>
    <m/>
    <m/>
    <m/>
    <m/>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1 - No severe need"/>
    <s v="2 - No"/>
    <m/>
    <m/>
    <s v="These are IDPs who returned from Sudan/Khartoum to South Sudan/Rubkona County hence they have not reach to their final habitual resident"/>
    <s v="cab0c93f-3b76-41de-b7c2-ba557ecddbff"/>
    <n v="1"/>
    <s v="3.4"/>
    <x v="1"/>
    <x v="1"/>
    <x v="1"/>
  </r>
  <r>
    <s v="et_SS0609_0076"/>
    <x v="184"/>
    <d v="2021-08-16T00:00:00"/>
    <d v="2021-08-16T00:00:00"/>
    <x v="5"/>
    <x v="28"/>
    <s v="Rubkona"/>
    <m/>
    <x v="5"/>
    <s v="SS0609"/>
    <s v="SS060912"/>
    <s v="ssid_SS0609_0077"/>
    <s v="Rubkona Town"/>
    <s v=""/>
    <n v="9.2894232999999993"/>
    <n v="29.789508399999999"/>
    <s v="Direct visit"/>
    <s v="All IDPs/returnees"/>
    <x v="0"/>
    <m/>
    <m/>
    <b v="1"/>
    <m/>
    <n v="29"/>
    <n v="123"/>
    <n v="2"/>
    <n v="6"/>
    <n v="14"/>
    <n v="18"/>
    <n v="9"/>
    <n v="4"/>
    <n v="1"/>
    <n v="5"/>
    <n v="27"/>
    <n v="19"/>
    <n v="12"/>
    <n v="6"/>
    <n v="53"/>
    <n v="70"/>
    <n v="14"/>
    <n v="10"/>
    <n v="123"/>
    <x v="0"/>
    <x v="0"/>
    <m/>
    <s v="Over 3 years"/>
    <m/>
    <m/>
    <m/>
    <s v="Public Transport"/>
    <m/>
    <x v="4"/>
    <s v="These IDPs are return back from Sudan due to crisis in Khartoum commodity price shut up."/>
    <m/>
    <m/>
    <m/>
    <m/>
    <s v="Yes"/>
    <m/>
    <m/>
    <m/>
    <m/>
    <m/>
    <m/>
    <m/>
    <m/>
    <m/>
    <m/>
    <b v="1"/>
    <s v="No"/>
    <s v="Sudan"/>
    <x v="13"/>
    <m/>
    <x v="25"/>
    <m/>
    <s v="Other Admin 3"/>
    <s v="Khartoum"/>
    <m/>
    <s v="Khartoum"/>
    <s v="SDN"/>
    <x v="13"/>
    <s v="SD01007"/>
    <s v="other"/>
    <m/>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IDPs are returning back from Khartoum -Sudan to Rubkona County Unity state and they came with buses upon their arrival no humanitarian assistant given to them."/>
    <s v="329f1e8d-df32-439b-a762-2f85ce6fb294"/>
    <n v="1"/>
    <s v="3.4"/>
    <x v="1"/>
    <x v="1"/>
    <x v="1"/>
  </r>
  <r>
    <s v="et_SS0609_0087"/>
    <x v="185"/>
    <d v="2021-08-23T00:00:00"/>
    <d v="2021-08-29T00:00:00"/>
    <x v="5"/>
    <x v="28"/>
    <s v="Rubkona"/>
    <m/>
    <x v="5"/>
    <s v="SS0609"/>
    <s v="SS060912"/>
    <s v="ssid_SS0609_0077"/>
    <s v="Rubkona Town"/>
    <s v=""/>
    <n v="9.2894232999999993"/>
    <n v="29.789508399999999"/>
    <s v="Direct visit"/>
    <s v="Majority of IDPs/returnees"/>
    <x v="0"/>
    <m/>
    <m/>
    <m/>
    <b v="1"/>
    <n v="17"/>
    <n v="93"/>
    <n v="3"/>
    <n v="6"/>
    <n v="12"/>
    <n v="14"/>
    <n v="4"/>
    <n v="1"/>
    <n v="3"/>
    <n v="6"/>
    <n v="17"/>
    <n v="12"/>
    <n v="10"/>
    <n v="5"/>
    <n v="40"/>
    <n v="53"/>
    <n v="18"/>
    <n v="6"/>
    <n v="93"/>
    <x v="0"/>
    <x v="0"/>
    <m/>
    <s v="1 ‐ 3 years"/>
    <m/>
    <m/>
    <m/>
    <s v="Public Transport"/>
    <m/>
    <x v="10"/>
    <s v="Poor living condition"/>
    <m/>
    <m/>
    <m/>
    <m/>
    <s v="Yes"/>
    <b v="1"/>
    <b v="1"/>
    <m/>
    <m/>
    <m/>
    <m/>
    <m/>
    <m/>
    <m/>
    <m/>
    <m/>
    <s v="No"/>
    <s v="Sudan"/>
    <x v="13"/>
    <m/>
    <x v="25"/>
    <m/>
    <s v="Other Admin 3"/>
    <s v="Khartoum"/>
    <m/>
    <s v="Khartoum"/>
    <s v="SDN"/>
    <x v="13"/>
    <s v="SD01007"/>
    <s v="other"/>
    <m/>
    <s v="No"/>
    <m/>
    <m/>
    <m/>
    <m/>
    <m/>
    <m/>
    <m/>
    <m/>
    <m/>
    <m/>
    <m/>
    <m/>
    <m/>
    <m/>
    <m/>
    <m/>
    <s v="Unknown"/>
    <m/>
    <m/>
    <m/>
    <m/>
    <m/>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1 - No severe need"/>
    <s v="2 - No"/>
    <m/>
    <m/>
    <s v="These are IDPs who returned from Sudan/Khartoum to South Sudan/Rubkona County hence they have not reach to their final habitual resident"/>
    <s v="a80c5917-c807-4d00-85b9-5209fcd6b40b"/>
    <n v="1"/>
    <s v="3.4"/>
    <x v="1"/>
    <x v="1"/>
    <x v="1"/>
  </r>
  <r>
    <s v="et_SS0609_0129"/>
    <x v="186"/>
    <d v="2021-10-15T00:00:00"/>
    <d v="2021-10-15T00:00:00"/>
    <x v="5"/>
    <x v="28"/>
    <s v="Rubkona"/>
    <m/>
    <x v="5"/>
    <s v="SS0609"/>
    <s v="SS060912"/>
    <s v="ssid_SS0609_0077"/>
    <s v="Rubkona Town"/>
    <s v=""/>
    <n v="9.2894232999999993"/>
    <n v="29.789508399999999"/>
    <s v="Direct visit"/>
    <s v="None"/>
    <x v="0"/>
    <b v="0"/>
    <b v="0"/>
    <b v="0"/>
    <b v="1"/>
    <n v="38"/>
    <n v="175"/>
    <n v="2"/>
    <n v="9"/>
    <n v="21"/>
    <n v="27"/>
    <n v="13"/>
    <n v="3"/>
    <n v="1"/>
    <n v="11"/>
    <n v="32"/>
    <n v="34"/>
    <n v="17"/>
    <n v="5"/>
    <n v="75"/>
    <n v="100"/>
    <n v="23"/>
    <n v="8"/>
    <n v="175"/>
    <x v="0"/>
    <x v="0"/>
    <m/>
    <s v="Over 3 years"/>
    <m/>
    <m/>
    <m/>
    <s v="Public Transport"/>
    <m/>
    <x v="10"/>
    <s v="Poor living condition"/>
    <m/>
    <m/>
    <m/>
    <m/>
    <s v="Yes"/>
    <b v="0"/>
    <b v="0"/>
    <b v="0"/>
    <b v="0"/>
    <b v="0"/>
    <b v="0"/>
    <b v="0"/>
    <b v="0"/>
    <b v="0"/>
    <m/>
    <b v="1"/>
    <s v="No"/>
    <s v="Sudan"/>
    <x v="13"/>
    <m/>
    <x v="25"/>
    <m/>
    <s v="Other Admin 3"/>
    <s v="Khartoum"/>
    <m/>
    <s v="Khartoum"/>
    <s v="SDN"/>
    <x v="13"/>
    <s v="SD01007"/>
    <s v="other"/>
    <m/>
    <s v="No"/>
    <m/>
    <m/>
    <m/>
    <m/>
    <m/>
    <m/>
    <m/>
    <m/>
    <m/>
    <m/>
    <m/>
    <m/>
    <m/>
    <m/>
    <m/>
    <m/>
    <s v="Unknown"/>
    <m/>
    <m/>
    <m/>
    <m/>
    <m/>
    <s v="1 - No severe need"/>
    <s v="1 - No severe need"/>
    <s v="1 - No severe need"/>
    <s v="1 - No severe need"/>
    <s v="2 - Severe need leading to negative impact on living standards, physical and mental wellbeing, and loss of dignity, but no immediate threat to life"/>
    <s v="1 - No severe need"/>
    <s v="1 - No severe need"/>
    <s v="2 - No"/>
    <m/>
    <m/>
    <s v="These IDP are returning  back from Sudan- Khartoum to Unity State Unity (Rubkona Town) through buses (4) and upon their arrival no humanitarian assistant given to them."/>
    <s v="663bcc47-4d74-4f78-b1f8-ada9e5ad0a9c"/>
    <n v="1"/>
    <s v="3.4"/>
    <x v="1"/>
    <x v="1"/>
    <x v="1"/>
  </r>
  <r>
    <s v="et_SS0609_0122"/>
    <x v="187"/>
    <d v="2021-09-30T00:00:00"/>
    <d v="2021-09-30T00:00:00"/>
    <x v="5"/>
    <x v="28"/>
    <s v="Rubkona"/>
    <m/>
    <x v="5"/>
    <s v="SS0609"/>
    <s v="SS060912"/>
    <s v="ssid_SS0609_0077"/>
    <s v="Rubkona Town"/>
    <s v=""/>
    <n v="9.2894232999999993"/>
    <n v="29.789508399999999"/>
    <s v="Direct visit"/>
    <s v="None"/>
    <x v="0"/>
    <b v="0"/>
    <b v="0"/>
    <b v="0"/>
    <b v="1"/>
    <n v="13"/>
    <n v="51"/>
    <n v="1"/>
    <n v="2"/>
    <n v="7"/>
    <n v="6"/>
    <n v="5"/>
    <n v="0"/>
    <n v="1"/>
    <n v="3"/>
    <n v="11"/>
    <n v="9"/>
    <n v="4"/>
    <n v="2"/>
    <n v="21"/>
    <n v="30"/>
    <n v="7"/>
    <n v="2"/>
    <n v="51"/>
    <x v="0"/>
    <x v="0"/>
    <m/>
    <s v="Over 3 years"/>
    <m/>
    <m/>
    <m/>
    <s v="Public Transport"/>
    <m/>
    <x v="10"/>
    <s v="Poor living condition"/>
    <m/>
    <m/>
    <m/>
    <m/>
    <s v="Yes"/>
    <b v="0"/>
    <b v="0"/>
    <b v="0"/>
    <b v="0"/>
    <b v="0"/>
    <b v="0"/>
    <b v="0"/>
    <b v="0"/>
    <b v="0"/>
    <m/>
    <b v="1"/>
    <s v="No"/>
    <s v="Sudan"/>
    <x v="13"/>
    <m/>
    <x v="25"/>
    <m/>
    <s v="Other Admin 3"/>
    <s v="Khartoum"/>
    <m/>
    <s v="Khartoum"/>
    <s v="SDN"/>
    <x v="13"/>
    <s v="SD01007"/>
    <s v="other"/>
    <m/>
    <s v="No"/>
    <m/>
    <m/>
    <m/>
    <m/>
    <m/>
    <m/>
    <m/>
    <m/>
    <m/>
    <m/>
    <m/>
    <m/>
    <m/>
    <m/>
    <m/>
    <m/>
    <s v="Unknown"/>
    <m/>
    <m/>
    <m/>
    <m/>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These IDP are returning back from Sudan-Khartoum to Unity State (Bentiu) they came using public Buses and upon their arrival no humanitarian assistance give to them."/>
    <s v="37a95a94-3cee-453a-a143-ba0afe59efcc"/>
    <n v="1"/>
    <s v="3.4"/>
    <x v="1"/>
    <x v="1"/>
    <x v="1"/>
  </r>
  <r>
    <s v="et_SS0609_0124"/>
    <x v="188"/>
    <d v="2021-10-08T00:00:00"/>
    <d v="2021-10-08T00:00:00"/>
    <x v="5"/>
    <x v="28"/>
    <s v="Rubkona"/>
    <m/>
    <x v="5"/>
    <s v="SS0609"/>
    <s v="SS060912"/>
    <s v="ssid_SS0609_0077"/>
    <s v="Rubkona Town"/>
    <s v=""/>
    <n v="9.2894232999999993"/>
    <n v="29.789508399999999"/>
    <s v="Direct visit"/>
    <s v="None"/>
    <x v="0"/>
    <b v="0"/>
    <b v="0"/>
    <b v="0"/>
    <b v="1"/>
    <n v="50"/>
    <n v="232"/>
    <n v="4"/>
    <n v="14"/>
    <n v="25"/>
    <n v="35"/>
    <n v="18"/>
    <n v="4"/>
    <n v="3"/>
    <n v="13"/>
    <n v="40"/>
    <n v="39"/>
    <n v="27"/>
    <n v="10"/>
    <n v="100"/>
    <n v="132"/>
    <n v="34"/>
    <n v="14"/>
    <n v="232"/>
    <x v="0"/>
    <x v="0"/>
    <m/>
    <s v="Over 3 years"/>
    <m/>
    <m/>
    <m/>
    <s v="Public Transport"/>
    <m/>
    <x v="10"/>
    <s v="Poor living condition"/>
    <m/>
    <m/>
    <m/>
    <m/>
    <s v="Yes"/>
    <b v="0"/>
    <b v="0"/>
    <b v="0"/>
    <b v="0"/>
    <b v="0"/>
    <b v="0"/>
    <b v="0"/>
    <b v="0"/>
    <b v="0"/>
    <m/>
    <b v="1"/>
    <s v="No"/>
    <s v="Sudan"/>
    <x v="13"/>
    <m/>
    <x v="25"/>
    <m/>
    <s v="Other Admin 3"/>
    <s v="Khartoum"/>
    <m/>
    <s v="Khartoum"/>
    <s v="SDN"/>
    <x v="13"/>
    <s v="SD01007"/>
    <s v="other"/>
    <m/>
    <s v="No"/>
    <m/>
    <m/>
    <m/>
    <m/>
    <m/>
    <m/>
    <m/>
    <m/>
    <m/>
    <m/>
    <m/>
    <m/>
    <m/>
    <m/>
    <m/>
    <m/>
    <s v="Unknown"/>
    <m/>
    <m/>
    <m/>
    <m/>
    <m/>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1 - No severe need"/>
    <s v="2 - No"/>
    <m/>
    <m/>
    <s v="These IDP are returning back from Khartoum Sudan to unity state (Bentiu) they came using public transport and no humanitarian assistance give to them."/>
    <s v="ca31b015-4693-4747-b961-478bdbc1ca59"/>
    <n v="1"/>
    <s v="3.4"/>
    <x v="1"/>
    <x v="1"/>
    <x v="1"/>
  </r>
  <r>
    <s v="et_SS0609_0130"/>
    <x v="131"/>
    <d v="2021-10-20T00:00:00"/>
    <d v="2021-10-20T00:00:00"/>
    <x v="5"/>
    <x v="28"/>
    <s v="Rubkona"/>
    <m/>
    <x v="5"/>
    <s v="SS0609"/>
    <s v="SS060912"/>
    <s v="ssid_SS0609_0077"/>
    <s v="Rubkona Town"/>
    <s v=""/>
    <n v="9.2894232999999993"/>
    <n v="29.789508399999999"/>
    <s v="Direct visit"/>
    <s v="None"/>
    <x v="0"/>
    <b v="0"/>
    <b v="0"/>
    <b v="0"/>
    <b v="1"/>
    <n v="7"/>
    <n v="28"/>
    <n v="0"/>
    <n v="3"/>
    <n v="4"/>
    <n v="5"/>
    <n v="1"/>
    <n v="0"/>
    <n v="0"/>
    <n v="2"/>
    <n v="7"/>
    <n v="4"/>
    <n v="2"/>
    <n v="0"/>
    <n v="13"/>
    <n v="15"/>
    <n v="5"/>
    <n v="0"/>
    <n v="28"/>
    <x v="0"/>
    <x v="0"/>
    <m/>
    <s v="Over 3 years"/>
    <m/>
    <m/>
    <m/>
    <s v="On foot"/>
    <m/>
    <x v="10"/>
    <s v="Poor Living"/>
    <m/>
    <m/>
    <m/>
    <m/>
    <s v="Yes"/>
    <b v="0"/>
    <b v="0"/>
    <b v="0"/>
    <b v="0"/>
    <b v="0"/>
    <b v="0"/>
    <b v="0"/>
    <b v="0"/>
    <b v="0"/>
    <m/>
    <b v="1"/>
    <s v="No"/>
    <s v="Sudan"/>
    <x v="13"/>
    <m/>
    <x v="25"/>
    <m/>
    <s v="Other Admin 3"/>
    <s v="Khartoum"/>
    <m/>
    <s v="Khartoum"/>
    <s v="SDN"/>
    <x v="13"/>
    <s v="SD01007"/>
    <s v="other"/>
    <m/>
    <s v="No"/>
    <m/>
    <m/>
    <m/>
    <m/>
    <m/>
    <m/>
    <m/>
    <m/>
    <m/>
    <m/>
    <m/>
    <m/>
    <m/>
    <m/>
    <m/>
    <m/>
    <s v="Unknown"/>
    <m/>
    <m/>
    <m/>
    <m/>
    <m/>
    <s v="1 - No severe need"/>
    <s v="1 - No severe need"/>
    <s v="1 - No severe need"/>
    <s v="1 - No severe need"/>
    <s v="1 - No severe need"/>
    <s v="1 - No severe need"/>
    <s v="1 - No severe need"/>
    <s v="2 - No"/>
    <m/>
    <m/>
    <s v="These IDP are returning back from Sudan- Khartoum to South Sudan (Unity State) Rubkona County by road and upon their arrival no humanitarian Assistant."/>
    <s v="6082f7b3-cbfb-4a2f-9f65-a1bb8a796337"/>
    <n v="1"/>
    <s v="3.4"/>
    <x v="1"/>
    <x v="1"/>
    <x v="1"/>
  </r>
  <r>
    <s v="et_SS0804_0097"/>
    <x v="165"/>
    <d v="2021-10-30T00:00:00"/>
    <d v="2021-12-03T00:00:00"/>
    <x v="7"/>
    <x v="41"/>
    <s v="Pagol"/>
    <m/>
    <x v="7"/>
    <s v="SS0804"/>
    <s v="SS080408"/>
    <s v="ssid_SS0804_0042"/>
    <s v="Rum-Bol"/>
    <s v=""/>
    <n v="7.8254060000000001"/>
    <n v="28.453451000000001"/>
    <s v="Direct visit"/>
    <s v="All IDPs/returnees"/>
    <x v="0"/>
    <b v="1"/>
    <b v="0"/>
    <b v="0"/>
    <b v="0"/>
    <n v="57"/>
    <n v="302"/>
    <n v="14"/>
    <n v="25"/>
    <n v="30"/>
    <n v="41"/>
    <n v="17"/>
    <n v="8"/>
    <n v="17"/>
    <n v="23"/>
    <n v="39"/>
    <n v="47"/>
    <n v="26"/>
    <n v="15"/>
    <n v="135"/>
    <n v="167"/>
    <n v="79"/>
    <n v="23"/>
    <n v="302"/>
    <x v="0"/>
    <x v="0"/>
    <m/>
    <s v="Less than 3 months"/>
    <m/>
    <m/>
    <m/>
    <s v="On foot"/>
    <m/>
    <x v="10"/>
    <s v="localized conflict"/>
    <m/>
    <m/>
    <m/>
    <m/>
    <s v="Yes"/>
    <b v="1"/>
    <b v="0"/>
    <b v="0"/>
    <b v="0"/>
    <b v="0"/>
    <b v="0"/>
    <b v="0"/>
    <b v="0"/>
    <b v="0"/>
    <m/>
    <b v="0"/>
    <s v="No"/>
    <s v="South Sudan"/>
    <x v="18"/>
    <m/>
    <x v="48"/>
    <m/>
    <s v="Pagol"/>
    <m/>
    <s v="Rum-Rual"/>
    <s v="Pagol"/>
    <s v="SSD"/>
    <x v="18"/>
    <s v="SS0804"/>
    <s v="SS080408"/>
    <s v="ssid_SS0804_0054"/>
    <s v="No"/>
    <m/>
    <m/>
    <m/>
    <m/>
    <m/>
    <m/>
    <m/>
    <m/>
    <m/>
    <m/>
    <m/>
    <m/>
    <m/>
    <m/>
    <m/>
    <m/>
    <s v="No"/>
    <m/>
    <m/>
    <m/>
    <m/>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IDPS  Were displace by people BY Kirk Payam and the cause of fighting cattle raiding result to communal clashes    _x000a_the situation was not ok but now worse then before because run the places near to fighting place  many people were killed and some were injured wormed based needs like food medical care emergency kits and shelter kit"/>
    <s v="e27c4dc2-a2c5-4b9c-ac7a-6b5884acdc76"/>
    <n v="1"/>
    <s v="3.4"/>
    <x v="0"/>
    <x v="0"/>
    <x v="0"/>
  </r>
  <r>
    <s v="et_SS0804_0030"/>
    <x v="133"/>
    <d v="2021-02-12T00:00:00"/>
    <d v="2021-03-02T00:00:00"/>
    <x v="7"/>
    <x v="41"/>
    <s v="Rual Bet"/>
    <m/>
    <x v="7"/>
    <s v="SS0804"/>
    <s v="SS080409"/>
    <s v="ssid_SS0804_0014"/>
    <s v="Rualbet Centre"/>
    <s v=""/>
    <n v="8.1158599999999996"/>
    <n v="28.941233329999999"/>
    <s v="Direct visit"/>
    <s v="None"/>
    <x v="0"/>
    <b v="1"/>
    <m/>
    <m/>
    <m/>
    <n v="244"/>
    <n v="1464"/>
    <n v="132"/>
    <n v="140"/>
    <n v="159"/>
    <n v="213"/>
    <n v="26"/>
    <n v="9"/>
    <n v="149"/>
    <n v="157"/>
    <n v="176"/>
    <n v="234"/>
    <n v="43"/>
    <n v="26"/>
    <n v="679"/>
    <n v="785"/>
    <n v="578"/>
    <n v="35"/>
    <n v="1464"/>
    <x v="0"/>
    <x v="0"/>
    <m/>
    <s v="Habitual residence"/>
    <m/>
    <m/>
    <m/>
    <s v="On foot"/>
    <m/>
    <x v="1"/>
    <s v="Communal Clashes"/>
    <m/>
    <m/>
    <b v="1"/>
    <m/>
    <s v="Yes"/>
    <b v="1"/>
    <b v="1"/>
    <m/>
    <m/>
    <b v="1"/>
    <m/>
    <m/>
    <m/>
    <m/>
    <m/>
    <m/>
    <s v="No"/>
    <s v="South Sudan"/>
    <x v="18"/>
    <m/>
    <x v="48"/>
    <m/>
    <s v="Rual Bet"/>
    <m/>
    <s v="Other Site"/>
    <s v="Manyiel, Chuol, Aker, Apor, Machar, Ayibuth"/>
    <s v="SSD"/>
    <x v="18"/>
    <s v="SS0804"/>
    <s v="SS080409"/>
    <s v="other"/>
    <s v="No"/>
    <m/>
    <m/>
    <m/>
    <m/>
    <m/>
    <m/>
    <m/>
    <m/>
    <m/>
    <m/>
    <m/>
    <m/>
    <m/>
    <m/>
    <m/>
    <m/>
    <s v="No"/>
    <m/>
    <m/>
    <m/>
    <m/>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displacement of the IDPs is caused by communal clashes that happened since last year April 2020, between Awan, Jur of Rual-Bet Payam Vs Atok and Noi of Awul Payam._x000a_The fighting was caused by a girl of Atok impregnated by a young man from Rual-bet but parents of the lady did not accept the man that impregnated the lady, so the young man came back to take the lady by force from the parents which resulted into fight that resulted into burning of houses killings adults and children and women plus cattle raiding."/>
    <s v="e37555a0-a197-4409-b6f2-b992d6ec950d"/>
    <n v="1"/>
    <s v="3.4"/>
    <x v="0"/>
    <x v="0"/>
    <x v="0"/>
  </r>
  <r>
    <s v="et_SS0805_0008"/>
    <x v="18"/>
    <d v="2021-02-16T00:00:00"/>
    <d v="2021-03-18T00:00:00"/>
    <x v="7"/>
    <x v="42"/>
    <s v="Tonj"/>
    <m/>
    <x v="7"/>
    <s v="SS0805"/>
    <s v="SS080504"/>
    <s v="ssid_SS0805_0023"/>
    <s v="Warkie"/>
    <s v=""/>
    <n v="7.2804099999999998"/>
    <n v="28.65418"/>
    <s v="Direct visit"/>
    <s v="None"/>
    <x v="0"/>
    <m/>
    <m/>
    <m/>
    <b v="1"/>
    <n v="563"/>
    <n v="3375"/>
    <n v="184"/>
    <n v="255"/>
    <n v="369"/>
    <n v="312"/>
    <n v="213"/>
    <n v="85"/>
    <n v="254"/>
    <n v="352"/>
    <n v="509"/>
    <n v="431"/>
    <n v="294"/>
    <n v="117"/>
    <n v="1418"/>
    <n v="1957"/>
    <n v="1045"/>
    <n v="202"/>
    <n v="3375"/>
    <x v="0"/>
    <x v="0"/>
    <m/>
    <s v="Habitual residence"/>
    <m/>
    <m/>
    <m/>
    <s v="On foot"/>
    <m/>
    <x v="1"/>
    <s v="Destruction"/>
    <m/>
    <m/>
    <b v="1"/>
    <b v="1"/>
    <s v="Yes"/>
    <b v="1"/>
    <b v="1"/>
    <m/>
    <m/>
    <m/>
    <m/>
    <m/>
    <m/>
    <m/>
    <m/>
    <m/>
    <s v="No"/>
    <s v="South Sudan"/>
    <x v="18"/>
    <m/>
    <x v="48"/>
    <m/>
    <s v="Pagol"/>
    <m/>
    <s v="Mayenloc"/>
    <s v="Pagol"/>
    <s v="SSD"/>
    <x v="18"/>
    <s v="SS0804"/>
    <s v="SS080408"/>
    <s v="ssid_SS0804_0037"/>
    <s v="No"/>
    <m/>
    <m/>
    <m/>
    <m/>
    <m/>
    <m/>
    <m/>
    <m/>
    <m/>
    <m/>
    <m/>
    <m/>
    <m/>
    <m/>
    <m/>
    <m/>
    <s v="Unknown"/>
    <m/>
    <m/>
    <m/>
    <m/>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9 March 2021, IOM displacement tracking Matrix (DTM) unit conclude a field assessment with other humanitarian partners to verify reports of new arrivals to Tonj south from Tonj north county. During the mission, DTM mappel a total of 3375 individuals of 563 HHs of IDPs who are integrated to the host community the major needs of the displaced person were shelter/NFIs, food and water as most of the boreholes were reported broken down."/>
    <s v="dac8e663-cafd-4f64-9dd2-3d2f8212ad02"/>
    <n v="1"/>
    <s v="3.4"/>
    <x v="0"/>
    <x v="1"/>
    <x v="1"/>
  </r>
  <r>
    <s v="et_SS0805_0014"/>
    <x v="167"/>
    <d v="2021-09-19T00:00:00"/>
    <d v="2021-09-22T00:00:00"/>
    <x v="7"/>
    <x v="42"/>
    <s v="Wanhalel"/>
    <m/>
    <x v="7"/>
    <s v="SS0805"/>
    <s v="SS080505"/>
    <s v="ssid_SS0805_0046"/>
    <s v="Dam-Malueel"/>
    <s v=""/>
    <n v="7.5"/>
    <n v="28.757000000000001"/>
    <s v="Remote Assessment (e.g. phone interview, interview outside of the location)"/>
    <s v="None"/>
    <x v="0"/>
    <b v="1"/>
    <m/>
    <m/>
    <b v="1"/>
    <n v="132"/>
    <n v="686"/>
    <n v="39"/>
    <n v="45"/>
    <n v="53"/>
    <n v="112"/>
    <n v="32"/>
    <n v="17"/>
    <n v="45"/>
    <n v="52"/>
    <n v="60"/>
    <n v="165"/>
    <n v="41"/>
    <n v="25"/>
    <n v="298"/>
    <n v="388"/>
    <n v="181"/>
    <n v="42"/>
    <n v="686"/>
    <x v="0"/>
    <x v="0"/>
    <m/>
    <s v="Habitual residence"/>
    <m/>
    <m/>
    <m/>
    <s v="On foot"/>
    <m/>
    <x v="0"/>
    <s v="flooding"/>
    <m/>
    <m/>
    <m/>
    <m/>
    <s v="Yes"/>
    <b v="1"/>
    <b v="1"/>
    <b v="1"/>
    <b v="1"/>
    <m/>
    <b v="1"/>
    <m/>
    <b v="1"/>
    <m/>
    <m/>
    <m/>
    <s v="No"/>
    <s v="South Sudan"/>
    <x v="18"/>
    <m/>
    <x v="51"/>
    <m/>
    <s v="Wanhalel"/>
    <m/>
    <s v="Other Site"/>
    <s v="Muor-took, Kuei-kou"/>
    <s v="SSD"/>
    <x v="18"/>
    <s v="SS0805"/>
    <s v="SS080505"/>
    <s v="other"/>
    <s v="No"/>
    <m/>
    <m/>
    <m/>
    <m/>
    <m/>
    <m/>
    <m/>
    <m/>
    <m/>
    <m/>
    <m/>
    <m/>
    <m/>
    <m/>
    <m/>
    <m/>
    <s v="No"/>
    <m/>
    <m/>
    <m/>
    <m/>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cent displacement of the IDPs is are triggered by natural disaster (flooding ) that began since the mid of July 2021 as too much water from rains . this incident made many people to flee their habitual residences seeking for safety areas . it had destructed their crops and forced to move with their live stocks to the high land across the area."/>
    <s v="d70f6921-6aaf-4a7f-ad42-a9b4546c1e7d"/>
    <n v="1"/>
    <s v="3.4"/>
    <x v="0"/>
    <x v="0"/>
    <x v="0"/>
  </r>
  <r>
    <s v="et_SS0311_0001"/>
    <x v="126"/>
    <d v="2021-08-06T00:00:00"/>
    <d v="2021-08-12T00:00:00"/>
    <x v="2"/>
    <x v="14"/>
    <s v="Pieri"/>
    <m/>
    <x v="2"/>
    <s v="SS0311"/>
    <s v="SS031106"/>
    <s v="ssid_SS0311_0049"/>
    <s v="Pieri centre"/>
    <s v="Pieri town"/>
    <n v="8.0333333000000007"/>
    <n v="32.033333300000002"/>
    <s v="Direct visit"/>
    <s v="Some IDPs/returnees"/>
    <x v="0"/>
    <m/>
    <m/>
    <m/>
    <b v="1"/>
    <n v="38"/>
    <n v="228"/>
    <n v="12"/>
    <n v="18"/>
    <n v="16"/>
    <n v="27"/>
    <n v="11"/>
    <n v="7"/>
    <n v="18"/>
    <n v="24"/>
    <n v="20"/>
    <n v="47"/>
    <n v="18"/>
    <n v="10"/>
    <n v="91"/>
    <n v="137"/>
    <n v="72"/>
    <n v="17"/>
    <n v="228"/>
    <x v="0"/>
    <x v="0"/>
    <m/>
    <s v="Habitual residence"/>
    <m/>
    <m/>
    <m/>
    <s v="On foot"/>
    <m/>
    <x v="1"/>
    <s v="Murle Attack to raid cattle"/>
    <m/>
    <m/>
    <m/>
    <m/>
    <s v="Yes"/>
    <b v="1"/>
    <m/>
    <m/>
    <m/>
    <m/>
    <m/>
    <b v="1"/>
    <m/>
    <m/>
    <m/>
    <m/>
    <s v="No"/>
    <s v="South Sudan"/>
    <x v="2"/>
    <m/>
    <x v="16"/>
    <m/>
    <s v="Payai"/>
    <m/>
    <s v="Other Site"/>
    <s v="Pakernyieth"/>
    <s v="SSD"/>
    <x v="2"/>
    <s v="SS0311"/>
    <s v="SS031104"/>
    <s v="other"/>
    <s v="No"/>
    <m/>
    <m/>
    <m/>
    <m/>
    <m/>
    <m/>
    <m/>
    <m/>
    <m/>
    <m/>
    <m/>
    <m/>
    <m/>
    <m/>
    <m/>
    <m/>
    <s v="Yes"/>
    <n v="104"/>
    <n v="520"/>
    <s v="Less than 3 months"/>
    <s v="Guarding property (home or land)"/>
    <m/>
    <s v="1 - No severe need"/>
    <s v="1 - No severe need"/>
    <s v="1 - No severe need"/>
    <s v="1 - No severe need"/>
    <s v="1 - No severe need"/>
    <s v="1 - No severe need"/>
    <s v="1 - No severe need"/>
    <s v="2 - No"/>
    <m/>
    <m/>
    <s v="on the 6th of August 2021, Murle cattle raiders attacked Parkernyieth village of Payai/Padiek payam of Uror county. The Murle raiders reportedly took 136 heads of cattle from the area, then the community in Pakernyieth organized to intercept the Murle raiders in a serious gun shot exchange where 2 people were killed and 3 wounded in the clashes. According to the enumerator who went to the area after the situatio calmed down, 228 people were displaced and majority of them went to Pieri town."/>
    <s v="5011324b-2fe3-4fa0-9fc6-c5c85ea09597"/>
    <n v="1"/>
    <s v="3.4"/>
    <x v="0"/>
    <x v="0"/>
    <x v="1"/>
  </r>
  <r>
    <s v="et_SS0503_0003"/>
    <x v="94"/>
    <d v="2021-08-17T00:00:00"/>
    <d v="2021-08-20T00:00:00"/>
    <x v="4"/>
    <x v="19"/>
    <s v="Malual East"/>
    <m/>
    <x v="4"/>
    <s v="SS0503"/>
    <s v="SS050303"/>
    <s v="ssid_SS0503_0026"/>
    <s v="Wun lang"/>
    <s v=""/>
    <n v="9.0069999999999997"/>
    <n v="27.302"/>
    <s v="Remote Assessment (e.g. phone interview, interview outside of the location)"/>
    <s v="All IDPs/returnees"/>
    <x v="0"/>
    <b v="1"/>
    <m/>
    <m/>
    <m/>
    <n v="61"/>
    <n v="366"/>
    <n v="12"/>
    <n v="21"/>
    <n v="37"/>
    <n v="43"/>
    <n v="45"/>
    <n v="22"/>
    <n v="15"/>
    <n v="24"/>
    <n v="33"/>
    <n v="51"/>
    <n v="39"/>
    <n v="24"/>
    <n v="180"/>
    <n v="186"/>
    <n v="72"/>
    <n v="46"/>
    <n v="366"/>
    <x v="0"/>
    <x v="0"/>
    <m/>
    <s v="Habitual residence"/>
    <m/>
    <m/>
    <m/>
    <s v="On foot"/>
    <m/>
    <x v="0"/>
    <s v=""/>
    <m/>
    <m/>
    <m/>
    <m/>
    <s v="Yes"/>
    <b v="1"/>
    <m/>
    <m/>
    <m/>
    <m/>
    <m/>
    <m/>
    <m/>
    <m/>
    <m/>
    <m/>
    <s v="No"/>
    <s v="South Sudan"/>
    <x v="12"/>
    <m/>
    <x v="23"/>
    <m/>
    <s v="Malual East"/>
    <m/>
    <s v="Other Site"/>
    <s v="lol Dit, Nyinchum,pan Guen,panwet,wun Ngap"/>
    <s v="SSD"/>
    <x v="12"/>
    <s v="SS0503"/>
    <s v="SS050303"/>
    <s v="other"/>
    <s v="No"/>
    <m/>
    <m/>
    <m/>
    <m/>
    <m/>
    <m/>
    <m/>
    <m/>
    <m/>
    <m/>
    <m/>
    <m/>
    <m/>
    <m/>
    <m/>
    <m/>
    <s v="Yes"/>
    <n v="745"/>
    <n v="4461"/>
    <s v="Habitual residence"/>
    <s v="Guarding property (home or land)"/>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wun lang is a flood affected village under Malual East payam of Aweil North county of Northen Bahar El Gahazal State following a heavy rain fall in the area this village were flooded such as loldit , Nyinchum , pan Guen ,panwet kunand other nearby villages resulted of displacement of 61 HH and 366 individuals to wun lan village of the same Malual East payam . IDPs came spontaneously to the village ,the current location wun lang also is partially flooded IDPs are in higher land intergraded within host community urget needs are food, NFI ,and Hygiene and sanitation"/>
    <s v="58eff103-df61-4569-a95a-c8e328f43fa3"/>
    <n v="1"/>
    <s v="3.4"/>
    <x v="0"/>
    <x v="0"/>
    <x v="0"/>
  </r>
  <r>
    <s v="et_SS0710_0005"/>
    <x v="183"/>
    <d v="2021-04-19T00:00:00"/>
    <d v="2021-04-30T00:00:00"/>
    <x v="6"/>
    <x v="36"/>
    <s v="Tonga"/>
    <m/>
    <x v="6"/>
    <s v="SS0710"/>
    <s v="SS071006"/>
    <s v="ssid_SS0710_0046"/>
    <s v="Tonga-NOT EXIST"/>
    <s v="Tonga Town"/>
    <n v="9.5009999999999994"/>
    <n v="30.966999999999999"/>
    <s v="Remote Assessment (e.g. phone interview, interview outside of the location)"/>
    <s v="All IDPs/returnees"/>
    <x v="1"/>
    <b v="1"/>
    <b v="1"/>
    <m/>
    <m/>
    <n v="75"/>
    <n v="297"/>
    <n v="11"/>
    <n v="15"/>
    <n v="19"/>
    <n v="35"/>
    <n v="43"/>
    <n v="10"/>
    <n v="15"/>
    <n v="18"/>
    <n v="24"/>
    <n v="36"/>
    <n v="55"/>
    <n v="16"/>
    <n v="133"/>
    <n v="164"/>
    <n v="59"/>
    <n v="26"/>
    <n v="297"/>
    <x v="2"/>
    <x v="0"/>
    <m/>
    <s v="Over 3 years"/>
    <m/>
    <m/>
    <b v="1"/>
    <s v="Public Transport"/>
    <m/>
    <x v="4"/>
    <s v="Poor living condition in refugees camp."/>
    <m/>
    <m/>
    <m/>
    <m/>
    <s v="Yes"/>
    <b v="1"/>
    <b v="1"/>
    <m/>
    <b v="1"/>
    <m/>
    <m/>
    <m/>
    <m/>
    <m/>
    <m/>
    <m/>
    <s v="Yes"/>
    <s v="Sudan"/>
    <x v="14"/>
    <m/>
    <x v="35"/>
    <s v="Leeri"/>
    <s v="Other Admin 3"/>
    <s v="Leeri"/>
    <s v="Other Site"/>
    <s v="Leeri Refugees camp"/>
    <s v="SDN"/>
    <x v="14"/>
    <s v="SD07089"/>
    <s v="other"/>
    <s v="other"/>
    <m/>
    <m/>
    <m/>
    <m/>
    <m/>
    <m/>
    <m/>
    <m/>
    <m/>
    <m/>
    <m/>
    <m/>
    <m/>
    <m/>
    <m/>
    <m/>
    <m/>
    <s v="Yes"/>
    <n v="4545"/>
    <n v="25000"/>
    <s v="Over 3 years"/>
    <s v="Other"/>
    <s v="No means of transport to brining them back to South Sudan as the transport fees is to high and the normal family can't afford"/>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main factors for the return include tensions with host communities in Leeri and decreased humanitarian services in refugees camp. The host community give them one month to leave the camp up June this Year, however, many refugees are fearing for what will happen after June and they have decided to return voluntarily to Tonga Town._x000a_The camp are next to host communities and they are sharing already limited resources among each others.  The returnees are coming on daily bases and more are expecting to return."/>
    <s v="f80f80b6-8c61-4770-aa5e-3cc81f4f6358"/>
    <n v="1"/>
    <s v="3.4"/>
    <x v="1"/>
    <x v="1"/>
    <x v="1"/>
  </r>
  <r>
    <s v="et_SS0106_0005"/>
    <x v="88"/>
    <d v="2021-08-13T00:00:00"/>
    <d v="2021-08-16T00:00:00"/>
    <x v="0"/>
    <x v="52"/>
    <s v="Yei Town"/>
    <m/>
    <x v="0"/>
    <s v="SS0106"/>
    <s v="SS010605"/>
    <s v="ssid_SS0106_0004"/>
    <s v="ECSS Mission IDP Site"/>
    <s v=""/>
    <n v="4.0974300000000001"/>
    <n v="30.66703"/>
    <s v="Direct visit"/>
    <s v="All IDPs/returnees"/>
    <x v="0"/>
    <m/>
    <m/>
    <m/>
    <b v="1"/>
    <n v="124"/>
    <n v="620"/>
    <n v="18"/>
    <n v="32"/>
    <n v="70"/>
    <n v="150"/>
    <n v="18"/>
    <n v="7"/>
    <n v="12"/>
    <n v="37"/>
    <n v="80"/>
    <n v="167"/>
    <n v="21"/>
    <n v="8"/>
    <n v="295"/>
    <n v="325"/>
    <n v="99"/>
    <n v="15"/>
    <n v="620"/>
    <x v="1"/>
    <x v="0"/>
    <m/>
    <s v="Less than 3 months"/>
    <m/>
    <m/>
    <m/>
    <s v="On foot"/>
    <m/>
    <x v="6"/>
    <m/>
    <s v="armed_clashes violence_against_civilians"/>
    <b v="1"/>
    <b v="1"/>
    <m/>
    <s v="Yes"/>
    <b v="1"/>
    <m/>
    <m/>
    <m/>
    <m/>
    <m/>
    <m/>
    <m/>
    <m/>
    <m/>
    <m/>
    <s v="No"/>
    <s v="South Sudan"/>
    <x v="0"/>
    <m/>
    <x v="58"/>
    <m/>
    <s v="Otogo"/>
    <m/>
    <s v="Other Site"/>
    <s v="Logo/Gilonye"/>
    <s v="SSD"/>
    <x v="0"/>
    <s v="SS0106"/>
    <s v="SS010603"/>
    <s v="other"/>
    <s v="Yes"/>
    <s v="Less than 3 months"/>
    <s v="SSD"/>
    <s v="SS01"/>
    <s v="SS0106"/>
    <s v="SS010603"/>
    <s v="other"/>
    <s v="South Sudan"/>
    <s v="Central Equatoria"/>
    <m/>
    <s v="Yei"/>
    <m/>
    <s v="Otogo"/>
    <m/>
    <s v="No"/>
    <s v="Other Site"/>
    <s v="Gilonye"/>
    <s v="Yes"/>
    <n v="181"/>
    <n v="905"/>
    <s v="Habitual residence"/>
    <s v="Livelihood activities"/>
    <m/>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2 - No"/>
    <m/>
    <m/>
    <s v="These IDPs were displaced from Logo Boma Gilonye village due to the skirmishes between the SSPDF with NAS forces which led to the death of two civilians. Fear of recurrent attacks made some civilians vacate the village to much safer areas in the town."/>
    <s v="349c6dfe-a369-4cc6-857a-7d66f86b4b32"/>
    <n v="1"/>
    <s v="3.4"/>
    <x v="0"/>
    <x v="0"/>
    <x v="1"/>
  </r>
  <r>
    <s v="et_SS0307_0001"/>
    <x v="189"/>
    <d v="2021-02-01T00:00:00"/>
    <d v="2021-03-08T00:00:00"/>
    <x v="2"/>
    <x v="12"/>
    <s v="Pading"/>
    <m/>
    <x v="2"/>
    <s v="SS0307"/>
    <s v="SS030704"/>
    <s v="ssid_SS0307_0010"/>
    <s v="Keth"/>
    <s v="Keth"/>
    <n v="8.5241403580000004"/>
    <n v="31.628400800000001"/>
    <s v="Remote Assessment (e.g. phone interview, interview outside of the location)"/>
    <s v="None"/>
    <x v="0"/>
    <b v="1"/>
    <m/>
    <b v="1"/>
    <b v="1"/>
    <n v="277"/>
    <n v="1667"/>
    <n v="58"/>
    <n v="97"/>
    <n v="187"/>
    <n v="277"/>
    <n v="165"/>
    <n v="15"/>
    <n v="66"/>
    <n v="104"/>
    <n v="202"/>
    <n v="290"/>
    <n v="182"/>
    <n v="24"/>
    <n v="799"/>
    <n v="868"/>
    <n v="325"/>
    <n v="39"/>
    <n v="1667"/>
    <x v="0"/>
    <x v="0"/>
    <m/>
    <s v="Habitual residence"/>
    <m/>
    <m/>
    <m/>
    <s v="On foot"/>
    <m/>
    <x v="0"/>
    <m/>
    <m/>
    <m/>
    <m/>
    <m/>
    <s v="Yes"/>
    <b v="1"/>
    <b v="1"/>
    <m/>
    <m/>
    <m/>
    <m/>
    <m/>
    <b v="1"/>
    <m/>
    <m/>
    <m/>
    <s v="No"/>
    <s v="South Sudan"/>
    <x v="2"/>
    <m/>
    <x v="59"/>
    <m/>
    <s v="Pading"/>
    <m/>
    <s v="Keth"/>
    <s v="Pading"/>
    <s v="SSD"/>
    <x v="2"/>
    <s v="SS0307"/>
    <s v="SS030704"/>
    <s v="ssid_SS0307_0010"/>
    <s v="Yes"/>
    <s v="3‐6 Months"/>
    <s v="SSD"/>
    <s v="SS03"/>
    <s v="SS0307"/>
    <s v="SS030704"/>
    <s v="other"/>
    <s v="South Sudan"/>
    <s v="Jonglei"/>
    <m/>
    <s v="Nyirol"/>
    <m/>
    <s v="Pading"/>
    <m/>
    <s v="No"/>
    <s v="Other Site"/>
    <s v="Wuntau, Lieth, Nyongdori and Daal."/>
    <s v="Yes"/>
    <n v="133"/>
    <n v="800"/>
    <s v="Habitual residence"/>
    <s v="Livelihood activities"/>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The flood affected population were mostly from Keth and the surrounding villages such as Nyongdori, Daal, Lieth and Wuntau. The situation is still tense. Majority were displaced from low lands into high lands most are in Keth."/>
    <s v="5fb32722-9a1d-443a-881a-646326da61db"/>
    <n v="1"/>
    <s v="3.4"/>
    <x v="0"/>
    <x v="0"/>
    <x v="0"/>
  </r>
  <r>
    <s v="et_SS0606_0003"/>
    <x v="17"/>
    <d v="2021-03-15T00:00:00"/>
    <d v="2021-03-20T00:00:00"/>
    <x v="5"/>
    <x v="25"/>
    <s v="Kuerbona"/>
    <m/>
    <x v="5"/>
    <s v="SS0606"/>
    <s v="SS060602"/>
    <s v="ssid_SS0606_0033"/>
    <s v="Kuerboune"/>
    <s v=""/>
    <n v="9.2201457999999992"/>
    <n v="29.178201300000001"/>
    <s v="Direct visit"/>
    <s v="All IDPs/returnees"/>
    <x v="0"/>
    <m/>
    <m/>
    <b v="1"/>
    <m/>
    <n v="10"/>
    <n v="70"/>
    <n v="3"/>
    <n v="8"/>
    <n v="13"/>
    <n v="7"/>
    <n v="3"/>
    <n v="2"/>
    <n v="2"/>
    <n v="6"/>
    <n v="10"/>
    <n v="12"/>
    <n v="4"/>
    <n v="0"/>
    <n v="36"/>
    <n v="34"/>
    <n v="19"/>
    <n v="2"/>
    <n v="70"/>
    <x v="0"/>
    <x v="0"/>
    <m/>
    <s v="Over 3 years"/>
    <m/>
    <m/>
    <m/>
    <s v="Public Transport"/>
    <m/>
    <x v="4"/>
    <m/>
    <s v="violence_against_civilians destruction_looting_property"/>
    <m/>
    <b v="1"/>
    <b v="1"/>
    <s v="Yes"/>
    <b v="1"/>
    <b v="1"/>
    <m/>
    <m/>
    <m/>
    <m/>
    <m/>
    <b v="1"/>
    <m/>
    <m/>
    <m/>
    <s v="No"/>
    <s v="South Sudan"/>
    <x v="1"/>
    <m/>
    <x v="32"/>
    <m/>
    <s v="Kuerbona"/>
    <m/>
    <s v="Kuerboune"/>
    <s v="Kuerbona"/>
    <s v="SSD"/>
    <x v="1"/>
    <s v="SS0606"/>
    <s v="SS060602"/>
    <s v="ssid_SS0606_0033"/>
    <s v="Yes"/>
    <s v="More than 6 months"/>
    <s v="SSD"/>
    <s v="SS06"/>
    <s v="SS0606"/>
    <s v="SS060604"/>
    <s v="ssid_SS0606_0127"/>
    <s v="South Sudan"/>
    <s v="Unity"/>
    <m/>
    <s v="Mayom"/>
    <m/>
    <s v="Mankien"/>
    <m/>
    <s v="No"/>
    <s v="Mankien Town"/>
    <m/>
    <s v="Yes"/>
    <n v="244"/>
    <n v="363"/>
    <s v="Habitual residence"/>
    <s v="Guarding property (home or land)"/>
    <m/>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people are returning back from Sudan (Khartoum) to Mayom County under Unity State and we call them IDPs because they have not yet reach  their habitual resident as IOM Definition."/>
    <s v="8bf14fe7-2371-4477-85b8-11ce317183ef"/>
    <n v="1"/>
    <s v="3.4"/>
    <x v="0"/>
    <x v="0"/>
    <x v="0"/>
  </r>
  <r>
    <s v="et_SS0606_0006"/>
    <x v="177"/>
    <d v="2021-03-29T00:00:00"/>
    <d v="2021-04-03T00:00:00"/>
    <x v="5"/>
    <x v="25"/>
    <s v="Kuerbona"/>
    <m/>
    <x v="5"/>
    <s v="SS0606"/>
    <s v="SS060602"/>
    <s v="ssid_SS0606_0033"/>
    <s v="Kuerboune"/>
    <s v=""/>
    <n v="9.2201457999999992"/>
    <n v="29.178201300000001"/>
    <s v="Direct visit"/>
    <s v="All IDPs/returnees"/>
    <x v="0"/>
    <m/>
    <m/>
    <b v="1"/>
    <m/>
    <n v="8"/>
    <n v="56"/>
    <n v="2"/>
    <n v="8"/>
    <n v="7"/>
    <n v="9"/>
    <n v="3"/>
    <n v="0"/>
    <n v="1"/>
    <n v="3"/>
    <n v="8"/>
    <n v="2"/>
    <n v="9"/>
    <n v="4"/>
    <n v="29"/>
    <n v="27"/>
    <n v="14"/>
    <n v="4"/>
    <n v="56"/>
    <x v="0"/>
    <x v="0"/>
    <m/>
    <s v="Over 3 years"/>
    <m/>
    <m/>
    <m/>
    <s v="Public Transport"/>
    <m/>
    <x v="4"/>
    <m/>
    <s v="violence_against_civilians destruction_looting_property"/>
    <m/>
    <b v="1"/>
    <b v="1"/>
    <s v="Yes"/>
    <b v="1"/>
    <m/>
    <m/>
    <m/>
    <m/>
    <m/>
    <m/>
    <b v="1"/>
    <m/>
    <m/>
    <m/>
    <s v="No"/>
    <s v="South Sudan"/>
    <x v="1"/>
    <m/>
    <x v="32"/>
    <m/>
    <s v="Kuerbona"/>
    <m/>
    <s v="Kuerboune"/>
    <s v="Kuerbona"/>
    <s v="SSD"/>
    <x v="1"/>
    <s v="SS0606"/>
    <s v="SS060602"/>
    <s v="ssid_SS0606_0033"/>
    <s v="Yes"/>
    <s v="3‐6 Months"/>
    <s v="SSD"/>
    <s v="SS06"/>
    <s v="SS0606"/>
    <s v="SS060603"/>
    <s v="ssid_SS0606_0035"/>
    <s v="South Sudan"/>
    <s v="Unity"/>
    <m/>
    <s v="Mayom"/>
    <m/>
    <s v="Kueryiek"/>
    <m/>
    <s v="No"/>
    <s v="Kueryiek 1"/>
    <m/>
    <s v="Yes"/>
    <n v="300"/>
    <n v="787"/>
    <s v="Over 3 years"/>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2 - No"/>
    <m/>
    <m/>
    <s v="these IDPs are returning back from  Khartoum -Sudan with bus(1) to South Sudan-Mayom county they are still IDPs because they have not yet reach their final habitual Resident."/>
    <s v="a71203f7-a3d8-44fe-b93d-0867110dcddb"/>
    <n v="1"/>
    <s v="3.4"/>
    <x v="0"/>
    <x v="0"/>
    <x v="0"/>
  </r>
  <r>
    <s v="et_SS0606_0008"/>
    <x v="180"/>
    <d v="2021-04-26T00:00:00"/>
    <d v="2021-05-02T00:00:00"/>
    <x v="5"/>
    <x v="25"/>
    <s v="Kuerbona"/>
    <m/>
    <x v="5"/>
    <s v="SS0606"/>
    <s v="SS060602"/>
    <s v="ssid_SS0606_0131"/>
    <s v="Mayom Town"/>
    <s v="Mayom Town Bus stop"/>
    <n v="9.2238095900000001"/>
    <n v="29.165150820000001"/>
    <s v="Direct visit"/>
    <s v="All IDPs/returnees"/>
    <x v="0"/>
    <m/>
    <m/>
    <b v="1"/>
    <m/>
    <n v="24"/>
    <n v="145"/>
    <n v="3"/>
    <n v="8"/>
    <n v="15"/>
    <n v="32"/>
    <n v="7"/>
    <n v="2"/>
    <n v="4"/>
    <n v="9"/>
    <n v="16"/>
    <n v="39"/>
    <n v="9"/>
    <n v="1"/>
    <n v="67"/>
    <n v="78"/>
    <n v="24"/>
    <n v="3"/>
    <n v="145"/>
    <x v="0"/>
    <x v="0"/>
    <m/>
    <s v="1 ‐ 3 years"/>
    <m/>
    <m/>
    <m/>
    <s v="Public Transport"/>
    <m/>
    <x v="11"/>
    <m/>
    <m/>
    <m/>
    <m/>
    <m/>
    <s v="Yes"/>
    <b v="1"/>
    <b v="1"/>
    <m/>
    <b v="1"/>
    <b v="1"/>
    <b v="1"/>
    <m/>
    <b v="1"/>
    <m/>
    <m/>
    <m/>
    <s v="No"/>
    <s v="Sudan"/>
    <x v="13"/>
    <m/>
    <x v="60"/>
    <m/>
    <s v="Other Admin 3"/>
    <s v="Bhary"/>
    <m/>
    <s v="Bhary"/>
    <s v="SDN"/>
    <x v="13"/>
    <s v="SD01003"/>
    <s v="other"/>
    <m/>
    <s v="Yes"/>
    <s v="More than 6 months"/>
    <s v="SSD"/>
    <s v="SS06"/>
    <s v="SS0606"/>
    <s v="other"/>
    <s v="other"/>
    <s v="South Sudan"/>
    <s v="Unity"/>
    <m/>
    <s v="Mayom"/>
    <m/>
    <s v="Other Admin 3"/>
    <s v="Various payams of Mayom county"/>
    <s v="No"/>
    <s v="Other Site"/>
    <s v="Various villages of Mayom county"/>
    <s v="Yes"/>
    <n v="4000"/>
    <n v="24000"/>
    <s v="1 ‐ 3 years"/>
    <s v="No funds to travel"/>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arrivals from Sudan were triggered by deteriorated living conditions and finally decided to return to their country of origin."/>
    <s v="27a6aff6-ccd1-420b-9022-4971933509ae"/>
    <n v="1"/>
    <s v="3.4"/>
    <x v="1"/>
    <x v="1"/>
    <x v="1"/>
  </r>
  <r>
    <s v="et_SS0609_0005"/>
    <x v="190"/>
    <d v="2021-03-15T00:00:00"/>
    <d v="2021-03-27T00:00:00"/>
    <x v="5"/>
    <x v="28"/>
    <s v="Rubkona"/>
    <m/>
    <x v="5"/>
    <s v="SS0609"/>
    <s v="SS060912"/>
    <s v="ssid_SS0609_0007"/>
    <s v="Hai Matar One"/>
    <s v=""/>
    <n v="9.2920660000000002"/>
    <n v="29.791523999999999"/>
    <s v="Direct visit"/>
    <s v="All IDPs/returnees"/>
    <x v="0"/>
    <m/>
    <m/>
    <b v="1"/>
    <m/>
    <n v="117"/>
    <n v="590"/>
    <n v="9"/>
    <n v="39"/>
    <n v="86"/>
    <n v="77"/>
    <n v="37"/>
    <n v="12"/>
    <n v="8"/>
    <n v="36"/>
    <n v="110"/>
    <n v="83"/>
    <n v="63"/>
    <n v="30"/>
    <n v="260"/>
    <n v="330"/>
    <n v="92"/>
    <n v="42"/>
    <n v="590"/>
    <x v="0"/>
    <x v="0"/>
    <m/>
    <s v="Over 3 years"/>
    <m/>
    <m/>
    <m/>
    <s v="Public Transport"/>
    <m/>
    <x v="4"/>
    <m/>
    <s v="violence_against_civilians destruction_looting_property"/>
    <m/>
    <b v="1"/>
    <b v="1"/>
    <s v="Yes"/>
    <b v="1"/>
    <m/>
    <m/>
    <b v="1"/>
    <m/>
    <m/>
    <m/>
    <b v="1"/>
    <m/>
    <m/>
    <m/>
    <s v="No"/>
    <s v="Sudan"/>
    <x v="13"/>
    <m/>
    <x v="8"/>
    <m/>
    <s v="Unknown Admin 3"/>
    <m/>
    <m/>
    <s v=""/>
    <s v="SDN"/>
    <x v="13"/>
    <s v="unknown"/>
    <s v="unknown"/>
    <m/>
    <s v="Yes"/>
    <s v="Less than 3 months"/>
    <s v="SSD"/>
    <s v="SS06"/>
    <s v="SS0603"/>
    <s v="SS060305"/>
    <s v="ssid_SS0603_0088"/>
    <s v="South Sudan"/>
    <s v="Unity"/>
    <m/>
    <s v="Koch"/>
    <m/>
    <s v="Kuachlual"/>
    <m/>
    <s v="No"/>
    <s v="Kuachlual"/>
    <m/>
    <s v="Yes"/>
    <n v="56"/>
    <n v="382"/>
    <s v="3 ‐ 6 months"/>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se IDPs are returning back from Sudan Khartoum to Unity state -Rubkona County so they come by road (10) buses arrived and this record it is  for the period of one week &amp; we call them IDPs because  they are not yet reach their habitual resident."/>
    <s v="fbd0c4b0-f90a-41d5-9416-0425b3575cc0"/>
    <n v="1"/>
    <s v="3.4"/>
    <x v="1"/>
    <x v="1"/>
    <x v="1"/>
  </r>
  <r>
    <s v="et_SS0609_0003"/>
    <x v="17"/>
    <d v="2021-03-15T00:00:00"/>
    <d v="2021-03-20T00:00:00"/>
    <x v="5"/>
    <x v="28"/>
    <s v="Rubkona"/>
    <m/>
    <x v="5"/>
    <s v="SS0609"/>
    <s v="SS060912"/>
    <s v="ssid_SS0609_0077"/>
    <s v="Rubkona Town"/>
    <s v=""/>
    <n v="9.2894232999999993"/>
    <n v="29.789508399999999"/>
    <s v="Direct visit"/>
    <s v="All IDPs/returnees"/>
    <x v="0"/>
    <m/>
    <m/>
    <b v="1"/>
    <m/>
    <n v="71"/>
    <n v="351"/>
    <n v="6"/>
    <n v="22"/>
    <n v="45"/>
    <n v="38"/>
    <n v="30"/>
    <n v="10"/>
    <n v="4"/>
    <n v="21"/>
    <n v="60"/>
    <n v="52"/>
    <n v="43"/>
    <n v="20"/>
    <n v="151"/>
    <n v="200"/>
    <n v="53"/>
    <n v="30"/>
    <n v="351"/>
    <x v="0"/>
    <x v="0"/>
    <m/>
    <s v="Over 3 years"/>
    <m/>
    <m/>
    <m/>
    <s v="Public Transport"/>
    <m/>
    <x v="4"/>
    <m/>
    <s v="violence_against_civilians destruction_looting_property"/>
    <m/>
    <b v="1"/>
    <b v="1"/>
    <s v="Yes"/>
    <b v="1"/>
    <b v="1"/>
    <m/>
    <m/>
    <m/>
    <m/>
    <m/>
    <m/>
    <m/>
    <m/>
    <m/>
    <s v="No"/>
    <s v="Sudan"/>
    <x v="13"/>
    <m/>
    <x v="57"/>
    <m/>
    <m/>
    <m/>
    <m/>
    <s v=""/>
    <s v="SDN"/>
    <x v="13"/>
    <s v="SD01001"/>
    <m/>
    <m/>
    <s v="Yes"/>
    <s v="Less than 3 months"/>
    <s v="SSD"/>
    <s v="SS06"/>
    <s v="SS0603"/>
    <s v="SS060305"/>
    <s v="ssid_SS0603_0088"/>
    <s v="South Sudan"/>
    <s v="Unity"/>
    <m/>
    <s v="Koch"/>
    <m/>
    <s v="Kuachlual"/>
    <m/>
    <s v="No"/>
    <s v="Kuachlual"/>
    <m/>
    <s v="Yes"/>
    <n v="129"/>
    <n v="201"/>
    <s v="Habitual residence"/>
    <s v="Guarding property (home or land)"/>
    <m/>
    <s v="1 - No severe need"/>
    <s v="3 - Extreme need, with immediate threat to life"/>
    <s v="1 - No severe need"/>
    <s v="1 - No severe need"/>
    <s v="1 - No severe need"/>
    <s v="1 - No severe need"/>
    <s v="1 - No severe need"/>
    <s v="2 - No"/>
    <m/>
    <m/>
    <s v="these people are returning from Sudan (Khartoum) with 6 (six) Buses to Rubkona County Unity State, so we call them IDPs because they have not yet reach their Habitual Resident as our Definition as IOM."/>
    <s v="bce6d35b-44d3-4c94-a578-e86203d5485d"/>
    <n v="1"/>
    <s v="3.4"/>
    <x v="1"/>
    <x v="1"/>
    <x v="1"/>
  </r>
  <r>
    <s v="et_SS0707_0003"/>
    <x v="9"/>
    <d v="2021-03-16T00:00:00"/>
    <d v="2021-03-17T00:00:00"/>
    <x v="6"/>
    <x v="33"/>
    <s v="Malakal Centre"/>
    <m/>
    <x v="6"/>
    <s v="SS0707"/>
    <s v="SS070702"/>
    <s v="ssid_SS0707_0069"/>
    <s v="Malakal River port"/>
    <s v="Malakal River port"/>
    <n v="9.5229999999999997"/>
    <n v="31.6508"/>
    <s v="Direct visit"/>
    <s v="All IDPs/returnees"/>
    <x v="0"/>
    <m/>
    <m/>
    <m/>
    <b v="1"/>
    <n v="97"/>
    <n v="462"/>
    <n v="36"/>
    <n v="7"/>
    <n v="52"/>
    <n v="90"/>
    <n v="29"/>
    <n v="12"/>
    <n v="33"/>
    <n v="15"/>
    <n v="24"/>
    <n v="127"/>
    <n v="23"/>
    <n v="14"/>
    <n v="226"/>
    <n v="236"/>
    <n v="91"/>
    <n v="26"/>
    <n v="462"/>
    <x v="0"/>
    <x v="0"/>
    <m/>
    <s v="Habitual residence"/>
    <m/>
    <m/>
    <m/>
    <s v="Boat/canoe"/>
    <m/>
    <x v="0"/>
    <m/>
    <m/>
    <m/>
    <m/>
    <m/>
    <s v="Yes"/>
    <b v="1"/>
    <m/>
    <m/>
    <b v="1"/>
    <m/>
    <m/>
    <m/>
    <m/>
    <m/>
    <m/>
    <m/>
    <s v="No"/>
    <s v="South Sudan"/>
    <x v="2"/>
    <m/>
    <x v="2"/>
    <m/>
    <s v="Old Fangak"/>
    <m/>
    <s v="Pulpam"/>
    <s v="Old Fangak"/>
    <s v="SSD"/>
    <x v="2"/>
    <s v="SS0306"/>
    <s v="SS030603"/>
    <s v="ssid_SS0306_0034"/>
    <s v="Yes"/>
    <s v="Less than 3 months"/>
    <s v="SDN"/>
    <s v="SD01"/>
    <s v="SD01001"/>
    <s v="other"/>
    <s v="other"/>
    <s v="Sudan"/>
    <s v="Khartoum"/>
    <m/>
    <s v="Jabal Aulia"/>
    <m/>
    <s v="Other Admin 3"/>
    <m/>
    <s v="Yes"/>
    <s v="Other Site"/>
    <s v="Bantiu Jebal Awlia"/>
    <s v="Yes"/>
    <n v="60"/>
    <n v="150"/>
    <s v="Habitual residence"/>
    <s v="No funds to travel"/>
    <m/>
    <s v="1 - No severe need"/>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6 march 2021 462 individual women and children arrived with two boats.Accordging to the interiew with head wnumerator ,the IDP are coming fromFangak particulartly Pulpam chat bara andPaguard area affected area of flood as of 20 February 2021,force them out of their residence.yhe intention is to goto Sudan refugees camp while orherdo not know where to go and got stranded at Malakal town ,but some have financed their journey while others do not have means .Their situation may get difficult if they find no place to live"/>
    <s v="18782aff-54b1-4bab-aca2-af3bae39faa9"/>
    <n v="1"/>
    <s v="3.4"/>
    <x v="1"/>
    <x v="1"/>
    <x v="1"/>
  </r>
  <r>
    <s v="et_SS0707_0002"/>
    <x v="191"/>
    <d v="2021-03-15T00:00:00"/>
    <d v="2021-03-16T00:00:00"/>
    <x v="6"/>
    <x v="33"/>
    <s v="Malakal North"/>
    <m/>
    <x v="6"/>
    <s v="SS0707"/>
    <s v="SS070704"/>
    <s v="ssid_SS0707_0022"/>
    <s v="Malakal IDP camp"/>
    <s v=""/>
    <n v="9.5656700000000008"/>
    <n v="31.680686000000001"/>
    <s v="Direct visit"/>
    <s v="All IDPs/returnees"/>
    <x v="0"/>
    <m/>
    <m/>
    <m/>
    <b v="1"/>
    <n v="97"/>
    <n v="462"/>
    <n v="36"/>
    <n v="7"/>
    <n v="52"/>
    <n v="90"/>
    <n v="29"/>
    <n v="12"/>
    <n v="33"/>
    <n v="15"/>
    <n v="24"/>
    <n v="127"/>
    <n v="23"/>
    <n v="14"/>
    <n v="226"/>
    <n v="236"/>
    <n v="91"/>
    <n v="26"/>
    <n v="462"/>
    <x v="1"/>
    <x v="0"/>
    <m/>
    <s v="Habitual residence"/>
    <m/>
    <m/>
    <m/>
    <s v="Boat/canoe"/>
    <m/>
    <x v="0"/>
    <m/>
    <m/>
    <m/>
    <m/>
    <m/>
    <s v="Yes"/>
    <b v="1"/>
    <m/>
    <m/>
    <b v="1"/>
    <m/>
    <m/>
    <m/>
    <b v="1"/>
    <m/>
    <m/>
    <m/>
    <s v="No"/>
    <s v="South Sudan"/>
    <x v="2"/>
    <m/>
    <x v="2"/>
    <m/>
    <s v="Old Fangak"/>
    <m/>
    <s v="Pulpam"/>
    <s v="Old Fangak"/>
    <s v="SSD"/>
    <x v="2"/>
    <s v="SS0306"/>
    <s v="SS030603"/>
    <s v="ssid_SS0306_0034"/>
    <s v="Yes"/>
    <s v="Less than 3 months"/>
    <s v="SSD"/>
    <s v="SS03"/>
    <s v="SS0306"/>
    <s v="SS030603"/>
    <s v="ssid_SS0306_0034"/>
    <s v="South Sudan"/>
    <s v="Jonglei"/>
    <m/>
    <s v="Fangak"/>
    <m/>
    <s v="Old Fangak"/>
    <m/>
    <s v="Yes"/>
    <s v="Pulpam"/>
    <s v="Chatbora, Pagurd"/>
    <s v="Yes"/>
    <n v="40"/>
    <n v="150"/>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the 16 March 2021, 462 individuals women and children arrived Malakal on 2 boats.IDPs came from Jonglei, Fangak pulpam,Chatbora&amp; Pagurd payam due to floods.They intened to go to Sudan Refugee camp,they got stranded in Malakal as some do not know how to proceed.situation may get worse when they take long in Malakal.They are camping  under shops."/>
    <s v="49d1bdb8-660f-4db2-b419-329b0756f867"/>
    <n v="1"/>
    <s v="3.4"/>
    <x v="1"/>
    <x v="1"/>
    <x v="1"/>
  </r>
  <r>
    <s v="et_SS1101_0003"/>
    <x v="192"/>
    <d v="2021-05-16T00:00:00"/>
    <d v="2021-05-16T00:00:00"/>
    <x v="10"/>
    <x v="53"/>
    <s v="Ameth-aguok"/>
    <m/>
    <x v="10"/>
    <s v="SS1101"/>
    <s v="SS110102"/>
    <s v="ssid_SS1101_0001"/>
    <s v="Ameth Bake"/>
    <s v="Ameth-bek"/>
    <n v="9.593718333"/>
    <n v="28.44810167"/>
    <s v="Direct visit"/>
    <s v="None"/>
    <x v="0"/>
    <m/>
    <m/>
    <m/>
    <b v="1"/>
    <n v="46"/>
    <n v="180"/>
    <n v="8"/>
    <n v="17"/>
    <n v="11"/>
    <n v="20"/>
    <n v="19"/>
    <n v="13"/>
    <n v="14"/>
    <n v="24"/>
    <n v="17"/>
    <n v="18"/>
    <n v="9"/>
    <n v="10"/>
    <n v="88"/>
    <n v="92"/>
    <n v="63"/>
    <n v="23"/>
    <n v="180"/>
    <x v="0"/>
    <x v="0"/>
    <m/>
    <s v="1 ‐ 3 years"/>
    <m/>
    <m/>
    <m/>
    <s v="On foot"/>
    <m/>
    <x v="1"/>
    <m/>
    <s v="armed_clashes destruction_looting_property violence_against_civilians"/>
    <b v="1"/>
    <b v="1"/>
    <b v="1"/>
    <s v="No"/>
    <m/>
    <m/>
    <m/>
    <m/>
    <m/>
    <m/>
    <m/>
    <m/>
    <m/>
    <m/>
    <m/>
    <s v="No"/>
    <s v="South Sudan"/>
    <x v="21"/>
    <m/>
    <x v="61"/>
    <m/>
    <s v="Ameth-aguok"/>
    <m/>
    <s v="Other Site"/>
    <s v="Dungop"/>
    <s v="SSD"/>
    <x v="21"/>
    <s v="SS1101"/>
    <s v="SS110102"/>
    <s v="other"/>
    <s v="No"/>
    <m/>
    <m/>
    <m/>
    <m/>
    <m/>
    <m/>
    <m/>
    <m/>
    <m/>
    <m/>
    <m/>
    <m/>
    <m/>
    <m/>
    <m/>
    <m/>
    <s v="Yes"/>
    <n v="21"/>
    <n v="30"/>
    <s v="Less than 3 months"/>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1 - No severe need"/>
    <s v="2 - Severe need leading to negative impact on living standards, physical and mental wellbeing, and loss of dignity, but no immediate threat to life"/>
    <s v="2 - No"/>
    <m/>
    <m/>
    <s v="IDP intergraded themselves to their relatives and friends houses within host community and need urgent aid of NFI, food and shelter, due to army conflict that interrupted  their living standards with addition of flood in the habitual residence"/>
    <s v="a1720c7e-fee7-4737-a817-3b2de99e1280"/>
    <n v="1"/>
    <s v="3.4"/>
    <x v="0"/>
    <x v="0"/>
    <x v="0"/>
  </r>
  <r>
    <s v="et_SS1101_0004"/>
    <x v="106"/>
    <d v="2021-07-01T00:00:00"/>
    <d v="2021-09-15T00:00:00"/>
    <x v="10"/>
    <x v="53"/>
    <s v="Ameth-aguok"/>
    <m/>
    <x v="10"/>
    <s v="SS1101"/>
    <s v="SS110102"/>
    <s v="ssid_SS1101_0001"/>
    <s v="Ameth Bake"/>
    <s v=""/>
    <n v="9.593718333"/>
    <n v="28.44810167"/>
    <s v="Direct visit"/>
    <s v="All IDPs/returnees"/>
    <x v="0"/>
    <b v="1"/>
    <m/>
    <m/>
    <m/>
    <n v="75"/>
    <n v="265"/>
    <n v="0"/>
    <n v="16"/>
    <n v="75"/>
    <n v="58"/>
    <n v="24"/>
    <n v="10"/>
    <n v="0"/>
    <n v="14"/>
    <n v="27"/>
    <n v="25"/>
    <n v="16"/>
    <n v="0"/>
    <n v="183"/>
    <n v="82"/>
    <n v="30"/>
    <n v="10"/>
    <n v="265"/>
    <x v="0"/>
    <x v="1"/>
    <m/>
    <s v="Less than 3 months"/>
    <m/>
    <m/>
    <m/>
    <s v="On foot"/>
    <m/>
    <x v="1"/>
    <m/>
    <s v="destruction_looting_property"/>
    <m/>
    <m/>
    <b v="1"/>
    <s v="Yes"/>
    <b v="1"/>
    <b v="1"/>
    <m/>
    <m/>
    <m/>
    <m/>
    <m/>
    <b v="1"/>
    <m/>
    <m/>
    <m/>
    <s v="No"/>
    <s v="South Sudan"/>
    <x v="1"/>
    <m/>
    <x v="24"/>
    <m/>
    <s v="Abiemnhoum"/>
    <m/>
    <s v="Other Site"/>
    <s v="Kanyuop"/>
    <s v="SSD"/>
    <x v="1"/>
    <s v="SS0601"/>
    <s v="SS060101"/>
    <s v="other"/>
    <s v="No"/>
    <m/>
    <m/>
    <m/>
    <m/>
    <m/>
    <m/>
    <m/>
    <m/>
    <m/>
    <m/>
    <m/>
    <m/>
    <m/>
    <m/>
    <m/>
    <m/>
    <s v="Yes"/>
    <n v="389"/>
    <n v="2385"/>
    <s v="3 ‐ 6 months"/>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Around 75 households cattle keepers were displaced since May 17th from Abiemnhom, unity state due to cattle raiding, they were initially displaced to Warrap state then to Abyei area for their safety and their animals. They are lacking shelter and food ."/>
    <s v="6c1aac62-1dd6-49e3-9970-73227a84cbaf"/>
    <n v="1"/>
    <s v="3.4"/>
    <x v="1"/>
    <x v="1"/>
    <x v="1"/>
  </r>
  <r>
    <s v="et_SS0101_0011"/>
    <x v="4"/>
    <d v="2021-08-04T00:00:00"/>
    <d v="2021-08-06T00:00:00"/>
    <x v="0"/>
    <x v="0"/>
    <s v="Northern Bari"/>
    <m/>
    <x v="0"/>
    <s v="SS0101"/>
    <s v="SS010112"/>
    <s v="ssid_SS0101_0073"/>
    <s v="Gurei Block 3 residential area"/>
    <s v="Gurei Block 3 residential area"/>
    <n v="4.862946"/>
    <n v="31.50685"/>
    <s v="Direct visit"/>
    <s v="None"/>
    <x v="0"/>
    <m/>
    <m/>
    <m/>
    <b v="1"/>
    <n v="178"/>
    <n v="889"/>
    <n v="2"/>
    <n v="31"/>
    <n v="132"/>
    <n v="107"/>
    <n v="63"/>
    <n v="20"/>
    <n v="5"/>
    <n v="40"/>
    <n v="154"/>
    <n v="168"/>
    <n v="123"/>
    <n v="44"/>
    <n v="355"/>
    <n v="534"/>
    <n v="78"/>
    <n v="64"/>
    <n v="889"/>
    <x v="0"/>
    <x v="0"/>
    <m/>
    <s v="Habitual residence"/>
    <m/>
    <m/>
    <m/>
    <s v="On foot"/>
    <m/>
    <x v="1"/>
    <m/>
    <s v="violence_against_civilians"/>
    <m/>
    <b v="1"/>
    <m/>
    <s v="No"/>
    <m/>
    <m/>
    <m/>
    <m/>
    <m/>
    <m/>
    <m/>
    <m/>
    <m/>
    <m/>
    <m/>
    <s v="No"/>
    <s v="South Sudan"/>
    <x v="0"/>
    <m/>
    <x v="0"/>
    <m/>
    <s v="Northern Bari"/>
    <m/>
    <s v="Other Site"/>
    <s v="Nakulujo, Kafuri North"/>
    <s v="SSD"/>
    <x v="0"/>
    <s v="SS0101"/>
    <s v="SS010112"/>
    <s v="other"/>
    <s v="No"/>
    <m/>
    <m/>
    <m/>
    <m/>
    <m/>
    <m/>
    <m/>
    <m/>
    <m/>
    <m/>
    <m/>
    <m/>
    <m/>
    <m/>
    <m/>
    <m/>
    <s v="Yes"/>
    <n v="47"/>
    <n v="230"/>
    <s v="Habitual residence"/>
    <s v="Not safe to leave"/>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IDPs were displaced from Nakulujo due to communal clash from 4 August 2021 and they were displaced into Gurei Block 3 residential area, initially they were in Gurei Comprehensive Primary School but left the school on  9 August 2021 as the school opens. There is fears of revenge attacks at night by the opponent. The remaining population of 230 are staying at Rombur Army barrack due to insecurity."/>
    <s v="ab0d2a95-22c6-4287-a53e-55261486d30f"/>
    <n v="1"/>
    <s v="3.4"/>
    <x v="0"/>
    <x v="0"/>
    <x v="0"/>
  </r>
  <r>
    <s v="et_SS0101_0006"/>
    <x v="64"/>
    <d v="2021-08-04T00:00:00"/>
    <d v="2021-08-05T00:00:00"/>
    <x v="0"/>
    <x v="0"/>
    <s v="Northern Bari"/>
    <m/>
    <x v="0"/>
    <s v="SS0101"/>
    <s v="SS010112"/>
    <s v="ssid_SS0101_0078"/>
    <s v="Rokwe Primary School"/>
    <s v="Rokwe Primary School"/>
    <n v="4.8989520000000004"/>
    <n v="31.595842999999999"/>
    <s v="Direct visit"/>
    <s v="All IDPs/returnees"/>
    <x v="0"/>
    <m/>
    <m/>
    <m/>
    <b v="1"/>
    <n v="283"/>
    <n v="1700"/>
    <n v="63"/>
    <n v="205"/>
    <n v="162"/>
    <n v="35"/>
    <n v="28"/>
    <n v="35"/>
    <n v="106"/>
    <n v="247"/>
    <n v="275"/>
    <n v="310"/>
    <n v="155"/>
    <n v="79"/>
    <n v="528"/>
    <n v="1172"/>
    <n v="621"/>
    <n v="114"/>
    <n v="1700"/>
    <x v="1"/>
    <x v="0"/>
    <m/>
    <s v="Habitual residence"/>
    <m/>
    <m/>
    <m/>
    <s v="On foot"/>
    <m/>
    <x v="1"/>
    <m/>
    <s v="violence_against_civilians"/>
    <m/>
    <b v="1"/>
    <m/>
    <s v="No"/>
    <m/>
    <m/>
    <m/>
    <m/>
    <m/>
    <m/>
    <m/>
    <m/>
    <m/>
    <m/>
    <m/>
    <s v="No"/>
    <s v="South Sudan"/>
    <x v="0"/>
    <m/>
    <x v="0"/>
    <m/>
    <s v="Northern Bari"/>
    <m/>
    <s v="Other Site"/>
    <s v="Kango Na Mundu, Lopepe, Wunatorok, Zera Na Clement"/>
    <s v="SSD"/>
    <x v="0"/>
    <s v="SS0101"/>
    <s v="SS010112"/>
    <s v="other"/>
    <s v="No"/>
    <m/>
    <m/>
    <m/>
    <m/>
    <m/>
    <m/>
    <m/>
    <m/>
    <m/>
    <m/>
    <m/>
    <m/>
    <m/>
    <m/>
    <m/>
    <m/>
    <s v="Yes"/>
    <n v="426"/>
    <n v="2345"/>
    <s v="Less than 3 months"/>
    <s v="Not safe to leave"/>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location is occupied by idps who were displaced by localized conflict between the mundari communities in Northern Bari payam of Juba County. The idps comprise of mainly children's and women's and elderly they sheltering under trees at Rokwe Primary."/>
    <s v="da09be1a-a063-4366-878f-08bacb86048f"/>
    <n v="1"/>
    <s v="3.4"/>
    <x v="0"/>
    <x v="0"/>
    <x v="0"/>
  </r>
  <r>
    <s v="et_SS0104_0001"/>
    <x v="8"/>
    <d v="2021-01-01T00:00:00"/>
    <d v="2021-02-28T00:00:00"/>
    <x v="0"/>
    <x v="3"/>
    <s v="Gulumbi"/>
    <m/>
    <x v="0"/>
    <s v="SS0104"/>
    <s v="SS010401"/>
    <s v="ssid_SS0104_0007"/>
    <s v="Kindi"/>
    <s v=""/>
    <n v="3.6956829999999998"/>
    <n v="30.80425"/>
    <s v="Remote Assessment (e.g. phone interview, interview outside of the location)"/>
    <s v="Some IDPs/returnees"/>
    <x v="1"/>
    <b v="1"/>
    <m/>
    <m/>
    <b v="1"/>
    <n v="2444"/>
    <n v="11182"/>
    <n v="532"/>
    <n v="231"/>
    <n v="1631"/>
    <n v="1242"/>
    <n v="464"/>
    <n v="87"/>
    <n v="765"/>
    <n v="1240"/>
    <n v="1563"/>
    <n v="2320"/>
    <n v="986"/>
    <n v="121"/>
    <n v="4187"/>
    <n v="6995"/>
    <n v="2768"/>
    <n v="208"/>
    <n v="11182"/>
    <x v="2"/>
    <x v="0"/>
    <m/>
    <s v="Over 3 years"/>
    <m/>
    <b v="1"/>
    <b v="1"/>
    <s v="Public Transport"/>
    <m/>
    <x v="5"/>
    <m/>
    <m/>
    <m/>
    <m/>
    <m/>
    <s v="Yes"/>
    <b v="1"/>
    <b v="1"/>
    <m/>
    <b v="1"/>
    <m/>
    <m/>
    <m/>
    <m/>
    <m/>
    <m/>
    <m/>
    <s v="Yes"/>
    <s v="Uganda"/>
    <x v="22"/>
    <m/>
    <x v="62"/>
    <m/>
    <s v="Rigbo"/>
    <m/>
    <s v="Other Site"/>
    <s v="Rhino Refugee Settlement Camp"/>
    <s v="UGA"/>
    <x v="22"/>
    <s v="UG3033"/>
    <s v="UG303308"/>
    <s v="other"/>
    <m/>
    <m/>
    <m/>
    <m/>
    <m/>
    <m/>
    <m/>
    <m/>
    <m/>
    <m/>
    <m/>
    <m/>
    <m/>
    <m/>
    <m/>
    <m/>
    <m/>
    <s v="Yes"/>
    <n v="25312"/>
    <n v="63214"/>
    <s v="Over 3 years"/>
    <s v="Other"/>
    <s v="it's personal interest and others have no money."/>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number of returnees keeps increasing on daily bases and however, they are not coming from the same location. Others came from other parts of Uganda, and others came from other parts of the Democratic republic of Congo. _x000a_The reasons for their return is Limited land for grazing and cultivations and those from Camp said there is reduced food ratio."/>
    <s v="20dcae4a-33a0-47e6-9422-79a92f76dddb"/>
    <n v="1"/>
    <s v="3.4"/>
    <x v="1"/>
    <x v="1"/>
    <x v="1"/>
  </r>
  <r>
    <s v="et_SS0104_0002"/>
    <x v="14"/>
    <d v="2021-01-01T00:00:00"/>
    <d v="2021-02-28T00:00:00"/>
    <x v="0"/>
    <x v="3"/>
    <s v="Panyume"/>
    <m/>
    <x v="0"/>
    <s v="SS0104"/>
    <s v="SS010404"/>
    <s v="ssid_SS0104_0013"/>
    <s v="Nyori East"/>
    <s v=""/>
    <n v="3.7919666670000001"/>
    <n v="31.018183329999999"/>
    <s v="Remote Assessment (e.g. phone interview, interview outside of the location)"/>
    <s v="Some IDPs/returnees"/>
    <x v="1"/>
    <b v="1"/>
    <m/>
    <m/>
    <b v="1"/>
    <n v="2501"/>
    <n v="8722"/>
    <n v="221"/>
    <n v="232"/>
    <n v="521"/>
    <n v="1532"/>
    <n v="522"/>
    <n v="219"/>
    <n v="310"/>
    <n v="449"/>
    <n v="654"/>
    <n v="3372"/>
    <n v="442"/>
    <n v="248"/>
    <n v="3247"/>
    <n v="5475"/>
    <n v="1212"/>
    <n v="467"/>
    <n v="8722"/>
    <x v="2"/>
    <x v="0"/>
    <m/>
    <s v="Over 3 years"/>
    <m/>
    <b v="1"/>
    <b v="1"/>
    <s v="Public Transport"/>
    <m/>
    <x v="4"/>
    <m/>
    <m/>
    <m/>
    <m/>
    <m/>
    <s v="Yes"/>
    <b v="1"/>
    <b v="1"/>
    <m/>
    <b v="1"/>
    <m/>
    <m/>
    <m/>
    <b v="1"/>
    <m/>
    <m/>
    <m/>
    <s v="No"/>
    <s v="Uganda"/>
    <x v="4"/>
    <m/>
    <x v="7"/>
    <m/>
    <s v="Ludara"/>
    <m/>
    <m/>
    <s v="Ludara"/>
    <s v="UGA"/>
    <x v="4"/>
    <s v="UG3191"/>
    <s v="UG319105"/>
    <m/>
    <m/>
    <m/>
    <m/>
    <m/>
    <m/>
    <m/>
    <m/>
    <m/>
    <m/>
    <m/>
    <m/>
    <m/>
    <m/>
    <m/>
    <m/>
    <m/>
    <m/>
    <s v="Yes"/>
    <n v="1234"/>
    <n v="6313"/>
    <s v="Over 3 years"/>
    <s v="Other"/>
    <s v="Luck of finance to facilitate their movement."/>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Returnees from came from Uganda and not from the same village though most of them came from Ludara."/>
    <s v="4c87daf1-00f6-4f21-970b-899e5ea4e4af"/>
    <n v="1"/>
    <s v="3.4"/>
    <x v="1"/>
    <x v="1"/>
    <x v="1"/>
  </r>
  <r>
    <s v="et_SS0106_0003"/>
    <x v="193"/>
    <d v="2021-04-19T00:00:00"/>
    <d v="2021-04-22T00:00:00"/>
    <x v="0"/>
    <x v="52"/>
    <s v="Yei Town"/>
    <m/>
    <x v="0"/>
    <s v="SS0106"/>
    <s v="SS010605"/>
    <s v="ssid_SS0106_0019"/>
    <s v="Atende Site"/>
    <s v=""/>
    <n v="4.1210840600000003"/>
    <n v="30.753881969999998"/>
    <s v="Direct visit"/>
    <s v="Majority of IDPs/returnees"/>
    <x v="0"/>
    <m/>
    <b v="1"/>
    <m/>
    <b v="1"/>
    <n v="706"/>
    <n v="2524"/>
    <n v="61"/>
    <n v="175"/>
    <n v="276"/>
    <n v="462"/>
    <n v="71"/>
    <n v="17"/>
    <n v="76"/>
    <n v="198"/>
    <n v="238"/>
    <n v="712"/>
    <n v="200"/>
    <n v="38"/>
    <n v="1062"/>
    <n v="1462"/>
    <n v="510"/>
    <n v="55"/>
    <n v="2524"/>
    <x v="1"/>
    <x v="0"/>
    <m/>
    <s v="Habitual residence"/>
    <m/>
    <m/>
    <m/>
    <s v="On foot"/>
    <m/>
    <x v="1"/>
    <m/>
    <s v="violence_against_civilians"/>
    <m/>
    <b v="1"/>
    <m/>
    <s v="Yes"/>
    <b v="1"/>
    <b v="1"/>
    <m/>
    <m/>
    <b v="1"/>
    <m/>
    <b v="1"/>
    <b v="1"/>
    <m/>
    <m/>
    <m/>
    <s v="No"/>
    <s v="South Sudan"/>
    <x v="0"/>
    <m/>
    <x v="6"/>
    <m/>
    <s v="Mukaya"/>
    <m/>
    <s v="Other Site"/>
    <s v="Biri and Dimu One Bomas"/>
    <s v="SSD"/>
    <x v="0"/>
    <s v="SS0103"/>
    <s v="SS010304"/>
    <s v="other"/>
    <s v="No"/>
    <m/>
    <m/>
    <m/>
    <m/>
    <m/>
    <m/>
    <m/>
    <m/>
    <m/>
    <m/>
    <m/>
    <m/>
    <m/>
    <m/>
    <m/>
    <m/>
    <s v="Yes"/>
    <n v="250"/>
    <n v="1125"/>
    <s v="Over 3 years"/>
    <s v="Disability (Physical, mental, elderly)"/>
    <m/>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The IDPs were displaced by the Mundari cattle herders on 15 April 2021. The incidents started at Kinda and Yondoru villages in Mukaya Payam in Lainya County.  In Yondoru alone the Mundari cattle herders looted two hundred heads of cattle and the other group started displacing people a round Kinda and  Yondoru. The Mundari went  a way with over two hundred heads of cattle. The IDPs situation is desperate especially food. Most of the IDPs were women and children staying at Atende IDPs site in Yei Town Payam."/>
    <s v="225461a5-48c5-45d3-9de9-65a13a073cce"/>
    <n v="1"/>
    <s v="3.4"/>
    <x v="0"/>
    <x v="1"/>
    <x v="1"/>
  </r>
  <r>
    <s v="et_SS0106_0002"/>
    <x v="194"/>
    <d v="2021-03-21T00:00:00"/>
    <d v="2021-03-30T00:00:00"/>
    <x v="0"/>
    <x v="52"/>
    <s v="Yei Town"/>
    <m/>
    <x v="0"/>
    <s v="SS0106"/>
    <s v="SS010605"/>
    <s v="ssid_SS0106_0004"/>
    <s v="ECSS Mission IDP Site"/>
    <s v=""/>
    <n v="4.0974300000000001"/>
    <n v="30.66703"/>
    <s v="Direct visit"/>
    <s v="All IDPs/returnees"/>
    <x v="0"/>
    <b v="1"/>
    <m/>
    <m/>
    <m/>
    <n v="271"/>
    <n v="1219"/>
    <n v="76"/>
    <n v="78"/>
    <n v="134"/>
    <n v="200"/>
    <n v="99"/>
    <n v="12"/>
    <n v="54"/>
    <n v="101"/>
    <n v="99"/>
    <n v="236"/>
    <n v="109"/>
    <n v="21"/>
    <n v="599"/>
    <n v="620"/>
    <n v="309"/>
    <n v="33"/>
    <n v="1219"/>
    <x v="1"/>
    <x v="0"/>
    <m/>
    <s v="Habitual residence"/>
    <m/>
    <m/>
    <m/>
    <s v="On foot"/>
    <m/>
    <x v="6"/>
    <m/>
    <s v="armed_clashes"/>
    <b v="1"/>
    <m/>
    <m/>
    <s v="No"/>
    <m/>
    <m/>
    <m/>
    <m/>
    <m/>
    <m/>
    <m/>
    <m/>
    <m/>
    <m/>
    <m/>
    <s v="No"/>
    <s v="South Sudan"/>
    <x v="0"/>
    <m/>
    <x v="58"/>
    <m/>
    <s v="Otogo"/>
    <m/>
    <s v="Ombaei"/>
    <s v="Otogo"/>
    <s v="SSD"/>
    <x v="0"/>
    <s v="SS0106"/>
    <s v="SS010603"/>
    <s v="ssid_SS0106_0029"/>
    <s v="No"/>
    <m/>
    <m/>
    <m/>
    <m/>
    <m/>
    <m/>
    <m/>
    <m/>
    <m/>
    <m/>
    <m/>
    <m/>
    <m/>
    <m/>
    <m/>
    <m/>
    <s v="Yes"/>
    <n v="20"/>
    <n v="42"/>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3 - Extreme need, with immediate threat to life"/>
    <s v="3 - Extreme need, with immediate threat to life"/>
    <s v="2 - No"/>
    <m/>
    <m/>
    <s v="IDPs from Otogo moved to ECSS site in Yei due to a Armed conflict that forced them to move to ECSS Site in Yei Town. Some people remained behind because of their properties."/>
    <s v="1186e211-4ddc-414d-9bf2-bfb5b8cd4715"/>
    <n v="1"/>
    <s v="3.4"/>
    <x v="0"/>
    <x v="0"/>
    <x v="1"/>
  </r>
  <r>
    <s v="et_SS0106_0004"/>
    <x v="43"/>
    <d v="2021-05-30T00:00:00"/>
    <d v="2021-06-02T00:00:00"/>
    <x v="0"/>
    <x v="52"/>
    <s v="Yei Town"/>
    <m/>
    <x v="0"/>
    <s v="SS0106"/>
    <s v="SS010605"/>
    <s v="ssid_SS0106_0004"/>
    <s v="ECSS Mission IDP Site"/>
    <s v=""/>
    <n v="4.0974300000000001"/>
    <n v="30.66703"/>
    <s v="Direct visit"/>
    <s v="All IDPs/returnees"/>
    <x v="0"/>
    <b v="1"/>
    <m/>
    <b v="1"/>
    <b v="1"/>
    <n v="53"/>
    <n v="246"/>
    <n v="9"/>
    <n v="14"/>
    <n v="27"/>
    <n v="21"/>
    <n v="23"/>
    <n v="15"/>
    <n v="21"/>
    <n v="24"/>
    <n v="41"/>
    <n v="17"/>
    <n v="20"/>
    <n v="14"/>
    <n v="109"/>
    <n v="137"/>
    <n v="68"/>
    <n v="29"/>
    <n v="246"/>
    <x v="1"/>
    <x v="0"/>
    <m/>
    <s v="Habitual residence"/>
    <m/>
    <m/>
    <m/>
    <s v="On foot"/>
    <m/>
    <x v="1"/>
    <m/>
    <s v="armed_clashes violence_against_civilians"/>
    <b v="1"/>
    <b v="1"/>
    <m/>
    <s v="No"/>
    <m/>
    <m/>
    <m/>
    <m/>
    <m/>
    <m/>
    <m/>
    <m/>
    <m/>
    <m/>
    <m/>
    <s v="No"/>
    <s v="South Sudan"/>
    <x v="0"/>
    <m/>
    <x v="58"/>
    <m/>
    <s v="Otogo"/>
    <m/>
    <s v="Ombaei"/>
    <s v="Otogo"/>
    <s v="SSD"/>
    <x v="0"/>
    <s v="SS0106"/>
    <s v="SS010603"/>
    <s v="ssid_SS0106_0029"/>
    <s v="No"/>
    <m/>
    <m/>
    <m/>
    <m/>
    <m/>
    <m/>
    <m/>
    <m/>
    <m/>
    <m/>
    <m/>
    <m/>
    <m/>
    <m/>
    <m/>
    <m/>
    <s v="Yes"/>
    <n v="251"/>
    <n v="874"/>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people have recently been displaced from Latta village of Ombasi boma (Ottogo) payam. They ae displaced as a result of recent armed clashes between NAS and SSPDF which extended to affected people in that community. The displaced moved from area of displacement and found refuge in ECSS Mission IDP site in Yei town payam (Yei county)."/>
    <s v="8de22be3-9adb-4bc8-95aa-8a4dac9b0542"/>
    <n v="1"/>
    <s v="3.4"/>
    <x v="0"/>
    <x v="0"/>
    <x v="1"/>
  </r>
  <r>
    <s v="et_SS0302_0003"/>
    <x v="71"/>
    <d v="2021-06-30T00:00:00"/>
    <d v="2021-07-16T00:00:00"/>
    <x v="2"/>
    <x v="8"/>
    <s v="Mogok"/>
    <m/>
    <x v="2"/>
    <s v="SS0302"/>
    <s v="SS030204"/>
    <s v="ssid_SS0302_0013"/>
    <s v="Thunop"/>
    <s v=""/>
    <n v="8.2870860000000004"/>
    <n v="31.343646"/>
    <s v="Direct visit"/>
    <s v="None"/>
    <x v="0"/>
    <b v="1"/>
    <b v="1"/>
    <b v="0"/>
    <b v="1"/>
    <n v="655"/>
    <n v="3930"/>
    <n v="98"/>
    <n v="147"/>
    <n v="393"/>
    <n v="442"/>
    <n v="590"/>
    <n v="98"/>
    <n v="295"/>
    <n v="393"/>
    <n v="540"/>
    <n v="453"/>
    <n v="265"/>
    <n v="216"/>
    <n v="1768"/>
    <n v="2162"/>
    <n v="933"/>
    <n v="314"/>
    <n v="3930"/>
    <x v="0"/>
    <x v="0"/>
    <m/>
    <s v="Less than 3 months"/>
    <m/>
    <m/>
    <m/>
    <s v="Boat/canoe"/>
    <m/>
    <x v="0"/>
    <m/>
    <m/>
    <m/>
    <m/>
    <m/>
    <s v="No"/>
    <b v="0"/>
    <b v="0"/>
    <b v="0"/>
    <b v="0"/>
    <b v="0"/>
    <b v="0"/>
    <b v="0"/>
    <b v="0"/>
    <b v="0"/>
    <m/>
    <b v="0"/>
    <s v="No"/>
    <s v="South Sudan"/>
    <x v="2"/>
    <m/>
    <x v="13"/>
    <m/>
    <s v="Jiech"/>
    <m/>
    <s v="Guduk"/>
    <s v="Jiech"/>
    <s v="SSD"/>
    <x v="2"/>
    <s v="SS0302"/>
    <s v="SS030208"/>
    <s v="ssid_SS0302_0002"/>
    <s v="No"/>
    <m/>
    <m/>
    <m/>
    <m/>
    <m/>
    <m/>
    <m/>
    <m/>
    <m/>
    <m/>
    <m/>
    <m/>
    <m/>
    <m/>
    <m/>
    <m/>
    <s v="Yes"/>
    <n v="48"/>
    <n v="288"/>
    <s v="Over 3 years"/>
    <s v="Not safe to leave"/>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Raised in the water level in many parts of Jiech made many to move to mogok for their lives and animals as being one way of earning lives, it therefore made many to move and on condition if a family has a canoe . Movement is only by canoe"/>
    <s v="aa5d7457-5068-4b01-8a88-080a696ab88a"/>
    <n v="1"/>
    <s v="3.4"/>
    <x v="0"/>
    <x v="0"/>
    <x v="1"/>
  </r>
  <r>
    <s v="et_SS0302_0006"/>
    <x v="195"/>
    <d v="2021-06-26T00:00:00"/>
    <d v="2021-07-15T00:00:00"/>
    <x v="2"/>
    <x v="8"/>
    <s v="Mogok"/>
    <m/>
    <x v="2"/>
    <s v="SS0302"/>
    <s v="SS030204"/>
    <s v="ssid_SS0302_0023"/>
    <s v="Panyang"/>
    <s v="Panyang"/>
    <n v="8.4012699130000001"/>
    <n v="31.337499619999999"/>
    <s v="Direct visit"/>
    <s v="Some IDPs/returnees"/>
    <x v="0"/>
    <b v="1"/>
    <b v="1"/>
    <m/>
    <b v="1"/>
    <n v="768"/>
    <n v="3840"/>
    <n v="96"/>
    <n v="144"/>
    <n v="384"/>
    <n v="432"/>
    <n v="571"/>
    <n v="96"/>
    <n v="288"/>
    <n v="389"/>
    <n v="528"/>
    <n v="442"/>
    <n v="259"/>
    <n v="211"/>
    <n v="1723"/>
    <n v="2117"/>
    <n v="917"/>
    <n v="307"/>
    <n v="3840"/>
    <x v="0"/>
    <x v="0"/>
    <m/>
    <s v="Less than 3 months"/>
    <m/>
    <m/>
    <m/>
    <s v="Boat/canoe"/>
    <m/>
    <x v="0"/>
    <m/>
    <m/>
    <m/>
    <m/>
    <m/>
    <s v="No"/>
    <m/>
    <m/>
    <m/>
    <m/>
    <m/>
    <m/>
    <m/>
    <m/>
    <m/>
    <m/>
    <m/>
    <s v="No"/>
    <s v="South Sudan"/>
    <x v="2"/>
    <m/>
    <x v="13"/>
    <m/>
    <s v="Other Admin 3"/>
    <s v="Jiech"/>
    <s v="Other Site"/>
    <s v="Riang"/>
    <s v="SSD"/>
    <x v="2"/>
    <s v="SS0302"/>
    <s v="other"/>
    <s v="other"/>
    <s v="No"/>
    <m/>
    <m/>
    <m/>
    <m/>
    <m/>
    <m/>
    <m/>
    <m/>
    <m/>
    <m/>
    <m/>
    <m/>
    <m/>
    <m/>
    <m/>
    <m/>
    <s v="Yes"/>
    <n v="41"/>
    <n v="205"/>
    <s v="1 ‐ 3 years"/>
    <s v="Not safe to leave"/>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The increase of the water level in many parts of Jiech made the local population to move from Jiech Payam to Mogok for better dry land for settlement and for their animals"/>
    <s v="b3b2a3de-c5de-4aba-a3bb-27b346515265"/>
    <n v="1"/>
    <s v="3.4"/>
    <x v="0"/>
    <x v="0"/>
    <x v="1"/>
  </r>
  <r>
    <s v="et_SS0302_0005"/>
    <x v="71"/>
    <d v="2021-06-10T00:00:00"/>
    <d v="2021-07-12T00:00:00"/>
    <x v="2"/>
    <x v="8"/>
    <s v="Mogok"/>
    <m/>
    <x v="2"/>
    <s v="SS0302"/>
    <s v="SS030204"/>
    <s v="ssid_SS0302_0050"/>
    <s v="Mogok Center"/>
    <s v="Mogok Center"/>
    <n v="8.4180603030000007"/>
    <n v="31.329700469999999"/>
    <s v="Direct visit"/>
    <s v="None"/>
    <x v="0"/>
    <b v="1"/>
    <b v="1"/>
    <m/>
    <b v="1"/>
    <n v="1181"/>
    <n v="5905"/>
    <n v="148"/>
    <n v="221"/>
    <n v="591"/>
    <n v="664"/>
    <n v="884"/>
    <n v="148"/>
    <n v="443"/>
    <n v="591"/>
    <n v="812"/>
    <n v="679"/>
    <n v="399"/>
    <n v="325"/>
    <n v="2656"/>
    <n v="3249"/>
    <n v="1403"/>
    <n v="473"/>
    <n v="5905"/>
    <x v="0"/>
    <x v="0"/>
    <m/>
    <s v="Over 3 years"/>
    <m/>
    <m/>
    <m/>
    <s v="Boat/canoe"/>
    <m/>
    <x v="0"/>
    <m/>
    <m/>
    <m/>
    <m/>
    <m/>
    <s v="Yes"/>
    <b v="1"/>
    <b v="1"/>
    <m/>
    <m/>
    <m/>
    <b v="1"/>
    <m/>
    <b v="1"/>
    <m/>
    <m/>
    <m/>
    <s v="No"/>
    <s v="South Sudan"/>
    <x v="2"/>
    <m/>
    <x v="13"/>
    <m/>
    <s v="Jiech"/>
    <m/>
    <s v="Jiech"/>
    <s v="Jiech"/>
    <s v="SSD"/>
    <x v="2"/>
    <s v="SS0302"/>
    <s v="SS030208"/>
    <s v="ssid_SS0302_0003"/>
    <s v="No"/>
    <m/>
    <m/>
    <m/>
    <m/>
    <m/>
    <m/>
    <m/>
    <m/>
    <m/>
    <m/>
    <m/>
    <m/>
    <m/>
    <m/>
    <m/>
    <m/>
    <s v="Yes"/>
    <n v="120"/>
    <n v="270"/>
    <s v="Over 3 years"/>
    <s v="Not safe to leave"/>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Many people have to move on canons as there is no way to keep staying, as water level increases and lives of people and livestock got affected. Many people have been depending on small livestock and agriculture."/>
    <s v="c5a8d2d0-6307-41db-a068-fd057879eb7c"/>
    <n v="1"/>
    <s v="3.4"/>
    <x v="0"/>
    <x v="0"/>
    <x v="1"/>
  </r>
  <r>
    <s v="et_SS0302_0004"/>
    <x v="71"/>
    <d v="2021-06-20T00:00:00"/>
    <d v="2021-07-16T00:00:00"/>
    <x v="2"/>
    <x v="8"/>
    <s v="Mogok"/>
    <m/>
    <x v="2"/>
    <s v="SS0302"/>
    <s v="SS030204"/>
    <s v="ssid_SS0302_0050"/>
    <s v="Mogok Center"/>
    <s v="Mogok Center"/>
    <n v="8.4180603030000007"/>
    <n v="31.329700469999999"/>
    <s v="Direct visit"/>
    <s v="Some IDPs/returnees"/>
    <x v="0"/>
    <b v="1"/>
    <b v="1"/>
    <m/>
    <b v="1"/>
    <n v="809"/>
    <n v="4045"/>
    <n v="101"/>
    <n v="152"/>
    <n v="405"/>
    <n v="455"/>
    <n v="607"/>
    <n v="101"/>
    <n v="303"/>
    <n v="405"/>
    <n v="556"/>
    <n v="465"/>
    <n v="273"/>
    <n v="222"/>
    <n v="1821"/>
    <n v="2224"/>
    <n v="961"/>
    <n v="323"/>
    <n v="4045"/>
    <x v="0"/>
    <x v="0"/>
    <m/>
    <s v="Over 3 years"/>
    <m/>
    <m/>
    <m/>
    <s v="Boat/canoe"/>
    <m/>
    <x v="0"/>
    <m/>
    <m/>
    <m/>
    <m/>
    <m/>
    <s v="No"/>
    <m/>
    <m/>
    <m/>
    <m/>
    <m/>
    <m/>
    <m/>
    <m/>
    <m/>
    <m/>
    <m/>
    <s v="No"/>
    <s v="South Sudan"/>
    <x v="2"/>
    <m/>
    <x v="13"/>
    <m/>
    <s v="Jiech"/>
    <m/>
    <s v="Nyaguei"/>
    <s v="Jiech"/>
    <s v="SSD"/>
    <x v="2"/>
    <s v="SS0302"/>
    <s v="SS030208"/>
    <s v="ssid_SS0302_0008"/>
    <s v="No"/>
    <m/>
    <m/>
    <m/>
    <m/>
    <m/>
    <m/>
    <m/>
    <m/>
    <m/>
    <m/>
    <m/>
    <m/>
    <m/>
    <m/>
    <m/>
    <m/>
    <s v="Yes"/>
    <n v="53"/>
    <n v="318"/>
    <s v="Over 3 years"/>
    <s v="Not safe to leave"/>
    <m/>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3 - Extreme need, with immediate threat to life"/>
    <s v="1 - No severe need"/>
    <s v="2 - No"/>
    <m/>
    <m/>
    <s v="The population moved from Jiech to Mogok Payam due to the flooding on canoes and they are in need of lives saving services ."/>
    <s v="58f4f099-5469-4513-b245-907b44eee0b4"/>
    <n v="1"/>
    <s v="3.4"/>
    <x v="0"/>
    <x v="0"/>
    <x v="1"/>
  </r>
  <r>
    <s v="et_SS0302_0014"/>
    <x v="92"/>
    <d v="2021-08-16T00:00:00"/>
    <d v="2021-08-24T00:00:00"/>
    <x v="2"/>
    <x v="8"/>
    <s v="Pagil"/>
    <m/>
    <x v="2"/>
    <s v="SS0302"/>
    <s v="SS030205"/>
    <s v="ssid_SS0302_0040"/>
    <s v="Chuilboung"/>
    <s v=""/>
    <n v="8.7560000000000002"/>
    <n v="31.02"/>
    <s v="Direct visit"/>
    <s v="Some IDPs/returnees"/>
    <x v="0"/>
    <b v="1"/>
    <m/>
    <b v="1"/>
    <b v="1"/>
    <n v="70"/>
    <n v="420"/>
    <n v="22"/>
    <n v="34"/>
    <n v="30"/>
    <n v="50"/>
    <n v="20"/>
    <n v="12"/>
    <n v="34"/>
    <n v="44"/>
    <n v="36"/>
    <n v="86"/>
    <n v="34"/>
    <n v="18"/>
    <n v="168"/>
    <n v="252"/>
    <n v="134"/>
    <n v="30"/>
    <n v="420"/>
    <x v="0"/>
    <x v="0"/>
    <m/>
    <s v="3 ‐ 6 months"/>
    <m/>
    <m/>
    <m/>
    <s v="Boat/canoe"/>
    <m/>
    <x v="0"/>
    <m/>
    <m/>
    <m/>
    <m/>
    <m/>
    <s v="No"/>
    <m/>
    <m/>
    <m/>
    <m/>
    <m/>
    <m/>
    <m/>
    <m/>
    <m/>
    <m/>
    <m/>
    <s v="No"/>
    <s v="South Sudan"/>
    <x v="2"/>
    <m/>
    <x v="13"/>
    <m/>
    <s v="Pagil"/>
    <m/>
    <s v="Other Site"/>
    <s v="Titbil"/>
    <s v="SSD"/>
    <x v="2"/>
    <s v="SS0302"/>
    <s v="SS030205"/>
    <s v="other"/>
    <s v="No"/>
    <m/>
    <m/>
    <m/>
    <m/>
    <m/>
    <m/>
    <m/>
    <m/>
    <m/>
    <m/>
    <m/>
    <m/>
    <m/>
    <m/>
    <m/>
    <m/>
    <s v="Yes"/>
    <n v="245"/>
    <n v="1470"/>
    <s v="7 ‐ 12 months"/>
    <s v="Guarding property (home or land)"/>
    <m/>
    <s v="3 - Extreme need, with immediate threat to life"/>
    <s v="2 - Severe need leading to negative impact on living standards, physical and mental wellbeing, and loss of dignity, but no immediate threat to life"/>
    <s v="1 - No severe need"/>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population moved from Titbil to Chuilboang, all the two locations are in Pagil Payam and were all accessed in the MT Round 11 . This displacement occurred as a result of flooding that occurred of recent due to heavy rain and in addition to the previous water level"/>
    <s v="ea36ffea-e421-4cd2-bd00-9269f38c7cbc"/>
    <n v="1"/>
    <s v="3.4"/>
    <x v="0"/>
    <x v="0"/>
    <x v="0"/>
  </r>
  <r>
    <s v="et_SS0302_0007"/>
    <x v="76"/>
    <d v="2021-07-06T00:00:00"/>
    <d v="2021-07-19T00:00:00"/>
    <x v="2"/>
    <x v="8"/>
    <s v="Pajiek"/>
    <m/>
    <x v="2"/>
    <s v="SS0302"/>
    <s v="SS030206"/>
    <s v="ssid_SS0302_0045"/>
    <s v="Kanal/ canal"/>
    <s v="Canal"/>
    <n v="7.92"/>
    <n v="30.736000000000001"/>
    <s v="Direct visit"/>
    <s v="Some IDPs/returnees"/>
    <x v="0"/>
    <b v="1"/>
    <b v="1"/>
    <m/>
    <b v="1"/>
    <n v="467"/>
    <n v="2335"/>
    <n v="58"/>
    <n v="88"/>
    <n v="234"/>
    <n v="263"/>
    <n v="350"/>
    <n v="58"/>
    <n v="175"/>
    <n v="234"/>
    <n v="322"/>
    <n v="269"/>
    <n v="158"/>
    <n v="126"/>
    <n v="1051"/>
    <n v="1284"/>
    <n v="555"/>
    <n v="184"/>
    <n v="2335"/>
    <x v="0"/>
    <x v="0"/>
    <m/>
    <s v="Over 3 years"/>
    <m/>
    <m/>
    <m/>
    <s v="Boat/canoe"/>
    <m/>
    <x v="0"/>
    <m/>
    <m/>
    <m/>
    <m/>
    <m/>
    <s v="No"/>
    <m/>
    <m/>
    <m/>
    <m/>
    <m/>
    <m/>
    <m/>
    <m/>
    <m/>
    <m/>
    <m/>
    <s v="No"/>
    <s v="South Sudan"/>
    <x v="2"/>
    <m/>
    <x v="13"/>
    <m/>
    <s v="Kuacdeng"/>
    <m/>
    <s v="Kuerluli"/>
    <s v="Kuacdeng"/>
    <s v="SSD"/>
    <x v="2"/>
    <s v="SS0302"/>
    <s v="SS030203"/>
    <s v="ssid_SS0302_0005"/>
    <s v="No"/>
    <m/>
    <m/>
    <m/>
    <m/>
    <m/>
    <m/>
    <m/>
    <m/>
    <m/>
    <m/>
    <m/>
    <m/>
    <m/>
    <m/>
    <m/>
    <m/>
    <s v="Yes"/>
    <n v="115"/>
    <n v="575"/>
    <s v="Habitual residence"/>
    <s v="Not safe to leave"/>
    <m/>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2 - No"/>
    <m/>
    <m/>
    <s v="The movement of the IDPs to Pajiek is a result of no food and water occupied all the land and settlement becomes very hard, services that agencies do provide are not longer available so people have to move"/>
    <s v="2b5c09e6-771d-43a7-97cd-66f7a64af7fd"/>
    <n v="1"/>
    <s v="3.4"/>
    <x v="0"/>
    <x v="0"/>
    <x v="1"/>
  </r>
  <r>
    <s v="et_SS0302_0011"/>
    <x v="196"/>
    <d v="2021-06-29T00:00:00"/>
    <d v="2021-07-22T00:00:00"/>
    <x v="2"/>
    <x v="8"/>
    <s v="Pajiek"/>
    <m/>
    <x v="2"/>
    <s v="SS0302"/>
    <s v="SS030206"/>
    <s v="ssid_SS0302_0046"/>
    <s v="Nyaruachbol"/>
    <s v="Nyaruaibol"/>
    <n v="7.98"/>
    <n v="30.2"/>
    <s v="Direct visit"/>
    <s v="Some IDPs/returnees"/>
    <x v="0"/>
    <b v="1"/>
    <b v="1"/>
    <m/>
    <b v="1"/>
    <n v="583"/>
    <n v="2915"/>
    <n v="73"/>
    <n v="109"/>
    <n v="292"/>
    <n v="328"/>
    <n v="437"/>
    <n v="73"/>
    <n v="219"/>
    <n v="292"/>
    <n v="401"/>
    <n v="335"/>
    <n v="197"/>
    <n v="159"/>
    <n v="1312"/>
    <n v="1603"/>
    <n v="693"/>
    <n v="232"/>
    <n v="2915"/>
    <x v="0"/>
    <x v="0"/>
    <m/>
    <s v="Habitual residence"/>
    <m/>
    <m/>
    <m/>
    <s v="Boat/canoe"/>
    <m/>
    <x v="0"/>
    <m/>
    <m/>
    <m/>
    <m/>
    <m/>
    <s v="No"/>
    <m/>
    <m/>
    <m/>
    <m/>
    <m/>
    <m/>
    <m/>
    <m/>
    <m/>
    <m/>
    <m/>
    <s v="No"/>
    <s v="South Sudan"/>
    <x v="2"/>
    <m/>
    <x v="13"/>
    <m/>
    <s v="Kuacdeng"/>
    <m/>
    <s v="Kutyang"/>
    <s v="Kuacdeng"/>
    <s v="SSD"/>
    <x v="2"/>
    <s v="SS0302"/>
    <s v="SS030203"/>
    <s v="ssid_SS0302_0006"/>
    <s v="No"/>
    <m/>
    <m/>
    <m/>
    <m/>
    <m/>
    <m/>
    <m/>
    <m/>
    <m/>
    <m/>
    <m/>
    <m/>
    <m/>
    <m/>
    <m/>
    <m/>
    <s v="Yes"/>
    <n v="215"/>
    <n v="1075"/>
    <s v="Over 3 years"/>
    <s v="Not safe to leave"/>
    <m/>
    <s v="3 - Extreme need, with immediate threat to life"/>
    <s v="1 - No severe need"/>
    <s v="1 - No severe need"/>
    <s v="3 - Extreme need, with immediate threat to life"/>
    <s v="1 - No severe need"/>
    <s v="3 - Extreme need, with immediate threat to life"/>
    <s v="1 - No severe need"/>
    <s v="2 - No"/>
    <m/>
    <m/>
    <s v="The result of the flooding led to the movement , as a result people had nothing to eat and animals all died and no where to move and have buy food, the only option is to move out have a better life ."/>
    <s v="62cb7bf7-c315-4122-8b18-3f7ef54bda7a"/>
    <n v="1"/>
    <s v="3.4"/>
    <x v="0"/>
    <x v="0"/>
    <x v="1"/>
  </r>
  <r>
    <s v="et_SS0302_0008"/>
    <x v="197"/>
    <d v="2021-06-30T00:00:00"/>
    <d v="2021-07-16T00:00:00"/>
    <x v="2"/>
    <x v="8"/>
    <s v="Pajiek"/>
    <m/>
    <x v="2"/>
    <s v="SS0302"/>
    <s v="SS030206"/>
    <s v="ssid_SS0302_0047"/>
    <s v="Tuok"/>
    <s v="Tuok"/>
    <n v="7.9320000000000004"/>
    <n v="30.818999999999999"/>
    <s v="Direct visit"/>
    <s v="Some IDPs/returnees"/>
    <x v="0"/>
    <b v="1"/>
    <b v="1"/>
    <m/>
    <b v="1"/>
    <n v="570"/>
    <n v="2850"/>
    <n v="71"/>
    <n v="107"/>
    <n v="285"/>
    <n v="321"/>
    <n v="427"/>
    <n v="71"/>
    <n v="214"/>
    <n v="285"/>
    <n v="392"/>
    <n v="328"/>
    <n v="192"/>
    <n v="157"/>
    <n v="1282"/>
    <n v="1568"/>
    <n v="677"/>
    <n v="228"/>
    <n v="2850"/>
    <x v="0"/>
    <x v="0"/>
    <m/>
    <s v="Over 3 years"/>
    <m/>
    <m/>
    <m/>
    <s v="Boat/canoe"/>
    <m/>
    <x v="0"/>
    <m/>
    <m/>
    <m/>
    <m/>
    <m/>
    <s v="No"/>
    <m/>
    <m/>
    <m/>
    <m/>
    <m/>
    <m/>
    <m/>
    <m/>
    <m/>
    <m/>
    <m/>
    <s v="No"/>
    <s v="South Sudan"/>
    <x v="2"/>
    <m/>
    <x v="13"/>
    <m/>
    <s v="Kuacdeng"/>
    <m/>
    <s v="Jony"/>
    <s v="Kuacdeng"/>
    <s v="SSD"/>
    <x v="2"/>
    <s v="SS0302"/>
    <s v="SS030203"/>
    <s v="ssid_SS0302_0004"/>
    <s v="No"/>
    <m/>
    <m/>
    <m/>
    <m/>
    <m/>
    <m/>
    <m/>
    <m/>
    <m/>
    <m/>
    <m/>
    <m/>
    <m/>
    <m/>
    <m/>
    <m/>
    <s v="Yes"/>
    <n v="157"/>
    <n v="785"/>
    <s v="Habitual residence"/>
    <s v="Guarding property (home or land)"/>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As a result of the flooding, many tend to move with some of their small belonging because the canoe cant take much items and some and to have some foods in the new locations"/>
    <s v="068f6eee-a31b-4642-a014-111b44453f3d"/>
    <n v="1"/>
    <s v="3.4"/>
    <x v="0"/>
    <x v="0"/>
    <x v="1"/>
  </r>
  <r>
    <s v="et_SS0302_0009"/>
    <x v="73"/>
    <d v="2021-06-03T00:00:00"/>
    <d v="2021-07-16T00:00:00"/>
    <x v="2"/>
    <x v="8"/>
    <s v="Pajiek"/>
    <m/>
    <x v="2"/>
    <s v="SS0302"/>
    <s v="SS030206"/>
    <s v="ssid_SS0302_0051"/>
    <s v="Pajiek Centre"/>
    <s v="Pajiek Center"/>
    <n v="8.1393604279999998"/>
    <n v="31.3362999"/>
    <s v="Direct visit"/>
    <s v="Some IDPs/returnees"/>
    <x v="0"/>
    <b v="1"/>
    <b v="1"/>
    <m/>
    <b v="1"/>
    <n v="579"/>
    <n v="2895"/>
    <n v="72"/>
    <n v="109"/>
    <n v="290"/>
    <n v="326"/>
    <n v="434"/>
    <n v="72"/>
    <n v="217"/>
    <n v="290"/>
    <n v="398"/>
    <n v="333"/>
    <n v="195"/>
    <n v="159"/>
    <n v="1303"/>
    <n v="1592"/>
    <n v="688"/>
    <n v="231"/>
    <n v="2895"/>
    <x v="0"/>
    <x v="0"/>
    <m/>
    <s v="Over 3 years"/>
    <m/>
    <m/>
    <m/>
    <s v="Boat/canoe"/>
    <m/>
    <x v="0"/>
    <m/>
    <m/>
    <m/>
    <m/>
    <m/>
    <s v="No"/>
    <m/>
    <m/>
    <m/>
    <m/>
    <m/>
    <m/>
    <m/>
    <m/>
    <m/>
    <m/>
    <m/>
    <s v="No"/>
    <s v="South Sudan"/>
    <x v="2"/>
    <m/>
    <x v="13"/>
    <m/>
    <s v="Kuacdeng"/>
    <m/>
    <s v="Other Site"/>
    <s v="Lualdiu"/>
    <s v="SSD"/>
    <x v="2"/>
    <s v="SS0302"/>
    <s v="SS030203"/>
    <s v="other"/>
    <s v="No"/>
    <m/>
    <m/>
    <m/>
    <m/>
    <m/>
    <m/>
    <m/>
    <m/>
    <m/>
    <m/>
    <m/>
    <m/>
    <m/>
    <m/>
    <m/>
    <m/>
    <s v="Yes"/>
    <n v="56"/>
    <n v="318"/>
    <s v="Habitual residence"/>
    <s v="No funds to travel"/>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2 - No"/>
    <m/>
    <m/>
    <s v="The IDPs moved from kuachdeng to Pajiek due to the flood so as to have services like food, because farming has been made not possible and small business cut off which make lives of people very hard, and to have some medical services too."/>
    <s v="d790e033-38a3-412e-9108-cfd683f022d3"/>
    <n v="1"/>
    <s v="3.4"/>
    <x v="0"/>
    <x v="0"/>
    <x v="1"/>
  </r>
  <r>
    <s v="et_SS0302_0010"/>
    <x v="3"/>
    <d v="2021-06-15T00:00:00"/>
    <d v="2021-07-15T00:00:00"/>
    <x v="2"/>
    <x v="8"/>
    <s v="Wau"/>
    <m/>
    <x v="2"/>
    <s v="SS0302"/>
    <s v="SS030207"/>
    <s v="ssid_SS0302_0052"/>
    <s v="Guong"/>
    <s v="Guong"/>
    <n v="8.1476400000000009"/>
    <n v="30.674800000000001"/>
    <s v="Direct visit"/>
    <s v="Some IDPs/returnees"/>
    <x v="0"/>
    <b v="1"/>
    <m/>
    <m/>
    <b v="1"/>
    <n v="448"/>
    <n v="2688"/>
    <n v="67"/>
    <n v="101"/>
    <n v="269"/>
    <n v="302"/>
    <n v="403"/>
    <n v="67"/>
    <n v="202"/>
    <n v="269"/>
    <n v="370"/>
    <n v="309"/>
    <n v="181"/>
    <n v="148"/>
    <n v="1209"/>
    <n v="1479"/>
    <n v="639"/>
    <n v="215"/>
    <n v="2688"/>
    <x v="0"/>
    <x v="0"/>
    <m/>
    <s v="Less than 3 months"/>
    <m/>
    <m/>
    <m/>
    <s v="Boat/canoe"/>
    <m/>
    <x v="0"/>
    <m/>
    <m/>
    <m/>
    <m/>
    <m/>
    <s v="No"/>
    <m/>
    <m/>
    <m/>
    <m/>
    <m/>
    <m/>
    <m/>
    <m/>
    <m/>
    <m/>
    <m/>
    <s v="No"/>
    <s v="South Sudan"/>
    <x v="2"/>
    <m/>
    <x v="13"/>
    <m/>
    <s v="Pagil"/>
    <m/>
    <s v="Wech Deng"/>
    <s v="Pagil"/>
    <s v="SSD"/>
    <x v="2"/>
    <s v="SS0302"/>
    <s v="SS030205"/>
    <s v="ssid_SS0302_0021"/>
    <s v="No"/>
    <m/>
    <m/>
    <m/>
    <m/>
    <m/>
    <m/>
    <m/>
    <m/>
    <m/>
    <m/>
    <m/>
    <m/>
    <m/>
    <m/>
    <m/>
    <m/>
    <s v="Yes"/>
    <n v="185"/>
    <n v="1110"/>
    <s v="Over 3 years"/>
    <s v="Not safe to leave"/>
    <m/>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3 - Extreme need, with immediate threat to life"/>
    <s v="1 - No severe need"/>
    <s v="2 - No"/>
    <m/>
    <m/>
    <s v="During the IDPs movement from Pigil to Wau, they lost most of their house properties as moving on water is hard, they have to bring some of the main essential house items ."/>
    <s v="3452fd21-07f9-4436-8a38-0d6eab2a2991"/>
    <n v="1"/>
    <s v="3.4"/>
    <x v="0"/>
    <x v="0"/>
    <x v="1"/>
  </r>
  <r>
    <s v="et_SS0302_0012"/>
    <x v="196"/>
    <d v="2021-06-24T00:00:00"/>
    <d v="2021-07-23T00:00:00"/>
    <x v="2"/>
    <x v="8"/>
    <s v="Wau"/>
    <m/>
    <x v="2"/>
    <s v="SS0302"/>
    <s v="SS030207"/>
    <s v="ssid_SS0302_0048"/>
    <s v="Nyawaat"/>
    <s v="Nyawaat"/>
    <n v="8.16"/>
    <n v="30.73"/>
    <s v="Direct visit"/>
    <s v="Some IDPs/returnees"/>
    <x v="0"/>
    <b v="1"/>
    <b v="1"/>
    <m/>
    <b v="1"/>
    <n v="336"/>
    <n v="2016"/>
    <n v="50"/>
    <n v="76"/>
    <n v="201"/>
    <n v="227"/>
    <n v="303"/>
    <n v="51"/>
    <n v="151"/>
    <n v="201"/>
    <n v="277"/>
    <n v="232"/>
    <n v="136"/>
    <n v="111"/>
    <n v="908"/>
    <n v="1108"/>
    <n v="478"/>
    <n v="162"/>
    <n v="2016"/>
    <x v="0"/>
    <x v="0"/>
    <m/>
    <s v="Habitual residence"/>
    <m/>
    <m/>
    <m/>
    <s v="Boat/canoe"/>
    <m/>
    <x v="0"/>
    <m/>
    <m/>
    <m/>
    <m/>
    <m/>
    <s v="No"/>
    <m/>
    <m/>
    <m/>
    <m/>
    <m/>
    <m/>
    <m/>
    <m/>
    <m/>
    <m/>
    <m/>
    <s v="No"/>
    <s v="South Sudan"/>
    <x v="2"/>
    <m/>
    <x v="13"/>
    <m/>
    <s v="Pagil"/>
    <m/>
    <s v="Other Site"/>
    <s v="Gaar"/>
    <s v="SSD"/>
    <x v="2"/>
    <s v="SS0302"/>
    <s v="SS030205"/>
    <s v="other"/>
    <s v="No"/>
    <m/>
    <m/>
    <m/>
    <m/>
    <m/>
    <m/>
    <m/>
    <m/>
    <m/>
    <m/>
    <m/>
    <m/>
    <m/>
    <m/>
    <m/>
    <m/>
    <s v="Yes"/>
    <n v="51"/>
    <n v="306"/>
    <s v="Over 3 years"/>
    <s v="No funds to travel"/>
    <m/>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3 - Extreme need, with immediate threat to life"/>
    <s v="1 - No severe need"/>
    <s v="2 - No"/>
    <m/>
    <m/>
    <s v="Many move by using canoes and take few of their belongings , which made people to make it not possible  because it is expensive to hire a canoe for a family to take house properties and children ."/>
    <s v="1c63fd66-74a1-47e5-b5ca-59c16efddaed"/>
    <n v="1"/>
    <s v="3.4"/>
    <x v="0"/>
    <x v="0"/>
    <x v="1"/>
  </r>
  <r>
    <s v="et_SS0302_0002"/>
    <x v="74"/>
    <d v="2021-06-08T00:00:00"/>
    <d v="2021-07-14T00:00:00"/>
    <x v="2"/>
    <x v="8"/>
    <s v="Wau"/>
    <m/>
    <x v="2"/>
    <s v="SS0302"/>
    <s v="SS030207"/>
    <s v="ssid_SS0302_0011"/>
    <s v="Paguong"/>
    <s v=""/>
    <n v="8.2409624669999992"/>
    <n v="31.30741235"/>
    <s v="Direct visit"/>
    <s v="Some IDPs/returnees"/>
    <x v="0"/>
    <b v="1"/>
    <b v="1"/>
    <b v="0"/>
    <b v="1"/>
    <n v="538"/>
    <n v="3228"/>
    <n v="81"/>
    <n v="121"/>
    <n v="323"/>
    <n v="363"/>
    <n v="483"/>
    <n v="81"/>
    <n v="242"/>
    <n v="323"/>
    <n v="444"/>
    <n v="371"/>
    <n v="218"/>
    <n v="178"/>
    <n v="1452"/>
    <n v="1776"/>
    <n v="767"/>
    <n v="259"/>
    <n v="3228"/>
    <x v="0"/>
    <x v="0"/>
    <m/>
    <s v="Over 3 years"/>
    <m/>
    <m/>
    <m/>
    <s v="Boat/canoe"/>
    <m/>
    <x v="0"/>
    <m/>
    <m/>
    <m/>
    <m/>
    <m/>
    <s v="No"/>
    <b v="0"/>
    <b v="0"/>
    <b v="0"/>
    <b v="0"/>
    <b v="0"/>
    <b v="0"/>
    <b v="0"/>
    <b v="0"/>
    <b v="0"/>
    <m/>
    <b v="0"/>
    <s v="No"/>
    <s v="South Sudan"/>
    <x v="2"/>
    <m/>
    <x v="13"/>
    <m/>
    <s v="Pagil"/>
    <m/>
    <s v="Wich Ding"/>
    <s v="Pagil"/>
    <s v="SSD"/>
    <x v="2"/>
    <s v="SS0302"/>
    <s v="SS030205"/>
    <s v="ssid_SS0302_0019"/>
    <s v="No"/>
    <m/>
    <m/>
    <m/>
    <m/>
    <m/>
    <m/>
    <m/>
    <m/>
    <m/>
    <m/>
    <m/>
    <m/>
    <m/>
    <m/>
    <m/>
    <m/>
    <s v="Yes"/>
    <n v="31"/>
    <n v="186"/>
    <s v="Habitual residence"/>
    <s v="Not safe to leave"/>
    <m/>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1 - No severe need"/>
    <s v="2 - No"/>
    <m/>
    <m/>
    <s v="The people moved to Wau without taking most of the house properties due to no canoes and kids need to be carried , that is why we came with nothing that will support us here."/>
    <s v="93d2059d-9efa-46c6-95b5-0642c34de250"/>
    <n v="1"/>
    <s v="3.4"/>
    <x v="0"/>
    <x v="0"/>
    <x v="1"/>
  </r>
  <r>
    <s v="et_SS0302_0001"/>
    <x v="28"/>
    <d v="2021-06-08T00:00:00"/>
    <d v="2021-07-05T00:00:00"/>
    <x v="2"/>
    <x v="8"/>
    <s v="Wau"/>
    <m/>
    <x v="2"/>
    <s v="SS0302"/>
    <s v="SS030207"/>
    <s v="ssid_SS0302_0015"/>
    <s v="Wai"/>
    <s v="Gar"/>
    <n v="8.2476900999999998"/>
    <n v="31.291616099999999"/>
    <s v="Direct visit"/>
    <s v="Some IDPs/returnees"/>
    <x v="0"/>
    <b v="1"/>
    <b v="1"/>
    <m/>
    <b v="1"/>
    <n v="529"/>
    <n v="2645"/>
    <n v="66"/>
    <n v="99"/>
    <n v="265"/>
    <n v="298"/>
    <n v="397"/>
    <n v="66"/>
    <n v="198"/>
    <n v="265"/>
    <n v="364"/>
    <n v="304"/>
    <n v="178"/>
    <n v="145"/>
    <n v="1191"/>
    <n v="1454"/>
    <n v="628"/>
    <n v="211"/>
    <n v="2645"/>
    <x v="0"/>
    <x v="0"/>
    <m/>
    <s v="1 ‐ 3 years"/>
    <m/>
    <m/>
    <m/>
    <s v="Boat/canoe"/>
    <m/>
    <x v="0"/>
    <m/>
    <m/>
    <m/>
    <m/>
    <m/>
    <s v="No"/>
    <m/>
    <m/>
    <m/>
    <m/>
    <m/>
    <m/>
    <m/>
    <m/>
    <m/>
    <m/>
    <m/>
    <s v="No"/>
    <s v="South Sudan"/>
    <x v="2"/>
    <m/>
    <x v="13"/>
    <m/>
    <s v="Pagil"/>
    <m/>
    <m/>
    <s v="Wichtut"/>
    <s v="SSD"/>
    <x v="2"/>
    <s v="SS0302"/>
    <s v="SS030205"/>
    <m/>
    <s v="No"/>
    <m/>
    <m/>
    <m/>
    <m/>
    <m/>
    <m/>
    <m/>
    <m/>
    <m/>
    <m/>
    <m/>
    <m/>
    <m/>
    <m/>
    <m/>
    <m/>
    <s v="Yes"/>
    <n v="74"/>
    <n v="370"/>
    <s v="Habitual residence"/>
    <s v="No funds to travel"/>
    <m/>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3 - Extreme need, with immediate threat to life"/>
    <s v="1 - No severe need"/>
    <s v="2 - No"/>
    <m/>
    <m/>
    <s v="They decided to move due to no services as water has occupied the land and no possibility of farming."/>
    <s v="1b151b77-965f-43d9-a36d-f4c845a7f64f"/>
    <n v="1"/>
    <s v="3.4"/>
    <x v="0"/>
    <x v="0"/>
    <x v="1"/>
  </r>
  <r>
    <s v="et_SS0304_0002"/>
    <x v="45"/>
    <d v="2021-05-31T00:00:00"/>
    <d v="2021-06-03T00:00:00"/>
    <x v="2"/>
    <x v="10"/>
    <s v="Nyinthok"/>
    <m/>
    <x v="2"/>
    <s v="SS0304"/>
    <s v="SS030408"/>
    <s v="ssid_SS0304_0015"/>
    <s v="Khorfulus"/>
    <s v=""/>
    <n v="9.3145614000000005"/>
    <n v="31.584745600000002"/>
    <s v="Remote Assessment (e.g. phone interview, interview outside of the location)"/>
    <s v="All IDPs/returnees"/>
    <x v="1"/>
    <b v="1"/>
    <m/>
    <m/>
    <b v="1"/>
    <n v="361"/>
    <n v="2021"/>
    <n v="75"/>
    <n v="92"/>
    <n v="146"/>
    <n v="220"/>
    <n v="329"/>
    <n v="52"/>
    <n v="98"/>
    <n v="125"/>
    <n v="162"/>
    <n v="316"/>
    <n v="342"/>
    <n v="64"/>
    <n v="914"/>
    <n v="1107"/>
    <n v="390"/>
    <n v="116"/>
    <n v="2021"/>
    <x v="2"/>
    <x v="0"/>
    <m/>
    <s v="Over 3 years"/>
    <m/>
    <b v="1"/>
    <m/>
    <s v="Others (Specify)"/>
    <s v="The transport was organize and rented by community leader for Khorfulus."/>
    <x v="2"/>
    <m/>
    <m/>
    <m/>
    <m/>
    <m/>
    <s v="Yes"/>
    <m/>
    <m/>
    <m/>
    <m/>
    <m/>
    <m/>
    <m/>
    <m/>
    <m/>
    <m/>
    <b v="1"/>
    <s v="Yes"/>
    <s v="South Sudan"/>
    <x v="16"/>
    <m/>
    <x v="45"/>
    <m/>
    <s v="Melut"/>
    <m/>
    <s v="Dingthoma 2"/>
    <s v="Dingthoma 2"/>
    <s v="SSD"/>
    <x v="16"/>
    <s v="SS0709"/>
    <s v="SS070903"/>
    <s v="ssid_SS0709_0005"/>
    <m/>
    <m/>
    <m/>
    <m/>
    <m/>
    <m/>
    <m/>
    <m/>
    <m/>
    <m/>
    <m/>
    <m/>
    <m/>
    <m/>
    <m/>
    <m/>
    <m/>
    <s v="Yes"/>
    <n v="1450"/>
    <n v="6500"/>
    <s v="Over 3 years"/>
    <s v="Other"/>
    <s v="The community leader can not effort  to rent anther vehicl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voluntarily return is organized by community leader from Khorfulus including their youth union, and the rented 10tracks , 4 arrived on 1st, June with 101HHs and 454Inds returnees and second groups arrived with 6 tracks on 3rd,June with 260HHs and 1,567Inds  returnees. the community leader urged for support the remaining IDPs with transport in Dethoma 2 of Melut County to their county of organ."/>
    <s v="6170194b-924f-4c32-9460-e341cf1a5b26"/>
    <n v="1"/>
    <s v="3.4"/>
    <x v="1"/>
    <x v="1"/>
    <x v="1"/>
  </r>
  <r>
    <s v="et_SS0306_0001"/>
    <x v="198"/>
    <d v="2020-11-08T00:00:00"/>
    <d v="2020-12-16T00:00:00"/>
    <x v="2"/>
    <x v="11"/>
    <s v="New Fangak"/>
    <m/>
    <x v="2"/>
    <s v="SS0306"/>
    <s v="SS030608"/>
    <s v="ssid_SS0306_0052"/>
    <s v="New Fangak"/>
    <s v="New Fangak"/>
    <n v="9.4039235819999991"/>
    <n v="31.126307709999999"/>
    <s v="Direct visit"/>
    <s v="All IDPs/returnees"/>
    <x v="0"/>
    <m/>
    <m/>
    <m/>
    <m/>
    <n v="4166"/>
    <n v="25000"/>
    <n v="274"/>
    <n v="554"/>
    <n v="7862"/>
    <n v="1002"/>
    <n v="1003"/>
    <n v="1850"/>
    <n v="364"/>
    <n v="654"/>
    <n v="8464"/>
    <n v="1206"/>
    <n v="1207"/>
    <n v="560"/>
    <n v="12545"/>
    <n v="12455"/>
    <n v="1846"/>
    <n v="2410"/>
    <n v="25000"/>
    <x v="0"/>
    <x v="0"/>
    <m/>
    <s v="Habitual residence"/>
    <m/>
    <m/>
    <m/>
    <s v="On foot"/>
    <m/>
    <x v="0"/>
    <m/>
    <m/>
    <m/>
    <m/>
    <m/>
    <s v="Yes"/>
    <b v="1"/>
    <b v="1"/>
    <m/>
    <b v="1"/>
    <m/>
    <b v="1"/>
    <m/>
    <m/>
    <m/>
    <m/>
    <m/>
    <s v="No"/>
    <s v="South Sudan"/>
    <x v="2"/>
    <m/>
    <x v="2"/>
    <m/>
    <s v="Phom"/>
    <m/>
    <s v="Other Site"/>
    <s v="New Fangak"/>
    <s v="SSD"/>
    <x v="2"/>
    <s v="SS0306"/>
    <s v="SS030605"/>
    <s v="other"/>
    <s v="No"/>
    <m/>
    <m/>
    <m/>
    <m/>
    <m/>
    <m/>
    <m/>
    <m/>
    <m/>
    <m/>
    <m/>
    <m/>
    <m/>
    <m/>
    <m/>
    <m/>
    <s v="Yes"/>
    <n v="406"/>
    <n v="2441"/>
    <s v="Habitual residence"/>
    <s v="Livelihood activities"/>
    <s v=""/>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4,166 HH and 25,000 were displaced in November within Phom payam in Jonglei to New Fangak in Phom payam, Jonglei State due to natural disaster (floods)."/>
    <s v="48e2f79b-8ea6-44b3-9734-3bc6a85f8b14"/>
    <n v="1"/>
    <s v="1.1"/>
    <x v="0"/>
    <x v="0"/>
    <x v="1"/>
  </r>
  <r>
    <s v="et_SS0306_0003"/>
    <x v="141"/>
    <d v="2020-10-05T00:00:00"/>
    <d v="2021-01-29T00:00:00"/>
    <x v="2"/>
    <x v="11"/>
    <s v="New Fangak"/>
    <m/>
    <x v="2"/>
    <s v="SS0306"/>
    <s v="SS030608"/>
    <s v="ssid_SS0306_0052"/>
    <s v="New Fangak"/>
    <s v=""/>
    <n v="9.4039235819999991"/>
    <n v="31.126307709999999"/>
    <s v="Direct visit"/>
    <s v="Majority of IDPs/returnees"/>
    <x v="0"/>
    <m/>
    <b v="1"/>
    <m/>
    <b v="1"/>
    <n v="5381"/>
    <n v="32286"/>
    <n v="821"/>
    <n v="948"/>
    <n v="3948"/>
    <n v="6284"/>
    <n v="4421"/>
    <n v="248"/>
    <n v="683"/>
    <n v="1082"/>
    <n v="4554"/>
    <n v="6220"/>
    <n v="2767"/>
    <n v="310"/>
    <n v="16670"/>
    <n v="15616"/>
    <n v="3534"/>
    <n v="558"/>
    <n v="32286"/>
    <x v="0"/>
    <x v="0"/>
    <m/>
    <s v="3 ‐ 6 months"/>
    <m/>
    <m/>
    <m/>
    <s v="Boat/canoe"/>
    <m/>
    <x v="0"/>
    <m/>
    <m/>
    <m/>
    <m/>
    <m/>
    <s v="Yes"/>
    <b v="1"/>
    <b v="1"/>
    <m/>
    <m/>
    <m/>
    <m/>
    <m/>
    <m/>
    <m/>
    <m/>
    <m/>
    <s v="No"/>
    <s v="South Sudan"/>
    <x v="2"/>
    <m/>
    <x v="2"/>
    <m/>
    <s v="New Fangak"/>
    <m/>
    <s v="New Fangak"/>
    <s v="New Fangak"/>
    <s v="SSD"/>
    <x v="2"/>
    <s v="SS0306"/>
    <s v="SS030608"/>
    <s v="ssid_SS0306_0052"/>
    <s v="No"/>
    <m/>
    <m/>
    <m/>
    <m/>
    <m/>
    <m/>
    <m/>
    <m/>
    <m/>
    <m/>
    <m/>
    <m/>
    <m/>
    <m/>
    <m/>
    <m/>
    <s v="Yes"/>
    <n v="100"/>
    <n v="600"/>
    <s v="7 ‐ 12 months"/>
    <s v="Disability (Physical, mental, elderly)"/>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Most of the returnees are finding it very hard to cope  up with life because they had  just returned back from the camp and they lost everything they had before, currently they need special care as compared to the IDPs they found on ground ."/>
    <s v="43a0b41e-4de7-4020-83e1-427e2aff6662"/>
    <n v="1"/>
    <s v="3.4"/>
    <x v="0"/>
    <x v="0"/>
    <x v="0"/>
  </r>
  <r>
    <s v="et_SS0306_0002"/>
    <x v="158"/>
    <d v="2021-01-29T00:00:00"/>
    <d v="2021-02-02T00:00:00"/>
    <x v="2"/>
    <x v="11"/>
    <s v="Old Fangak"/>
    <m/>
    <x v="2"/>
    <s v="SS0306"/>
    <s v="SS030603"/>
    <s v="ssid_SS0306_0009"/>
    <s v="Hai Muozifin"/>
    <s v=""/>
    <n v="9.0658899999999996"/>
    <n v="30.883600000000001"/>
    <s v="Direct visit"/>
    <s v="Majority of IDPs/returnees"/>
    <x v="0"/>
    <m/>
    <b v="1"/>
    <m/>
    <b v="1"/>
    <n v="6992"/>
    <n v="38457"/>
    <n v="800"/>
    <n v="950"/>
    <n v="5853"/>
    <n v="5110"/>
    <n v="7221"/>
    <n v="300"/>
    <n v="750"/>
    <n v="1000"/>
    <n v="6200"/>
    <n v="6000"/>
    <n v="3978"/>
    <n v="295"/>
    <n v="20234"/>
    <n v="18223"/>
    <n v="3500"/>
    <n v="595"/>
    <n v="38457"/>
    <x v="0"/>
    <x v="0"/>
    <m/>
    <s v="3 ‐ 6 months"/>
    <m/>
    <m/>
    <m/>
    <s v="Boat/canoe"/>
    <m/>
    <x v="0"/>
    <m/>
    <m/>
    <m/>
    <m/>
    <m/>
    <s v="Yes"/>
    <m/>
    <b v="1"/>
    <m/>
    <m/>
    <m/>
    <m/>
    <m/>
    <m/>
    <m/>
    <m/>
    <m/>
    <s v="No"/>
    <s v="South Sudan"/>
    <x v="2"/>
    <m/>
    <x v="2"/>
    <m/>
    <s v="Old Fangak"/>
    <m/>
    <s v="Hai Matar"/>
    <s v="Old Fangak"/>
    <s v="SSD"/>
    <x v="2"/>
    <s v="SS0306"/>
    <s v="SS030603"/>
    <s v="ssid_SS0306_0008"/>
    <s v="No"/>
    <m/>
    <m/>
    <m/>
    <m/>
    <m/>
    <m/>
    <m/>
    <m/>
    <m/>
    <m/>
    <m/>
    <m/>
    <m/>
    <m/>
    <m/>
    <m/>
    <s v="Yes"/>
    <n v="7"/>
    <n v="42"/>
    <s v="3 ‐ 6 months"/>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Both IDP and returnees are in need of food and health services very soon, the situation is very hard to  manage without help of the organization on ground."/>
    <s v="312c7510-6bc1-4f76-bfc2-0cb79241fa06"/>
    <n v="1"/>
    <s v="3.4"/>
    <x v="0"/>
    <x v="0"/>
    <x v="0"/>
  </r>
  <r>
    <s v="et_SS0307_0002"/>
    <x v="172"/>
    <d v="2021-06-13T00:00:00"/>
    <d v="2021-06-16T00:00:00"/>
    <x v="2"/>
    <x v="12"/>
    <s v="Nyambor"/>
    <m/>
    <x v="2"/>
    <s v="SS0307"/>
    <s v="SS030703"/>
    <s v="ssid_SS0307_0016"/>
    <s v="Ngueng"/>
    <s v=""/>
    <n v="8.4210996629999997"/>
    <n v="31.9598999"/>
    <s v="Remote Assessment (e.g. phone interview, interview outside of the location)"/>
    <s v="Some IDPs/returnees"/>
    <x v="0"/>
    <b v="1"/>
    <m/>
    <m/>
    <m/>
    <n v="27"/>
    <n v="162"/>
    <n v="4"/>
    <n v="12"/>
    <n v="19"/>
    <n v="20"/>
    <n v="8"/>
    <n v="6"/>
    <n v="8"/>
    <n v="13"/>
    <n v="24"/>
    <n v="26"/>
    <n v="13"/>
    <n v="9"/>
    <n v="69"/>
    <n v="93"/>
    <n v="37"/>
    <n v="15"/>
    <n v="162"/>
    <x v="0"/>
    <x v="0"/>
    <m/>
    <s v="Habitual residence"/>
    <m/>
    <m/>
    <m/>
    <s v="On foot"/>
    <m/>
    <x v="1"/>
    <m/>
    <s v="destruction_looting_property"/>
    <m/>
    <m/>
    <b v="1"/>
    <s v="Yes"/>
    <b v="1"/>
    <b v="1"/>
    <m/>
    <m/>
    <m/>
    <m/>
    <b v="1"/>
    <b v="1"/>
    <m/>
    <m/>
    <m/>
    <s v="No"/>
    <s v="South Sudan"/>
    <x v="2"/>
    <m/>
    <x v="59"/>
    <m/>
    <s v="Nyambor"/>
    <m/>
    <s v="Other Site"/>
    <s v="Rup Chak"/>
    <s v="SSD"/>
    <x v="2"/>
    <s v="SS0307"/>
    <s v="SS030703"/>
    <s v="other"/>
    <s v="No"/>
    <m/>
    <m/>
    <m/>
    <m/>
    <m/>
    <m/>
    <m/>
    <m/>
    <m/>
    <m/>
    <m/>
    <m/>
    <m/>
    <m/>
    <m/>
    <m/>
    <s v="Yes"/>
    <n v="9"/>
    <n v="45"/>
    <s v="Less than 3 months"/>
    <s v="Livelihood activities"/>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1 - No severe need"/>
    <s v="3 - Extreme need, with immediate threat to life"/>
    <s v="1 - No severe need"/>
    <s v="2 - No"/>
    <m/>
    <m/>
    <s v="The IDPs were displaced due to Communal clashes and now are staying in Ngueng Boma. The IDPs have no shelters, food since their property and GFD food were burned in the previous locations/houses and are food insecure and thirsty."/>
    <s v="d0c3fdb3-6e4c-415b-8810-ec8aa4461884"/>
    <n v="1"/>
    <s v="3.4"/>
    <x v="0"/>
    <x v="0"/>
    <x v="0"/>
  </r>
  <r>
    <s v="et_SS0311_0002"/>
    <x v="126"/>
    <d v="2021-08-19T00:00:00"/>
    <d v="2021-08-23T00:00:00"/>
    <x v="2"/>
    <x v="14"/>
    <s v="Tiam"/>
    <m/>
    <x v="2"/>
    <s v="SS0311"/>
    <s v="SS031108"/>
    <s v="ssid_SS0311_0053"/>
    <s v="Tiam"/>
    <s v="Tiam centre"/>
    <n v="7.7833332999999998"/>
    <n v="31.766666699999998"/>
    <s v="Direct visit"/>
    <s v="Some IDPs/returnees"/>
    <x v="0"/>
    <m/>
    <m/>
    <m/>
    <b v="1"/>
    <n v="219"/>
    <n v="1477"/>
    <n v="77"/>
    <n v="120"/>
    <n v="106"/>
    <n v="176"/>
    <n v="70"/>
    <n v="42"/>
    <n v="120"/>
    <n v="155"/>
    <n v="127"/>
    <n v="302"/>
    <n v="120"/>
    <n v="62"/>
    <n v="591"/>
    <n v="886"/>
    <n v="472"/>
    <n v="104"/>
    <n v="1477"/>
    <x v="0"/>
    <x v="0"/>
    <m/>
    <s v="Habitual residence"/>
    <m/>
    <m/>
    <m/>
    <s v="On foot"/>
    <m/>
    <x v="0"/>
    <m/>
    <m/>
    <m/>
    <m/>
    <m/>
    <s v="Yes"/>
    <b v="1"/>
    <m/>
    <m/>
    <m/>
    <m/>
    <m/>
    <b v="1"/>
    <m/>
    <m/>
    <m/>
    <m/>
    <s v="No"/>
    <s v="South Sudan"/>
    <x v="2"/>
    <m/>
    <x v="16"/>
    <m/>
    <s v="Tiam"/>
    <m/>
    <s v="Tiam"/>
    <s v="Pimpieny, Horgot, Pulthabil and Kahamel"/>
    <s v="SSD"/>
    <x v="2"/>
    <s v="SS0311"/>
    <s v="SS031108"/>
    <s v="ssid_SS0311_0053"/>
    <s v="No"/>
    <m/>
    <m/>
    <m/>
    <m/>
    <m/>
    <m/>
    <m/>
    <m/>
    <m/>
    <m/>
    <m/>
    <m/>
    <m/>
    <m/>
    <m/>
    <m/>
    <s v="Yes"/>
    <n v="64"/>
    <n v="320"/>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Being rainy season , in the mid of august 2021communities in Pimpieny, Horgot, Pulthabil and Kahamel villages of Tiam Payam in Uror county in Jonglei State had their houses flooded and a total of 1477 individuals were displaced from the named villages to Tiam centre as per reports from the DTM head enumerator.  The flood affecetd population  who have moved to Tiam centre now are accommodated with relative in the host community areas."/>
    <s v="04e0ce1c-ad19-4e3a-a59b-de782b69e427"/>
    <n v="1"/>
    <s v="3.4"/>
    <x v="0"/>
    <x v="0"/>
    <x v="0"/>
  </r>
  <r>
    <s v="et_SS0406_0001"/>
    <x v="188"/>
    <d v="2021-10-04T00:00:00"/>
    <d v="2021-10-10T00:00:00"/>
    <x v="3"/>
    <x v="54"/>
    <s v="Makundi"/>
    <m/>
    <x v="3"/>
    <s v="SS0406"/>
    <s v="SS040604"/>
    <s v="ssid_SS0406_0006"/>
    <s v="Kombi"/>
    <s v=""/>
    <n v="6.2750750000000002"/>
    <n v="29.8962067"/>
    <s v="Direct visit"/>
    <s v="All IDPs/returnees"/>
    <x v="0"/>
    <b v="1"/>
    <b v="0"/>
    <b v="0"/>
    <b v="1"/>
    <n v="162"/>
    <n v="367"/>
    <n v="5"/>
    <n v="6"/>
    <n v="15"/>
    <n v="50"/>
    <n v="62"/>
    <n v="24"/>
    <n v="9"/>
    <n v="11"/>
    <n v="17"/>
    <n v="64"/>
    <n v="75"/>
    <n v="29"/>
    <n v="162"/>
    <n v="205"/>
    <n v="31"/>
    <n v="53"/>
    <n v="367"/>
    <x v="0"/>
    <x v="0"/>
    <m/>
    <s v="Less than 3 months"/>
    <m/>
    <m/>
    <m/>
    <s v="On foot"/>
    <m/>
    <x v="0"/>
    <m/>
    <m/>
    <m/>
    <m/>
    <m/>
    <s v="Yes"/>
    <b v="1"/>
    <b v="1"/>
    <b v="0"/>
    <b v="0"/>
    <b v="0"/>
    <b v="0"/>
    <b v="0"/>
    <b v="0"/>
    <b v="0"/>
    <m/>
    <b v="0"/>
    <s v="No"/>
    <s v="South Sudan"/>
    <x v="10"/>
    <m/>
    <x v="63"/>
    <m/>
    <s v="Makundi"/>
    <m/>
    <s v="Other Site"/>
    <s v="Donyilel"/>
    <s v="SSD"/>
    <x v="10"/>
    <s v="SS0406"/>
    <s v="SS040604"/>
    <s v="other"/>
    <s v="No"/>
    <m/>
    <m/>
    <m/>
    <m/>
    <m/>
    <m/>
    <m/>
    <m/>
    <m/>
    <m/>
    <m/>
    <m/>
    <m/>
    <m/>
    <m/>
    <m/>
    <s v="Yes"/>
    <n v="56"/>
    <n v="336"/>
    <s v="Habitual residence"/>
    <s v="Guarding property (home or land)"/>
    <m/>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1 - No severe need"/>
    <s v="2 - No"/>
    <m/>
    <m/>
    <s v="This has been caused due to flooding in most parts of the majority of the IDPs left to the near by unaffected village because more flooding is expected since it is still a rainy season. Majority of the IDPs are staying only for the rainy season expecting to return back to habitual residence as soon as dry season starts."/>
    <s v="095aacf7-6ec3-43b4-83e2-0d4d92e0cd16"/>
    <n v="1"/>
    <s v="3.4"/>
    <x v="0"/>
    <x v="0"/>
    <x v="0"/>
  </r>
  <r>
    <s v="et_SS0407_0002"/>
    <x v="173"/>
    <d v="2021-06-28T00:00:00"/>
    <d v="2021-06-29T00:00:00"/>
    <x v="3"/>
    <x v="15"/>
    <s v="Yali"/>
    <m/>
    <x v="3"/>
    <s v="SS0407"/>
    <s v="SS040707"/>
    <s v="ssid_SS0407_0029"/>
    <s v="Wunthou"/>
    <s v="Wunthou"/>
    <n v="6.6947000000000001"/>
    <n v="30.410540000000001"/>
    <s v="Direct visit"/>
    <s v="Some IDPs/returnees"/>
    <x v="0"/>
    <b v="1"/>
    <m/>
    <m/>
    <m/>
    <n v="78"/>
    <n v="313"/>
    <n v="13"/>
    <n v="17"/>
    <n v="22"/>
    <n v="35"/>
    <n v="26"/>
    <n v="19"/>
    <n v="26"/>
    <n v="27"/>
    <n v="30"/>
    <n v="52"/>
    <n v="29"/>
    <n v="17"/>
    <n v="132"/>
    <n v="181"/>
    <n v="83"/>
    <n v="36"/>
    <n v="313"/>
    <x v="0"/>
    <x v="0"/>
    <m/>
    <s v="Habitual residence"/>
    <m/>
    <m/>
    <m/>
    <s v="On foot"/>
    <m/>
    <x v="1"/>
    <m/>
    <s v="armed_clashes violence_against_civilians destruction_looting_property"/>
    <b v="1"/>
    <b v="1"/>
    <b v="1"/>
    <s v="Yes"/>
    <b v="1"/>
    <b v="1"/>
    <m/>
    <m/>
    <m/>
    <b v="1"/>
    <m/>
    <m/>
    <m/>
    <m/>
    <m/>
    <s v="No"/>
    <s v="South Sudan"/>
    <x v="10"/>
    <m/>
    <x v="64"/>
    <m/>
    <s v="Yali"/>
    <m/>
    <s v="Other Site"/>
    <s v="Amethic"/>
    <s v="SSD"/>
    <x v="10"/>
    <s v="SS0407"/>
    <s v="SS040707"/>
    <s v="other"/>
    <s v="No"/>
    <m/>
    <m/>
    <m/>
    <m/>
    <m/>
    <m/>
    <m/>
    <m/>
    <m/>
    <m/>
    <m/>
    <m/>
    <m/>
    <m/>
    <m/>
    <m/>
    <s v="Yes"/>
    <n v="374"/>
    <n v="1945"/>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happened during the middle of the night when cattle raiders attacked 6 House holds in Amethic villahge under Yali payam and looted 47 heads of cattle."/>
    <s v="f5391ee9-ccc8-45ba-9120-1f98cf2fbccf"/>
    <n v="1"/>
    <s v="3.4"/>
    <x v="0"/>
    <x v="0"/>
    <x v="0"/>
  </r>
  <r>
    <s v="et_SS0501_0003"/>
    <x v="132"/>
    <d v="2021-08-05T00:00:00"/>
    <d v="2021-09-14T00:00:00"/>
    <x v="4"/>
    <x v="17"/>
    <s v="Awulic"/>
    <m/>
    <x v="4"/>
    <s v="SS0501"/>
    <s v="SS050105"/>
    <s v="ssid_SS0501_0029"/>
    <s v="Amothyic"/>
    <s v=""/>
    <n v="8.4770000000000003"/>
    <n v="27.292999999999999"/>
    <s v="Direct visit"/>
    <s v="None"/>
    <x v="0"/>
    <m/>
    <m/>
    <m/>
    <b v="1"/>
    <n v="1500"/>
    <n v="7500"/>
    <n v="387"/>
    <n v="738"/>
    <n v="839"/>
    <n v="703"/>
    <n v="494"/>
    <n v="289"/>
    <n v="498"/>
    <n v="694"/>
    <n v="1043"/>
    <n v="895"/>
    <n v="575"/>
    <n v="345"/>
    <n v="3450"/>
    <n v="4050"/>
    <n v="2317"/>
    <n v="634"/>
    <n v="7500"/>
    <x v="0"/>
    <x v="0"/>
    <m/>
    <s v="Habitual residence"/>
    <m/>
    <m/>
    <m/>
    <s v="On foot"/>
    <m/>
    <x v="0"/>
    <m/>
    <m/>
    <m/>
    <m/>
    <m/>
    <s v="Yes"/>
    <b v="1"/>
    <b v="1"/>
    <m/>
    <m/>
    <m/>
    <m/>
    <m/>
    <b v="1"/>
    <m/>
    <m/>
    <m/>
    <s v="No"/>
    <s v="South Sudan"/>
    <x v="12"/>
    <m/>
    <x v="21"/>
    <m/>
    <s v="Awulic"/>
    <m/>
    <s v="Other Site"/>
    <s v="Amothyic"/>
    <s v="SSD"/>
    <x v="12"/>
    <s v="SS0501"/>
    <s v="SS050105"/>
    <s v="other"/>
    <s v="No"/>
    <m/>
    <m/>
    <m/>
    <m/>
    <m/>
    <m/>
    <m/>
    <m/>
    <m/>
    <m/>
    <m/>
    <m/>
    <m/>
    <m/>
    <m/>
    <m/>
    <s v="Yes"/>
    <n v="321"/>
    <n v="1605"/>
    <s v="Habitual residence"/>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No"/>
    <m/>
    <m/>
    <s v="The area was occupied by floods since August which started in July as rainwater that destroyed crops at immature stage the destruction of  houses begun in August and continue upto September hence , displacement of  people from the area ._x000d__x000a_they are displaced in the host community and some in make shift shelters at the higher ground .there was no intervention so far while they are in need of plastic sheets ,blankets ,mosquito nets  and health."/>
    <s v="e94de2d7-3ddf-4a70-9052-e5a67d26e14b"/>
    <n v="1"/>
    <s v="3.4"/>
    <x v="0"/>
    <x v="0"/>
    <x v="0"/>
  </r>
  <r>
    <s v="et_SS0501_0004"/>
    <x v="48"/>
    <d v="2021-08-11T00:00:00"/>
    <d v="2021-09-14T00:00:00"/>
    <x v="4"/>
    <x v="17"/>
    <s v="Awulic"/>
    <m/>
    <x v="4"/>
    <s v="SS0501"/>
    <s v="SS050105"/>
    <s v="ssid_SS0501_0030"/>
    <s v="Kuom"/>
    <s v=""/>
    <n v="8.6129999999999995"/>
    <n v="27.385999999999999"/>
    <s v="Remote Assessment (e.g. phone interview, interview outside of the location)"/>
    <s v="None"/>
    <x v="0"/>
    <m/>
    <m/>
    <m/>
    <b v="1"/>
    <n v="150"/>
    <n v="746"/>
    <n v="48"/>
    <n v="62"/>
    <n v="85"/>
    <n v="73"/>
    <n v="58"/>
    <n v="35"/>
    <n v="58"/>
    <n v="69"/>
    <n v="77"/>
    <n v="74"/>
    <n v="58"/>
    <n v="49"/>
    <n v="361"/>
    <n v="385"/>
    <n v="237"/>
    <n v="84"/>
    <n v="746"/>
    <x v="0"/>
    <x v="0"/>
    <m/>
    <s v="Habitual residence"/>
    <m/>
    <m/>
    <m/>
    <s v="On foot"/>
    <m/>
    <x v="0"/>
    <m/>
    <m/>
    <m/>
    <m/>
    <m/>
    <s v="Yes"/>
    <b v="1"/>
    <m/>
    <m/>
    <m/>
    <m/>
    <m/>
    <m/>
    <b v="1"/>
    <m/>
    <m/>
    <m/>
    <s v="No"/>
    <s v="South Sudan"/>
    <x v="12"/>
    <m/>
    <x v="21"/>
    <m/>
    <s v="Awulic"/>
    <m/>
    <s v="Other Site"/>
    <s v="kuom"/>
    <s v="SSD"/>
    <x v="12"/>
    <s v="SS0501"/>
    <s v="SS050105"/>
    <s v="other"/>
    <s v="No"/>
    <m/>
    <m/>
    <m/>
    <m/>
    <m/>
    <m/>
    <m/>
    <m/>
    <m/>
    <m/>
    <m/>
    <m/>
    <m/>
    <m/>
    <m/>
    <m/>
    <s v="Yes"/>
    <n v="238"/>
    <n v="1190"/>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 flood started in August but now part of the area is dried .the IDPs  have returned to their houses but lacking shelter and NFI, health issues is not as a big problem because there is a functioning PHCU with  available drugs provided by HPF the main problem is in the distance of which patient move from far distance of two hours .there were shortage of drilled boreholes in the area , food is the immediate assistance there were no food storage in their granaries most of the woman collect fire wood for sale and make of grass (serakina) as income source to by food."/>
    <s v="bd0a3600-d885-42a4-9794-4b43e18beb04"/>
    <n v="1"/>
    <s v="3.4"/>
    <x v="0"/>
    <x v="0"/>
    <x v="0"/>
  </r>
  <r>
    <s v="et_SS0501_0005"/>
    <x v="128"/>
    <d v="2021-08-06T00:00:00"/>
    <d v="2021-09-14T00:00:00"/>
    <x v="4"/>
    <x v="17"/>
    <s v="Barmayen"/>
    <m/>
    <x v="4"/>
    <s v="SS0501"/>
    <s v="SS050106"/>
    <s v="ssid_SS0501_0003"/>
    <s v="Baau"/>
    <s v=""/>
    <n v="8.45392236"/>
    <n v="27.755033439999998"/>
    <s v="Direct visit"/>
    <s v="None"/>
    <x v="0"/>
    <b v="0"/>
    <b v="0"/>
    <b v="0"/>
    <b v="1"/>
    <n v="380"/>
    <n v="1640"/>
    <n v="78"/>
    <n v="140"/>
    <n v="210"/>
    <n v="180"/>
    <n v="100"/>
    <n v="54"/>
    <n v="84"/>
    <n v="153"/>
    <n v="241"/>
    <n v="254"/>
    <n v="103"/>
    <n v="43"/>
    <n v="762"/>
    <n v="878"/>
    <n v="455"/>
    <n v="97"/>
    <n v="1640"/>
    <x v="0"/>
    <x v="0"/>
    <m/>
    <s v="Habitual residence"/>
    <m/>
    <m/>
    <m/>
    <s v="On foot"/>
    <m/>
    <x v="0"/>
    <m/>
    <m/>
    <m/>
    <m/>
    <m/>
    <s v="Yes"/>
    <b v="1"/>
    <b v="1"/>
    <b v="0"/>
    <b v="0"/>
    <b v="0"/>
    <b v="0"/>
    <b v="0"/>
    <b v="1"/>
    <b v="0"/>
    <m/>
    <b v="0"/>
    <s v="No"/>
    <s v="South Sudan"/>
    <x v="12"/>
    <m/>
    <x v="21"/>
    <m/>
    <s v="Barmayen"/>
    <m/>
    <s v="Baau"/>
    <s v="Barmayen"/>
    <s v="SSD"/>
    <x v="12"/>
    <s v="SS0501"/>
    <s v="SS050106"/>
    <s v="ssid_SS0501_0003"/>
    <s v="No"/>
    <m/>
    <m/>
    <m/>
    <m/>
    <m/>
    <m/>
    <m/>
    <m/>
    <m/>
    <m/>
    <m/>
    <m/>
    <m/>
    <m/>
    <m/>
    <m/>
    <s v="Yes"/>
    <n v="134"/>
    <n v="670"/>
    <s v="Habitual residence"/>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The idps are relocated to the school and some are in the host community .those in the school occupied classes of which they have arranged with school administration and those in the community just accommodate in the compound of the hosting without any shelter being erected .they are complaining of the congestion, most of the households using to drink from springs _x000a_the urgency need by the idps are shelters ,food , water and health"/>
    <s v="e599ee0e-8208-481a-9ca3-2f2ec5eedb99"/>
    <n v="1"/>
    <s v="3.4"/>
    <x v="0"/>
    <x v="0"/>
    <x v="0"/>
  </r>
  <r>
    <s v="et_SS0503_0002"/>
    <x v="94"/>
    <d v="2021-08-17T00:00:00"/>
    <d v="2021-08-20T00:00:00"/>
    <x v="4"/>
    <x v="19"/>
    <s v="Malual West"/>
    <m/>
    <x v="4"/>
    <s v="SS0503"/>
    <s v="SS050305"/>
    <s v="ssid_SS0503_0025"/>
    <s v="Wathok Feeder Road"/>
    <s v="Wathok Feeder Road"/>
    <n v="9.1310000000000002"/>
    <n v="26.754999999999999"/>
    <s v="Remote Assessment (e.g. phone interview, interview outside of the location)"/>
    <s v="All IDPs/returnees"/>
    <x v="0"/>
    <b v="1"/>
    <m/>
    <m/>
    <m/>
    <n v="52"/>
    <n v="312"/>
    <n v="11"/>
    <n v="19"/>
    <n v="48"/>
    <n v="37"/>
    <n v="28"/>
    <n v="9"/>
    <n v="13"/>
    <n v="22"/>
    <n v="39"/>
    <n v="41"/>
    <n v="30"/>
    <n v="15"/>
    <n v="152"/>
    <n v="160"/>
    <n v="65"/>
    <n v="24"/>
    <n v="312"/>
    <x v="0"/>
    <x v="0"/>
    <m/>
    <s v="Habitual residence"/>
    <m/>
    <m/>
    <m/>
    <s v="On foot"/>
    <m/>
    <x v="0"/>
    <m/>
    <m/>
    <m/>
    <m/>
    <m/>
    <s v="Yes"/>
    <b v="1"/>
    <m/>
    <m/>
    <m/>
    <m/>
    <m/>
    <m/>
    <m/>
    <m/>
    <m/>
    <m/>
    <s v="No"/>
    <s v="South Sudan"/>
    <x v="12"/>
    <m/>
    <x v="23"/>
    <m/>
    <s v="Malual East"/>
    <m/>
    <s v="Other Site"/>
    <s v="Wathok"/>
    <s v="SSD"/>
    <x v="12"/>
    <s v="SS0503"/>
    <s v="SS050303"/>
    <s v="other"/>
    <s v="No"/>
    <m/>
    <m/>
    <m/>
    <m/>
    <m/>
    <m/>
    <m/>
    <m/>
    <m/>
    <m/>
    <m/>
    <m/>
    <m/>
    <m/>
    <m/>
    <m/>
    <s v="Yes"/>
    <n v="126"/>
    <n v="748"/>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In mid August 2021 following heavey rainfalls wathok village /Bom uder aweil North malual East payam has been partially flooded and displacement took place from lower land to higher land within Wathok itself. the flod has affected 52 HH with 312 individuals all IDPs are from within Wathok village RRC and partner in Grand are to conduct a joint assesment  to atteted village.Theere is likelihood of whole village to be flooded if heavy rains continue to pour"/>
    <s v="f83edac9-b707-4406-8c75-29fcf610042d"/>
    <n v="1"/>
    <s v="3.4"/>
    <x v="0"/>
    <x v="0"/>
    <x v="1"/>
  </r>
  <r>
    <s v="et_SS0604_0001"/>
    <x v="170"/>
    <d v="2021-03-07T00:00:00"/>
    <d v="2021-03-08T00:00:00"/>
    <x v="5"/>
    <x v="23"/>
    <s v="Padeah"/>
    <m/>
    <x v="5"/>
    <s v="SS0604"/>
    <s v="SS060407"/>
    <s v="ssid_SS0604_0100"/>
    <s v="Ber"/>
    <s v="Ber"/>
    <n v="8"/>
    <n v="30"/>
    <s v="Remote Assessment (e.g. phone interview, interview outside of the location)"/>
    <s v="All IDPs/returnees"/>
    <x v="0"/>
    <b v="1"/>
    <m/>
    <m/>
    <m/>
    <n v="9"/>
    <n v="57"/>
    <n v="3"/>
    <n v="5"/>
    <n v="6"/>
    <n v="7"/>
    <n v="3"/>
    <n v="2"/>
    <n v="4"/>
    <n v="7"/>
    <n v="6"/>
    <n v="9"/>
    <n v="5"/>
    <n v="0"/>
    <n v="26"/>
    <n v="31"/>
    <n v="19"/>
    <n v="2"/>
    <n v="57"/>
    <x v="0"/>
    <x v="0"/>
    <m/>
    <s v="Unknown"/>
    <m/>
    <m/>
    <m/>
    <s v="On foot"/>
    <m/>
    <x v="1"/>
    <m/>
    <s v="armed_clashes"/>
    <b v="1"/>
    <m/>
    <m/>
    <s v="Yes"/>
    <b v="1"/>
    <b v="1"/>
    <m/>
    <m/>
    <m/>
    <m/>
    <m/>
    <m/>
    <m/>
    <m/>
    <m/>
    <s v="No"/>
    <s v="South Sudan"/>
    <x v="1"/>
    <m/>
    <x v="31"/>
    <m/>
    <s v="Luom"/>
    <m/>
    <s v="Other Site"/>
    <s v="Kuerlel"/>
    <s v="SSD"/>
    <x v="1"/>
    <s v="SS0605"/>
    <s v="SS060504"/>
    <s v="other"/>
    <s v="No"/>
    <m/>
    <m/>
    <m/>
    <m/>
    <m/>
    <m/>
    <m/>
    <m/>
    <m/>
    <m/>
    <m/>
    <m/>
    <m/>
    <m/>
    <m/>
    <m/>
    <s v="Yes"/>
    <n v="13"/>
    <n v="87"/>
    <s v="Unknown"/>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2 - No"/>
    <m/>
    <m/>
    <s v="Fighting erupted between armed youth caused by revenge killing, the families who fear more retaliation attack evacuated the area."/>
    <s v="ce79a72c-6901-4036-905f-ac5b8416242a"/>
    <n v="1"/>
    <s v="3.4"/>
    <x v="0"/>
    <x v="1"/>
    <x v="1"/>
  </r>
  <r>
    <s v="et_SS0605_0001"/>
    <x v="170"/>
    <d v="2021-03-07T00:00:00"/>
    <d v="2021-03-08T00:00:00"/>
    <x v="5"/>
    <x v="24"/>
    <s v="Rubkuay/Tutnyang"/>
    <m/>
    <x v="5"/>
    <s v="SS0605"/>
    <s v="SS060506"/>
    <s v="ssid_SS0605_0030"/>
    <s v="Rubkuay"/>
    <s v=""/>
    <n v="8.3798100000000009"/>
    <n v="30.080307000000001"/>
    <s v="Remote Assessment (e.g. phone interview, interview outside of the location)"/>
    <s v="None"/>
    <x v="0"/>
    <b v="1"/>
    <m/>
    <m/>
    <m/>
    <n v="12"/>
    <n v="84"/>
    <n v="5"/>
    <n v="6"/>
    <n v="5"/>
    <n v="16"/>
    <n v="4"/>
    <n v="2"/>
    <n v="7"/>
    <n v="8"/>
    <n v="6"/>
    <n v="19"/>
    <n v="5"/>
    <n v="1"/>
    <n v="38"/>
    <n v="46"/>
    <n v="26"/>
    <n v="3"/>
    <n v="84"/>
    <x v="0"/>
    <x v="0"/>
    <m/>
    <s v="Unknown"/>
    <m/>
    <m/>
    <m/>
    <s v="On foot"/>
    <m/>
    <x v="1"/>
    <m/>
    <s v="armed_clashes"/>
    <b v="1"/>
    <m/>
    <m/>
    <s v="Yes"/>
    <b v="1"/>
    <b v="1"/>
    <m/>
    <m/>
    <m/>
    <m/>
    <m/>
    <m/>
    <m/>
    <m/>
    <m/>
    <s v="No"/>
    <s v="South Sudan"/>
    <x v="1"/>
    <m/>
    <x v="31"/>
    <m/>
    <s v="Rubkuay/Tutnyang"/>
    <m/>
    <s v="Rubnor"/>
    <s v="Rubkuay/Tutnyang"/>
    <s v="SSD"/>
    <x v="1"/>
    <s v="SS0605"/>
    <s v="SS060506"/>
    <s v="ssid_SS0605_0031"/>
    <s v="No"/>
    <m/>
    <m/>
    <m/>
    <m/>
    <m/>
    <m/>
    <m/>
    <m/>
    <m/>
    <m/>
    <m/>
    <m/>
    <m/>
    <m/>
    <m/>
    <m/>
    <s v="Yes"/>
    <n v="45"/>
    <n v="271"/>
    <s v="Unknown"/>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2 - No"/>
    <m/>
    <m/>
    <s v="Armed clash caused by revenge killing displaced the families who felt unsafe to stay in fear of more retaliation attack."/>
    <s v="9d6ea05d-fde0-404f-9775-98bc7c5991d6"/>
    <n v="1"/>
    <s v="3.4"/>
    <x v="0"/>
    <x v="0"/>
    <x v="0"/>
  </r>
  <r>
    <s v="et_SS0606_0004"/>
    <x v="21"/>
    <d v="2021-03-23T00:00:00"/>
    <d v="2021-03-24T00:00:00"/>
    <x v="5"/>
    <x v="25"/>
    <s v="Kuerbona"/>
    <m/>
    <x v="5"/>
    <s v="SS0606"/>
    <s v="SS060602"/>
    <s v="ssid_SS0606_0008"/>
    <s v="Chiechan"/>
    <s v=""/>
    <n v="9.0633333329999992"/>
    <n v="29.139166670000002"/>
    <s v="Direct visit"/>
    <s v="All IDPs/returnees"/>
    <x v="0"/>
    <m/>
    <m/>
    <b v="1"/>
    <m/>
    <n v="10"/>
    <n v="70"/>
    <n v="2"/>
    <n v="10"/>
    <n v="18"/>
    <n v="4"/>
    <n v="2"/>
    <n v="0"/>
    <n v="3"/>
    <n v="7"/>
    <n v="10"/>
    <n v="9"/>
    <n v="5"/>
    <n v="0"/>
    <n v="36"/>
    <n v="34"/>
    <n v="22"/>
    <n v="0"/>
    <n v="70"/>
    <x v="0"/>
    <x v="0"/>
    <m/>
    <s v="1 ‐ 3 years"/>
    <m/>
    <m/>
    <m/>
    <s v="Public Transport"/>
    <m/>
    <x v="4"/>
    <m/>
    <s v="violence_against_civilians destruction_looting_property"/>
    <m/>
    <b v="1"/>
    <b v="1"/>
    <s v="Yes"/>
    <b v="1"/>
    <b v="1"/>
    <m/>
    <b v="1"/>
    <m/>
    <m/>
    <m/>
    <b v="1"/>
    <m/>
    <m/>
    <m/>
    <s v="No"/>
    <s v="South Sudan"/>
    <x v="1"/>
    <m/>
    <x v="32"/>
    <m/>
    <s v="Kuerbona"/>
    <m/>
    <s v="Chiechan"/>
    <s v="Kuerbona"/>
    <s v="SSD"/>
    <x v="1"/>
    <s v="SS0606"/>
    <s v="SS060602"/>
    <s v="ssid_SS0606_0008"/>
    <s v="No"/>
    <m/>
    <m/>
    <m/>
    <m/>
    <m/>
    <m/>
    <m/>
    <m/>
    <m/>
    <m/>
    <m/>
    <m/>
    <m/>
    <m/>
    <m/>
    <m/>
    <s v="Yes"/>
    <n v="360"/>
    <n v="786"/>
    <s v="Over 3 years"/>
    <s v="Guarding property (home or land)"/>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these IDPs are returning from Sudan-Khartoum to Unity-Mayom particular we call them IDPs because they have not yet reach their habitual Resident according to IOM Definition."/>
    <s v="d33c5d7b-ff1d-4d37-8dbb-f5c103aee5fb"/>
    <n v="1"/>
    <s v="3.4"/>
    <x v="0"/>
    <x v="0"/>
    <x v="0"/>
  </r>
  <r>
    <s v="et_SS0606_0005"/>
    <x v="23"/>
    <d v="2021-03-24T00:00:00"/>
    <d v="2021-03-25T00:00:00"/>
    <x v="5"/>
    <x v="25"/>
    <s v="Kuerbona"/>
    <m/>
    <x v="5"/>
    <s v="SS0606"/>
    <s v="SS060602"/>
    <s v="ssid_SS0606_0008"/>
    <s v="Chiechan"/>
    <s v=""/>
    <n v="9.0633333329999992"/>
    <n v="29.139166670000002"/>
    <s v="Direct visit"/>
    <s v="All IDPs/returnees"/>
    <x v="0"/>
    <m/>
    <m/>
    <b v="1"/>
    <m/>
    <n v="9"/>
    <n v="63"/>
    <n v="2"/>
    <n v="10"/>
    <n v="7"/>
    <n v="8"/>
    <n v="5"/>
    <n v="0"/>
    <n v="1"/>
    <n v="9"/>
    <n v="4"/>
    <n v="10"/>
    <n v="4"/>
    <n v="3"/>
    <n v="32"/>
    <n v="31"/>
    <n v="22"/>
    <n v="3"/>
    <n v="63"/>
    <x v="0"/>
    <x v="0"/>
    <m/>
    <s v="1 ‐ 3 years"/>
    <m/>
    <m/>
    <m/>
    <s v="Public Transport"/>
    <m/>
    <x v="4"/>
    <m/>
    <s v="violence_against_civilians destruction_looting_property"/>
    <m/>
    <b v="1"/>
    <b v="1"/>
    <s v="Yes"/>
    <b v="1"/>
    <b v="1"/>
    <m/>
    <b v="1"/>
    <m/>
    <m/>
    <m/>
    <b v="1"/>
    <m/>
    <m/>
    <m/>
    <s v="No"/>
    <s v="Sudan"/>
    <x v="13"/>
    <m/>
    <x v="8"/>
    <m/>
    <s v="Unknown Admin 3"/>
    <m/>
    <m/>
    <s v="Kuerbona"/>
    <s v="SDN"/>
    <x v="13"/>
    <s v="unknown"/>
    <s v="unknown"/>
    <m/>
    <s v="No"/>
    <m/>
    <s v="SSD"/>
    <s v="SS06"/>
    <s v="SS0606"/>
    <s v="SS060602"/>
    <m/>
    <s v="South Sudan"/>
    <s v="Unity"/>
    <m/>
    <s v="Mayom"/>
    <m/>
    <s v="Kuerbona"/>
    <m/>
    <m/>
    <m/>
    <m/>
    <s v="Yes"/>
    <n v="441"/>
    <n v="793"/>
    <s v="Over 3 years"/>
    <s v="Guarding property (home or land)"/>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these IDPs are returning from Khartoum-Sudan by road one bus to Unity state -Mayom County so we call them IDPs because they have not yet reach their habitual resident."/>
    <s v="7375f9f9-0952-412d-ab91-849f4e7a9df9"/>
    <n v="1"/>
    <s v="3.4"/>
    <x v="1"/>
    <x v="1"/>
    <x v="1"/>
  </r>
  <r>
    <s v="et_SS0606_0001"/>
    <x v="199"/>
    <d v="2020-08-10T00:00:00"/>
    <d v="2020-08-12T00:00:00"/>
    <x v="5"/>
    <x v="25"/>
    <s v="Mankien"/>
    <m/>
    <x v="5"/>
    <s v="SS0606"/>
    <s v="SS060604"/>
    <s v="ssid_SS0606_0127"/>
    <s v="Mankien Town"/>
    <s v=""/>
    <n v="9.0538253900000001"/>
    <n v="29.093452129999999"/>
    <s v="Direct visit"/>
    <s v="All IDPs/returnees"/>
    <x v="0"/>
    <b v="1"/>
    <m/>
    <m/>
    <b v="1"/>
    <n v="40"/>
    <n v="1015"/>
    <n v="16"/>
    <n v="90"/>
    <n v="137"/>
    <n v="192"/>
    <n v="0"/>
    <n v="40"/>
    <n v="15"/>
    <n v="70"/>
    <n v="107"/>
    <n v="295"/>
    <n v="0"/>
    <n v="53"/>
    <n v="475"/>
    <n v="540"/>
    <n v="191"/>
    <n v="93"/>
    <n v="1015"/>
    <x v="0"/>
    <x v="0"/>
    <m/>
    <s v="1 ‐ 3 years"/>
    <m/>
    <m/>
    <m/>
    <s v="On foot"/>
    <m/>
    <x v="1"/>
    <m/>
    <s v="armed_clashes destruction_looting_property"/>
    <b v="1"/>
    <m/>
    <b v="1"/>
    <s v="Yes"/>
    <b v="1"/>
    <m/>
    <m/>
    <b v="1"/>
    <m/>
    <m/>
    <m/>
    <b v="1"/>
    <m/>
    <m/>
    <m/>
    <s v="No"/>
    <s v="South Sudan"/>
    <x v="1"/>
    <m/>
    <x v="32"/>
    <m/>
    <s v="Mankien"/>
    <m/>
    <s v="Mankien Town"/>
    <s v="Mankien"/>
    <s v="SSD"/>
    <x v="1"/>
    <s v="SS0606"/>
    <s v="SS060604"/>
    <s v="ssid_SS0606_0127"/>
    <s v="No"/>
    <m/>
    <m/>
    <m/>
    <m/>
    <m/>
    <m/>
    <m/>
    <m/>
    <m/>
    <m/>
    <m/>
    <m/>
    <m/>
    <m/>
    <m/>
    <m/>
    <s v="Yes"/>
    <n v="93"/>
    <n v="651"/>
    <s v="Over 3 years"/>
    <s v="Guarding property (home or land)"/>
    <m/>
    <s v="3 - Extreme need, with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assessment was done since August 2020 but the kobo except only the date of beginning and ending."/>
    <s v="d7a4c19b-1515-4a20-b5fa-bd192e411ef6"/>
    <n v="1"/>
    <s v="3.4"/>
    <x v="0"/>
    <x v="0"/>
    <x v="0"/>
  </r>
  <r>
    <s v="et_SS0606_0002"/>
    <x v="199"/>
    <d v="2020-08-10T00:00:00"/>
    <d v="2020-08-12T00:00:00"/>
    <x v="5"/>
    <x v="25"/>
    <s v="Ruathnyibol"/>
    <m/>
    <x v="5"/>
    <s v="SS0606"/>
    <s v="SS060608"/>
    <s v="ssid_SS0606_0076"/>
    <s v="Riathnyibol"/>
    <s v=""/>
    <n v="9.0567436449999992"/>
    <n v="28.93824201"/>
    <s v="Direct visit"/>
    <s v="Majority of IDPs/returnees"/>
    <x v="0"/>
    <b v="1"/>
    <b v="1"/>
    <m/>
    <m/>
    <n v="285"/>
    <n v="2000"/>
    <n v="18"/>
    <n v="77"/>
    <n v="250"/>
    <n v="342"/>
    <n v="0"/>
    <n v="74"/>
    <n v="20"/>
    <n v="84"/>
    <n v="243"/>
    <n v="798"/>
    <n v="0"/>
    <n v="94"/>
    <n v="761"/>
    <n v="1239"/>
    <n v="199"/>
    <n v="168"/>
    <n v="2000"/>
    <x v="0"/>
    <x v="0"/>
    <m/>
    <s v="1 ‐ 3 years"/>
    <m/>
    <m/>
    <m/>
    <s v="On foot"/>
    <m/>
    <x v="1"/>
    <m/>
    <s v="armed_clashes destruction_looting_property"/>
    <b v="1"/>
    <m/>
    <b v="1"/>
    <s v="No"/>
    <m/>
    <m/>
    <m/>
    <m/>
    <m/>
    <m/>
    <m/>
    <m/>
    <m/>
    <m/>
    <m/>
    <s v="No"/>
    <s v="South Sudan"/>
    <x v="1"/>
    <m/>
    <x v="32"/>
    <m/>
    <s v="Ruathnyibol"/>
    <m/>
    <s v="Riathnyibol"/>
    <s v="Ruathnyibol"/>
    <s v="SSD"/>
    <x v="1"/>
    <s v="SS0606"/>
    <s v="SS060608"/>
    <s v="ssid_SS0606_0076"/>
    <s v="No"/>
    <m/>
    <m/>
    <m/>
    <m/>
    <m/>
    <m/>
    <m/>
    <m/>
    <m/>
    <m/>
    <m/>
    <m/>
    <m/>
    <m/>
    <m/>
    <m/>
    <s v="Yes"/>
    <n v="84"/>
    <n v="588"/>
    <s v="Over 3 years"/>
    <s v="Guarding property (home or land)"/>
    <m/>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assessment was conducted in August 2020 but because the kobo was not develop that is why we enter it late."/>
    <s v="0045aef8-b0bc-4383-ab5e-61e09524c00e"/>
    <n v="1"/>
    <s v="3.4"/>
    <x v="0"/>
    <x v="0"/>
    <x v="0"/>
  </r>
  <r>
    <s v="et_SS0607_0001"/>
    <x v="75"/>
    <d v="2021-07-29T00:00:00"/>
    <d v="2021-07-31T00:00:00"/>
    <x v="5"/>
    <x v="26"/>
    <s v="Ganyliel"/>
    <m/>
    <x v="5"/>
    <s v="SS0607"/>
    <s v="SS060701"/>
    <s v="ssid_SS0607_0002"/>
    <s v="Dekom"/>
    <s v=""/>
    <n v="7.3576829999999998"/>
    <n v="30.454367000000001"/>
    <s v="Direct visit"/>
    <s v="All IDPs/returnees"/>
    <x v="0"/>
    <b v="0"/>
    <b v="0"/>
    <b v="0"/>
    <b v="1"/>
    <n v="30"/>
    <n v="180"/>
    <n v="5"/>
    <n v="10"/>
    <n v="15"/>
    <n v="25"/>
    <n v="30"/>
    <n v="15"/>
    <n v="3"/>
    <n v="6"/>
    <n v="11"/>
    <n v="15"/>
    <n v="40"/>
    <n v="5"/>
    <n v="100"/>
    <n v="80"/>
    <n v="24"/>
    <n v="20"/>
    <n v="180"/>
    <x v="1"/>
    <x v="0"/>
    <m/>
    <s v="Less than 3 months"/>
    <m/>
    <m/>
    <m/>
    <s v="Boat/canoe"/>
    <m/>
    <x v="0"/>
    <m/>
    <m/>
    <m/>
    <m/>
    <m/>
    <s v="Yes"/>
    <b v="0"/>
    <b v="1"/>
    <b v="0"/>
    <b v="0"/>
    <b v="0"/>
    <b v="0"/>
    <b v="0"/>
    <b v="0"/>
    <b v="0"/>
    <m/>
    <b v="0"/>
    <s v="Yes"/>
    <s v="South Sudan"/>
    <x v="1"/>
    <m/>
    <x v="1"/>
    <m/>
    <s v="Ganyliel"/>
    <m/>
    <s v="Dekom"/>
    <s v="Dekom Village"/>
    <s v="SSD"/>
    <x v="1"/>
    <s v="SS0607"/>
    <s v="SS060701"/>
    <s v="ssid_SS0607_0002"/>
    <s v="No"/>
    <m/>
    <m/>
    <m/>
    <m/>
    <m/>
    <m/>
    <m/>
    <m/>
    <m/>
    <m/>
    <m/>
    <m/>
    <m/>
    <m/>
    <m/>
    <m/>
    <s v="Yes"/>
    <n v="40"/>
    <n v="240"/>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3 - Extreme need, with immediate threat to life"/>
    <s v="2 - No"/>
    <m/>
    <m/>
    <s v="This IDPS are in need of Humanitarian assistance to provide them with Clean drinking water, WASH/NFIS kits sinec the are lacking shelters"/>
    <s v="58c13e19-4479-4971-9d16-55c1767adc92"/>
    <n v="1"/>
    <s v="3.4"/>
    <x v="0"/>
    <x v="0"/>
    <x v="0"/>
  </r>
  <r>
    <s v="et_SS0609_0006"/>
    <x v="194"/>
    <d v="2021-03-27T00:00:00"/>
    <d v="2021-03-29T00:00:00"/>
    <x v="5"/>
    <x v="28"/>
    <s v="Nhialdiu"/>
    <m/>
    <x v="5"/>
    <s v="SS0609"/>
    <s v="SS060908"/>
    <s v="ssid_SS0609_0004"/>
    <s v="Duar"/>
    <s v=""/>
    <n v="8.9988410000000005"/>
    <n v="29.700479000000001"/>
    <s v="Direct visit"/>
    <s v="All IDPs/returnees"/>
    <x v="0"/>
    <b v="1"/>
    <m/>
    <m/>
    <m/>
    <n v="97"/>
    <n v="285"/>
    <n v="9"/>
    <n v="30"/>
    <n v="48"/>
    <n v="27"/>
    <n v="24"/>
    <n v="2"/>
    <n v="7"/>
    <n v="39"/>
    <n v="27"/>
    <n v="46"/>
    <n v="26"/>
    <n v="0"/>
    <n v="140"/>
    <n v="145"/>
    <n v="85"/>
    <n v="2"/>
    <n v="285"/>
    <x v="1"/>
    <x v="0"/>
    <m/>
    <s v="Over 3 years"/>
    <m/>
    <m/>
    <m/>
    <s v="On foot"/>
    <m/>
    <x v="0"/>
    <m/>
    <m/>
    <m/>
    <m/>
    <m/>
    <s v="Yes"/>
    <b v="1"/>
    <m/>
    <m/>
    <m/>
    <m/>
    <m/>
    <m/>
    <m/>
    <m/>
    <m/>
    <m/>
    <s v="No"/>
    <s v="South Sudan"/>
    <x v="1"/>
    <m/>
    <x v="34"/>
    <m/>
    <s v="Nhialdiu"/>
    <m/>
    <s v="Boryien"/>
    <s v="Nhialdiu"/>
    <s v="SSD"/>
    <x v="1"/>
    <s v="SS0609"/>
    <s v="SS060908"/>
    <s v="ssid_SS0609_0036"/>
    <s v="No"/>
    <m/>
    <m/>
    <m/>
    <m/>
    <m/>
    <m/>
    <m/>
    <m/>
    <m/>
    <m/>
    <m/>
    <m/>
    <m/>
    <m/>
    <m/>
    <m/>
    <s v="Yes"/>
    <n v="38"/>
    <n v="195"/>
    <s v="Habitual residence"/>
    <s v="Guarding property (home or land)"/>
    <m/>
    <s v="1 - No severe need"/>
    <s v="2 - Severe need leading to negative impact on living standards, physical and mental wellbeing, and loss of dignity, but no immediate threat to life"/>
    <s v="1 - No severe need"/>
    <s v="1 - No severe need"/>
    <s v="1 - No severe need"/>
    <s v="2 - Severe need leading to negative impact on living standards, physical and mental wellbeing, and loss of dignity, but no immediate threat to life"/>
    <s v="1 - No severe need"/>
    <s v="2 - No"/>
    <m/>
    <m/>
    <s v="these IDPs are displace by flood from Wanglok and Duar (Nhialdiu) to Boryien host community some where stay together with relative and some were accommodated by local leader."/>
    <s v="a9e00c0f-8163-4f37-9850-c31a0da19483"/>
    <n v="1"/>
    <s v="3.4"/>
    <x v="0"/>
    <x v="0"/>
    <x v="0"/>
  </r>
  <r>
    <s v="et_SS0609_0007"/>
    <x v="200"/>
    <d v="2021-03-28T00:00:00"/>
    <d v="2021-04-01T00:00:00"/>
    <x v="5"/>
    <x v="28"/>
    <s v="Nhialdiu"/>
    <m/>
    <x v="5"/>
    <s v="SS0609"/>
    <s v="SS060908"/>
    <s v="ssid_SS0609_0021"/>
    <s v="Pathiey"/>
    <s v=""/>
    <n v="9.0280137099999997"/>
    <n v="29.693479270000001"/>
    <s v="Direct visit"/>
    <s v="All IDPs/returnees"/>
    <x v="0"/>
    <b v="1"/>
    <m/>
    <m/>
    <m/>
    <n v="20"/>
    <n v="123"/>
    <n v="1"/>
    <n v="13"/>
    <n v="16"/>
    <n v="15"/>
    <n v="14"/>
    <n v="5"/>
    <n v="4"/>
    <n v="12"/>
    <n v="13"/>
    <n v="10"/>
    <n v="17"/>
    <n v="3"/>
    <n v="64"/>
    <n v="59"/>
    <n v="30"/>
    <n v="8"/>
    <n v="123"/>
    <x v="0"/>
    <x v="0"/>
    <m/>
    <s v="Habitual residence"/>
    <m/>
    <m/>
    <m/>
    <s v="On foot"/>
    <m/>
    <x v="0"/>
    <m/>
    <m/>
    <m/>
    <m/>
    <m/>
    <s v="Yes"/>
    <b v="1"/>
    <b v="1"/>
    <m/>
    <m/>
    <m/>
    <m/>
    <m/>
    <m/>
    <m/>
    <m/>
    <m/>
    <s v="No"/>
    <s v="South Sudan"/>
    <x v="1"/>
    <m/>
    <x v="34"/>
    <m/>
    <s v="Nhialdiu"/>
    <m/>
    <s v="Tong Dong"/>
    <s v="Nhialdiu"/>
    <s v="SSD"/>
    <x v="1"/>
    <s v="SS0609"/>
    <s v="SS060908"/>
    <s v="ssid_SS0609_0027"/>
    <s v="No"/>
    <m/>
    <m/>
    <m/>
    <m/>
    <m/>
    <m/>
    <m/>
    <m/>
    <m/>
    <m/>
    <m/>
    <m/>
    <m/>
    <m/>
    <m/>
    <m/>
    <s v="Yes"/>
    <n v="162"/>
    <n v="632"/>
    <s v="Habitual residence"/>
    <s v="Guarding property (home or land)"/>
    <m/>
    <s v="1 - No severe need"/>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these IDPs are displace by flood from Tongdol to Pathiey Village some where accommodated by their relative some are still in the care of local Authority in the Area according to the report from our Enumerator who visited the ground."/>
    <s v="52a827fa-bd0d-4ff9-b6c9-b7a586ea2b59"/>
    <n v="1"/>
    <s v="3.4"/>
    <x v="0"/>
    <x v="0"/>
    <x v="0"/>
  </r>
  <r>
    <s v="et_SS0609_0008"/>
    <x v="177"/>
    <d v="2021-03-29T00:00:00"/>
    <d v="2021-04-03T00:00:00"/>
    <x v="5"/>
    <x v="28"/>
    <s v="Nhialdiu"/>
    <m/>
    <x v="5"/>
    <s v="SS0609"/>
    <s v="SS060908"/>
    <s v="ssid_SS0609_0036"/>
    <s v="Boryien"/>
    <s v=""/>
    <n v="9.034444444"/>
    <n v="29.685555560000001"/>
    <s v="Direct visit"/>
    <s v="All IDPs/returnees"/>
    <x v="0"/>
    <b v="1"/>
    <m/>
    <m/>
    <m/>
    <n v="33"/>
    <n v="241"/>
    <n v="13"/>
    <n v="15"/>
    <n v="17"/>
    <n v="31"/>
    <n v="16"/>
    <n v="14"/>
    <n v="19"/>
    <n v="20"/>
    <n v="22"/>
    <n v="45"/>
    <n v="21"/>
    <n v="8"/>
    <n v="106"/>
    <n v="135"/>
    <n v="67"/>
    <n v="22"/>
    <n v="241"/>
    <x v="0"/>
    <x v="0"/>
    <m/>
    <s v="Habitual residence"/>
    <m/>
    <m/>
    <m/>
    <s v="On foot"/>
    <m/>
    <x v="0"/>
    <m/>
    <m/>
    <m/>
    <m/>
    <m/>
    <s v="Yes"/>
    <b v="1"/>
    <b v="1"/>
    <m/>
    <m/>
    <m/>
    <m/>
    <m/>
    <b v="1"/>
    <m/>
    <m/>
    <m/>
    <s v="No"/>
    <s v="South Sudan"/>
    <x v="1"/>
    <m/>
    <x v="34"/>
    <m/>
    <s v="Nhialdiu"/>
    <m/>
    <s v="Tong Dong"/>
    <s v="Nhialdiu"/>
    <s v="SSD"/>
    <x v="1"/>
    <s v="SS0609"/>
    <s v="SS060908"/>
    <s v="ssid_SS0609_0027"/>
    <s v="No"/>
    <m/>
    <m/>
    <m/>
    <m/>
    <m/>
    <m/>
    <m/>
    <m/>
    <m/>
    <m/>
    <m/>
    <m/>
    <m/>
    <m/>
    <m/>
    <m/>
    <s v="Yes"/>
    <n v="127"/>
    <n v="359"/>
    <s v="Habitual residence"/>
    <s v="Guarding property (home or land)"/>
    <m/>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1 - No severe need"/>
    <s v="2 - No"/>
    <m/>
    <m/>
    <s v="these IDPs are displace by flood from Tongdol to Boryien Village the IDPs are under care of Community Leader in Boryien according to report from our Event Tracking Enumerator in Ground."/>
    <s v="f222d885-5862-45f8-b284-e81248005334"/>
    <n v="1"/>
    <s v="3.4"/>
    <x v="0"/>
    <x v="0"/>
    <x v="0"/>
  </r>
  <r>
    <s v="et_SS0701_0008"/>
    <x v="201"/>
    <d v="2021-04-29T00:00:00"/>
    <d v="2021-05-08T00:00:00"/>
    <x v="6"/>
    <x v="29"/>
    <s v="Adong"/>
    <m/>
    <x v="6"/>
    <s v="SS0701"/>
    <s v="SS070102"/>
    <s v="ssid_SS0701_0002"/>
    <s v="Adong"/>
    <s v=""/>
    <n v="9.2399799999999992"/>
    <n v="32.162439999999997"/>
    <s v="Remote Assessment (e.g. phone interview, interview outside of the location)"/>
    <s v="Majority of IDPs/returnees"/>
    <x v="1"/>
    <b v="1"/>
    <b v="1"/>
    <m/>
    <b v="1"/>
    <n v="154"/>
    <n v="849"/>
    <n v="26"/>
    <n v="38"/>
    <n v="67"/>
    <n v="69"/>
    <n v="134"/>
    <n v="40"/>
    <n v="30"/>
    <n v="42"/>
    <n v="78"/>
    <n v="95"/>
    <n v="173"/>
    <n v="57"/>
    <n v="374"/>
    <n v="475"/>
    <n v="136"/>
    <n v="97"/>
    <n v="849"/>
    <x v="2"/>
    <x v="1"/>
    <m/>
    <s v="Over 3 years"/>
    <m/>
    <m/>
    <b v="1"/>
    <s v="Others (Specify)"/>
    <s v="IOM/UNHCR Trucks"/>
    <x v="2"/>
    <m/>
    <m/>
    <m/>
    <m/>
    <m/>
    <s v="Yes"/>
    <m/>
    <m/>
    <m/>
    <m/>
    <m/>
    <m/>
    <b v="1"/>
    <m/>
    <b v="1"/>
    <s v="Road condition is bad due to heavy rains."/>
    <m/>
    <s v="Yes"/>
    <s v="South Sudan"/>
    <x v="16"/>
    <m/>
    <x v="45"/>
    <m/>
    <s v="Melut"/>
    <m/>
    <s v="Dingthoma 1"/>
    <s v="Dethoma 1  &amp; Khor Adar"/>
    <s v="SSD"/>
    <x v="16"/>
    <s v="SS0709"/>
    <s v="SS070903"/>
    <s v="ssid_SS0709_0004"/>
    <m/>
    <m/>
    <m/>
    <m/>
    <m/>
    <m/>
    <m/>
    <m/>
    <m/>
    <m/>
    <m/>
    <m/>
    <m/>
    <m/>
    <m/>
    <m/>
    <m/>
    <s v="Yes"/>
    <n v="712"/>
    <n v="2690"/>
    <s v="Over 3 years"/>
    <s v="Better service availability in previous location"/>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Yes"/>
    <s v="The need security and road maintenance between the area and state capital."/>
    <s v="2 - Severe need leading to negative impact on living standards, physical and mental wellbeing, and loss of dignity, but no immediate threat to life"/>
    <s v="This IDPS voluntary return were facilitated by team of ICCGs Malakal led by UNHCR including IOM, HDC."/>
    <s v="ef6eaf9a-ccfc-4f09-a245-d1720f4235e0"/>
    <n v="1"/>
    <s v="3.4"/>
    <x v="0"/>
    <x v="1"/>
    <x v="1"/>
  </r>
  <r>
    <s v="et_SS0701_0010"/>
    <x v="201"/>
    <d v="2021-04-29T00:00:00"/>
    <d v="2021-05-08T00:00:00"/>
    <x v="6"/>
    <x v="29"/>
    <s v="Nyongkuach"/>
    <m/>
    <x v="6"/>
    <s v="SS0701"/>
    <s v="SS070107"/>
    <s v="ssid_SS0701_0048"/>
    <s v="Baliet"/>
    <s v="Baliet Town"/>
    <n v="9.2971500000000002"/>
    <n v="32.066189999999999"/>
    <s v="Remote Assessment (e.g. phone interview, interview outside of the location)"/>
    <s v="All IDPs/returnees"/>
    <x v="1"/>
    <b v="1"/>
    <b v="1"/>
    <b v="1"/>
    <b v="1"/>
    <n v="470"/>
    <n v="2294"/>
    <n v="136"/>
    <n v="165"/>
    <n v="192"/>
    <n v="200"/>
    <n v="264"/>
    <n v="139"/>
    <n v="149"/>
    <n v="179"/>
    <n v="200"/>
    <n v="223"/>
    <n v="295"/>
    <n v="152"/>
    <n v="1096"/>
    <n v="1198"/>
    <n v="629"/>
    <n v="291"/>
    <n v="2294"/>
    <x v="2"/>
    <x v="1"/>
    <m/>
    <s v="Over 3 years"/>
    <m/>
    <m/>
    <b v="1"/>
    <s v="Others (Specify)"/>
    <s v="IOM and UNHCR Trucks"/>
    <x v="2"/>
    <m/>
    <m/>
    <m/>
    <m/>
    <m/>
    <s v="Yes"/>
    <m/>
    <m/>
    <m/>
    <m/>
    <m/>
    <m/>
    <m/>
    <m/>
    <b v="1"/>
    <s v="Road condition was so bad due to heavy rains."/>
    <m/>
    <s v="Yes"/>
    <s v="South Sudan"/>
    <x v="16"/>
    <m/>
    <x v="45"/>
    <m/>
    <s v="Melut"/>
    <m/>
    <s v="Dingthoma 1"/>
    <s v="Dingthoma 1"/>
    <s v="SSD"/>
    <x v="16"/>
    <s v="SS0709"/>
    <s v="SS070903"/>
    <s v="ssid_SS0709_0004"/>
    <m/>
    <m/>
    <m/>
    <m/>
    <m/>
    <m/>
    <m/>
    <m/>
    <m/>
    <m/>
    <m/>
    <m/>
    <m/>
    <m/>
    <m/>
    <m/>
    <m/>
    <s v="Yes"/>
    <n v="2430"/>
    <n v="8908"/>
    <s v="Over 3 years"/>
    <s v="Better service availability in previous location"/>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returnees were facilities by team of ICCGs Malakal and the operation was led by UNHCR including other humanitarian actors such as IOM, HDC and WV."/>
    <s v="9349242c-a2e4-445a-bb67-95699e990369"/>
    <n v="1"/>
    <s v="3.4"/>
    <x v="0"/>
    <x v="1"/>
    <x v="1"/>
  </r>
  <r>
    <s v="et_SS0701_0009"/>
    <x v="201"/>
    <d v="2021-04-29T00:00:00"/>
    <d v="2021-05-08T00:00:00"/>
    <x v="6"/>
    <x v="29"/>
    <s v="Nyongrial"/>
    <m/>
    <x v="6"/>
    <s v="SS0701"/>
    <s v="SS070108"/>
    <s v="ssid_SS0701_0038"/>
    <s v="Riangnom"/>
    <s v=""/>
    <n v="9.3129436999999999"/>
    <n v="31.992827500000001"/>
    <s v="Remote Assessment (e.g. phone interview, interview outside of the location)"/>
    <s v="All IDPs/returnees"/>
    <x v="1"/>
    <b v="1"/>
    <b v="1"/>
    <b v="1"/>
    <m/>
    <n v="445"/>
    <n v="2232"/>
    <n v="143"/>
    <n v="165"/>
    <n v="183"/>
    <n v="200"/>
    <n v="258"/>
    <n v="142"/>
    <n v="150"/>
    <n v="177"/>
    <n v="189"/>
    <n v="216"/>
    <n v="265"/>
    <n v="144"/>
    <n v="1091"/>
    <n v="1141"/>
    <n v="635"/>
    <n v="286"/>
    <n v="2232"/>
    <x v="2"/>
    <x v="1"/>
    <m/>
    <s v="Over 3 years"/>
    <m/>
    <m/>
    <b v="1"/>
    <s v="Others (Specify)"/>
    <s v="IOM &amp; UNHCR Trucks."/>
    <x v="2"/>
    <m/>
    <m/>
    <m/>
    <m/>
    <m/>
    <s v="Yes"/>
    <m/>
    <m/>
    <m/>
    <m/>
    <m/>
    <m/>
    <m/>
    <m/>
    <b v="1"/>
    <s v="Bad road condition."/>
    <m/>
    <s v="Yes"/>
    <s v="South Sudan"/>
    <x v="16"/>
    <m/>
    <x v="45"/>
    <m/>
    <s v="Melut"/>
    <m/>
    <s v="Dingthoma 1"/>
    <s v="Dingthoma 1"/>
    <s v="SSD"/>
    <x v="16"/>
    <s v="SS0709"/>
    <s v="SS070903"/>
    <s v="ssid_SS0709_0004"/>
    <m/>
    <m/>
    <m/>
    <m/>
    <m/>
    <m/>
    <m/>
    <m/>
    <m/>
    <m/>
    <m/>
    <m/>
    <m/>
    <m/>
    <m/>
    <m/>
    <m/>
    <s v="Yes"/>
    <n v="2430"/>
    <n v="8908"/>
    <s v="Over 3 years"/>
    <s v="Better service availability in previous location"/>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voluntary returnees were facilities by Team of ICCGs Malakal, however, more still remaining behind."/>
    <s v="5de88d96-3476-4d45-9069-0ce31ad41932"/>
    <n v="1"/>
    <s v="3.4"/>
    <x v="0"/>
    <x v="1"/>
    <x v="1"/>
  </r>
  <r>
    <s v="et_SS0702_0003"/>
    <x v="133"/>
    <d v="2021-01-21T00:00:00"/>
    <d v="2021-03-31T00:00:00"/>
    <x v="6"/>
    <x v="30"/>
    <s v="Dethwok"/>
    <m/>
    <x v="6"/>
    <s v="SS0702"/>
    <s v="SS070201"/>
    <s v="ssid_SS0702_0001"/>
    <s v="Abroch Site"/>
    <s v=""/>
    <n v="10.126810089999999"/>
    <n v="32.093223819999999"/>
    <s v="Remote Assessment (e.g. phone interview, interview outside of the location)"/>
    <s v="All IDPs/returnees"/>
    <x v="0"/>
    <b v="1"/>
    <b v="1"/>
    <b v="1"/>
    <m/>
    <n v="45"/>
    <n v="270"/>
    <n v="12"/>
    <n v="14"/>
    <n v="19"/>
    <n v="25"/>
    <n v="22"/>
    <n v="21"/>
    <n v="18"/>
    <n v="31"/>
    <n v="26"/>
    <n v="35"/>
    <n v="23"/>
    <n v="24"/>
    <n v="113"/>
    <n v="157"/>
    <n v="75"/>
    <n v="45"/>
    <n v="270"/>
    <x v="1"/>
    <x v="1"/>
    <m/>
    <s v="Less than 3 months"/>
    <m/>
    <m/>
    <m/>
    <s v="On foot"/>
    <m/>
    <x v="0"/>
    <m/>
    <m/>
    <m/>
    <m/>
    <m/>
    <s v="Yes"/>
    <m/>
    <b v="1"/>
    <m/>
    <m/>
    <m/>
    <m/>
    <m/>
    <b v="1"/>
    <b v="1"/>
    <s v="The 28 household from affected number received NFI and the rest are still waiting."/>
    <m/>
    <s v="Yes"/>
    <s v="South Sudan"/>
    <x v="16"/>
    <m/>
    <x v="38"/>
    <m/>
    <s v="Dethwok"/>
    <m/>
    <s v="Abroch Site"/>
    <s v="Abroch Site"/>
    <s v="SSD"/>
    <x v="16"/>
    <s v="SS0702"/>
    <s v="SS070201"/>
    <s v="ssid_SS0702_0001"/>
    <s v="No"/>
    <m/>
    <m/>
    <m/>
    <m/>
    <m/>
    <m/>
    <m/>
    <m/>
    <m/>
    <m/>
    <m/>
    <m/>
    <m/>
    <m/>
    <m/>
    <m/>
    <s v="Yes"/>
    <n v="1425"/>
    <n v="6399"/>
    <s v="7 ‐ 12 months"/>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Yes"/>
    <s v="their is a need to do some things for Snake bite as some accidences reported."/>
    <s v="3 - Extreme need, with immediate threat to life"/>
    <s v="The elders people and Children are most affected including no shelter NFIs materials, however, they are exposed to bad situation and weather conditions."/>
    <s v="ca9d69a7-9bfa-41c3-93b8-68d99cf493dc"/>
    <n v="1"/>
    <s v="3.4"/>
    <x v="0"/>
    <x v="0"/>
    <x v="0"/>
  </r>
  <r>
    <s v="et_SS0702_0004"/>
    <x v="133"/>
    <d v="2021-01-21T00:00:00"/>
    <d v="2021-03-29T00:00:00"/>
    <x v="6"/>
    <x v="30"/>
    <s v="Kodok Town"/>
    <m/>
    <x v="6"/>
    <s v="SS0702"/>
    <s v="SS070203"/>
    <s v="ssid_SS0702_0014"/>
    <s v="Hai Salam"/>
    <s v=""/>
    <n v="9.8854600000000001"/>
    <n v="32.108359999999998"/>
    <s v="Remote Assessment (e.g. phone interview, interview outside of the location)"/>
    <s v="All IDPs/returnees"/>
    <x v="0"/>
    <b v="1"/>
    <b v="1"/>
    <m/>
    <m/>
    <n v="500"/>
    <n v="3000"/>
    <n v="100"/>
    <n v="125"/>
    <n v="155"/>
    <n v="350"/>
    <n v="474"/>
    <n v="143"/>
    <n v="150"/>
    <n v="174"/>
    <n v="210"/>
    <n v="378"/>
    <n v="566"/>
    <n v="175"/>
    <n v="1347"/>
    <n v="1653"/>
    <n v="549"/>
    <n v="318"/>
    <n v="3000"/>
    <x v="0"/>
    <x v="0"/>
    <m/>
    <s v="3 ‐ 6 months"/>
    <m/>
    <m/>
    <m/>
    <s v="On foot"/>
    <m/>
    <x v="0"/>
    <m/>
    <m/>
    <m/>
    <m/>
    <m/>
    <s v="Yes"/>
    <b v="1"/>
    <b v="1"/>
    <m/>
    <m/>
    <m/>
    <m/>
    <m/>
    <b v="1"/>
    <m/>
    <m/>
    <m/>
    <s v="No"/>
    <s v="South Sudan"/>
    <x v="16"/>
    <m/>
    <x v="38"/>
    <m/>
    <s v="Kodok Town"/>
    <m/>
    <s v="Other Site"/>
    <s v="Other areas surrounding Hai Salam."/>
    <s v="SSD"/>
    <x v="16"/>
    <s v="SS0702"/>
    <s v="SS070203"/>
    <s v="other"/>
    <s v="No"/>
    <m/>
    <m/>
    <m/>
    <m/>
    <m/>
    <m/>
    <m/>
    <m/>
    <m/>
    <m/>
    <m/>
    <m/>
    <m/>
    <m/>
    <m/>
    <m/>
    <s v="Yes"/>
    <n v="123"/>
    <n v="1850"/>
    <s v="3 ‐ 6 months"/>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Most of this people moved to home of their parent within Kodok and some are leaving in the school and do not have shelter and other NFI and are suffering from mosquito bites."/>
    <s v="3cf1d172-b214-47bd-9e1c-4c96a2872b9e"/>
    <n v="1"/>
    <s v="3.4"/>
    <x v="0"/>
    <x v="0"/>
    <x v="0"/>
  </r>
  <r>
    <s v="et_SS0705_0003"/>
    <x v="124"/>
    <d v="2021-01-18T00:00:00"/>
    <d v="2021-01-24T00:00:00"/>
    <x v="6"/>
    <x v="32"/>
    <s v="Buny"/>
    <m/>
    <x v="6"/>
    <s v="SS0705"/>
    <s v="SS070502"/>
    <s v="ssid_SS0705_0040"/>
    <s v="Doro"/>
    <s v="Doro"/>
    <n v="9.9860000000000007"/>
    <n v="33.74"/>
    <s v="Remote Assessment (e.g. phone interview, interview outside of the location)"/>
    <s v="None"/>
    <x v="0"/>
    <b v="1"/>
    <m/>
    <b v="1"/>
    <b v="1"/>
    <n v="2750"/>
    <n v="15400"/>
    <n v="652"/>
    <n v="865"/>
    <n v="1262"/>
    <n v="1747"/>
    <n v="1748"/>
    <n v="564"/>
    <n v="864"/>
    <n v="978"/>
    <n v="1427"/>
    <n v="2296"/>
    <n v="2297"/>
    <n v="700"/>
    <n v="6838"/>
    <n v="8562"/>
    <n v="3359"/>
    <n v="1264"/>
    <n v="15400"/>
    <x v="1"/>
    <x v="0"/>
    <m/>
    <s v="Unknown"/>
    <m/>
    <m/>
    <m/>
    <s v="On foot"/>
    <m/>
    <x v="1"/>
    <m/>
    <m/>
    <m/>
    <b v="1"/>
    <m/>
    <s v="No"/>
    <b v="1"/>
    <m/>
    <m/>
    <m/>
    <m/>
    <m/>
    <m/>
    <m/>
    <m/>
    <m/>
    <m/>
    <s v="No"/>
    <s v="South Sudan"/>
    <x v="16"/>
    <m/>
    <x v="41"/>
    <m/>
    <s v="Buny"/>
    <m/>
    <s v="Other Site"/>
    <s v="Doro"/>
    <s v="SSD"/>
    <x v="16"/>
    <s v="SS0705"/>
    <s v="SS070502"/>
    <s v="other"/>
    <m/>
    <m/>
    <m/>
    <m/>
    <m/>
    <m/>
    <m/>
    <m/>
    <m/>
    <m/>
    <m/>
    <m/>
    <m/>
    <m/>
    <m/>
    <m/>
    <m/>
    <s v="Yes"/>
    <n v="250"/>
    <n v="3750"/>
    <s v="Unknown"/>
    <s v="Not safe to leave"/>
    <s v=""/>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3 - Extreme need, with immediate threat to life"/>
    <s v="2 - No"/>
    <m/>
    <m/>
    <s v="Around 200 individual  reported entered to refuges camp and more people are on the coming to the site, humanitarian contacting registration and still on going."/>
    <s v="99f7e978-4306-4eab-bd14-3bbd6a422b91"/>
    <n v="1"/>
    <s v="1.1"/>
    <x v="0"/>
    <x v="0"/>
    <x v="0"/>
  </r>
  <r>
    <s v="et_SS0705_0007"/>
    <x v="202"/>
    <d v="2021-03-02T00:00:00"/>
    <d v="2021-03-03T00:00:00"/>
    <x v="6"/>
    <x v="32"/>
    <s v="Buny"/>
    <m/>
    <x v="6"/>
    <s v="SS0705"/>
    <s v="SS070502"/>
    <s v="ssid_SS0705_0040"/>
    <s v="Doro"/>
    <s v="Doro"/>
    <n v="9.9860000000000007"/>
    <n v="33.74"/>
    <s v="Remote Assessment (e.g. phone interview, interview outside of the location)"/>
    <s v="All IDPs/returnees"/>
    <x v="0"/>
    <b v="1"/>
    <m/>
    <m/>
    <m/>
    <n v="670"/>
    <n v="3000"/>
    <n v="39"/>
    <n v="43"/>
    <n v="1019"/>
    <n v="87"/>
    <n v="33"/>
    <n v="8"/>
    <n v="21"/>
    <n v="47"/>
    <n v="1472"/>
    <n v="153"/>
    <n v="60"/>
    <n v="18"/>
    <n v="1229"/>
    <n v="1771"/>
    <n v="150"/>
    <n v="26"/>
    <n v="3000"/>
    <x v="1"/>
    <x v="0"/>
    <m/>
    <s v="Habitual residence"/>
    <m/>
    <m/>
    <m/>
    <s v="On foot"/>
    <m/>
    <x v="1"/>
    <m/>
    <s v="violence_against_civilians"/>
    <m/>
    <b v="1"/>
    <m/>
    <s v="Yes"/>
    <b v="1"/>
    <b v="1"/>
    <m/>
    <b v="1"/>
    <b v="1"/>
    <m/>
    <m/>
    <m/>
    <m/>
    <m/>
    <m/>
    <s v="Yes"/>
    <s v="South Sudan"/>
    <x v="16"/>
    <m/>
    <x v="41"/>
    <m/>
    <s v="Other Admin 3"/>
    <m/>
    <s v="Other Site"/>
    <s v="Doro Refugee Camp (Maban)"/>
    <s v="SSD"/>
    <x v="16"/>
    <s v="SS0705"/>
    <s v="other"/>
    <s v="other"/>
    <m/>
    <m/>
    <m/>
    <m/>
    <m/>
    <m/>
    <m/>
    <m/>
    <m/>
    <m/>
    <m/>
    <m/>
    <m/>
    <m/>
    <m/>
    <m/>
    <m/>
    <s v="Yes"/>
    <n v="400"/>
    <n v="500"/>
    <s v="Unknown"/>
    <s v="Guarding property (home or land)"/>
    <m/>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m/>
    <m/>
    <m/>
    <s v="On 2 Mar 2021,Armed men appeared in Bunj,fired live bullets on air,it caused panic amongst the  Civilians and they fled the area to Doro for safety. IDPs are living in schools and under trees as some are being accommodated by the refugees at th e camp.According to RRC focal point in Maban,arrangement underway to conduct head count to register them. No intervention has so far reached to them for humaniterian partners.They need food,water and NFI."/>
    <s v="1139ab59-a4cb-45de-af9b-8878d18dfe88"/>
    <n v="1"/>
    <s v="3.4"/>
    <x v="0"/>
    <x v="0"/>
    <x v="1"/>
  </r>
  <r>
    <s v="et_SS0705_0001"/>
    <x v="124"/>
    <d v="2021-01-19T00:00:00"/>
    <d v="2021-01-26T00:00:00"/>
    <x v="6"/>
    <x v="32"/>
    <s v="Buny"/>
    <m/>
    <x v="6"/>
    <s v="SS0705"/>
    <s v="SS070502"/>
    <s v="ssid_SS0705_0042"/>
    <s v="Peiejj"/>
    <s v="Peieij"/>
    <n v="9.9624000000000006"/>
    <n v="33.720300000000002"/>
    <s v="Direct visit"/>
    <s v="None"/>
    <x v="0"/>
    <m/>
    <m/>
    <m/>
    <b v="1"/>
    <n v="571"/>
    <n v="3579"/>
    <n v="164"/>
    <n v="200"/>
    <n v="264"/>
    <n v="458"/>
    <n v="458"/>
    <n v="45"/>
    <n v="180"/>
    <n v="224"/>
    <n v="291"/>
    <n v="599"/>
    <n v="599"/>
    <n v="97"/>
    <n v="1589"/>
    <n v="1990"/>
    <n v="768"/>
    <n v="142"/>
    <n v="3579"/>
    <x v="0"/>
    <x v="0"/>
    <m/>
    <s v="Unknown"/>
    <m/>
    <m/>
    <m/>
    <s v="On foot"/>
    <m/>
    <x v="1"/>
    <m/>
    <m/>
    <m/>
    <b v="1"/>
    <m/>
    <s v="Yes"/>
    <b v="1"/>
    <m/>
    <m/>
    <m/>
    <m/>
    <m/>
    <m/>
    <m/>
    <m/>
    <m/>
    <m/>
    <s v="No"/>
    <s v="South Sudan"/>
    <x v="16"/>
    <m/>
    <x v="41"/>
    <m/>
    <s v="Buny"/>
    <m/>
    <s v="Other Site"/>
    <s v="Pikeji"/>
    <s v="SSD"/>
    <x v="16"/>
    <s v="SS0705"/>
    <s v="SS070502"/>
    <s v="other"/>
    <s v="No"/>
    <m/>
    <m/>
    <m/>
    <m/>
    <m/>
    <m/>
    <m/>
    <m/>
    <m/>
    <m/>
    <m/>
    <m/>
    <m/>
    <m/>
    <m/>
    <m/>
    <s v="Yes"/>
    <n v="150"/>
    <n v="2000"/>
    <s v="Unknown"/>
    <s v="Not safe to leave"/>
    <s v=""/>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This population are displace from area of Banshower such as Danji, Deingo, Liang.The most agent needs are food, water and health."/>
    <s v="1d9cc3aa-c961-4896-bcea-d76a5b1f34bd"/>
    <n v="1"/>
    <s v="1.1"/>
    <x v="0"/>
    <x v="0"/>
    <x v="0"/>
  </r>
  <r>
    <s v="et_SS0705_0005"/>
    <x v="124"/>
    <d v="2021-01-18T00:00:00"/>
    <d v="2021-01-24T00:00:00"/>
    <x v="6"/>
    <x v="32"/>
    <s v="Buny"/>
    <m/>
    <x v="6"/>
    <s v="SS0705"/>
    <s v="SS070502"/>
    <s v="ssid_SS0705_0005"/>
    <s v="Dallo"/>
    <s v=""/>
    <n v="9.9885470000000005"/>
    <n v="33.834578999999998"/>
    <s v="Remote Assessment (e.g. phone interview, interview outside of the location)"/>
    <s v="Majority of IDPs/returnees"/>
    <x v="0"/>
    <m/>
    <m/>
    <b v="1"/>
    <b v="1"/>
    <n v="213"/>
    <n v="1150"/>
    <n v="35"/>
    <n v="70"/>
    <n v="123"/>
    <n v="108"/>
    <n v="109"/>
    <n v="30"/>
    <n v="64"/>
    <n v="86"/>
    <n v="112"/>
    <n v="178"/>
    <n v="179"/>
    <n v="56"/>
    <n v="475"/>
    <n v="675"/>
    <n v="255"/>
    <n v="86"/>
    <n v="1150"/>
    <x v="0"/>
    <x v="0"/>
    <m/>
    <s v="Less than 3 months"/>
    <m/>
    <m/>
    <m/>
    <s v="On foot"/>
    <m/>
    <x v="1"/>
    <m/>
    <m/>
    <m/>
    <b v="1"/>
    <m/>
    <s v="No"/>
    <m/>
    <b v="1"/>
    <m/>
    <m/>
    <m/>
    <m/>
    <m/>
    <m/>
    <m/>
    <m/>
    <m/>
    <s v="No"/>
    <s v="South Sudan"/>
    <x v="16"/>
    <m/>
    <x v="41"/>
    <m/>
    <s v="Buny"/>
    <m/>
    <s v="Dallo"/>
    <s v="Buny"/>
    <s v="SSD"/>
    <x v="16"/>
    <s v="SS0705"/>
    <s v="SS070502"/>
    <s v="ssid_SS0705_0005"/>
    <s v="No"/>
    <m/>
    <m/>
    <m/>
    <m/>
    <m/>
    <m/>
    <m/>
    <m/>
    <m/>
    <m/>
    <m/>
    <m/>
    <m/>
    <m/>
    <m/>
    <m/>
    <s v="Yes"/>
    <n v="100"/>
    <n v="850"/>
    <s v="Habitual residence"/>
    <s v="Not safe to leave"/>
    <s v=""/>
    <s v="3 - Extreme need, with immediate threat to life"/>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Most of this population are shelling in SSPDF in Dello,the affected population are from Beneshower payam including same group from other  Entenic"/>
    <s v="2e366769-e170-4c14-9f75-63a75d1272be"/>
    <n v="1"/>
    <s v="1.1"/>
    <x v="0"/>
    <x v="0"/>
    <x v="0"/>
  </r>
  <r>
    <s v="et_SS0707_0001"/>
    <x v="203"/>
    <d v="2021-02-07T00:00:00"/>
    <d v="2021-02-09T00:00:00"/>
    <x v="6"/>
    <x v="33"/>
    <s v="Malakal North"/>
    <m/>
    <x v="6"/>
    <s v="SS0707"/>
    <s v="SS070704"/>
    <s v="ssid_SS0707_0022"/>
    <s v="Malakal IDP camp"/>
    <s v=""/>
    <n v="9.5656700000000008"/>
    <n v="31.680686000000001"/>
    <s v="Direct visit"/>
    <s v="Some IDPs/returnees"/>
    <x v="0"/>
    <m/>
    <m/>
    <m/>
    <m/>
    <n v="73"/>
    <n v="323"/>
    <n v="16"/>
    <n v="30"/>
    <n v="54"/>
    <n v="40"/>
    <n v="10"/>
    <n v="10"/>
    <n v="20"/>
    <n v="26"/>
    <n v="44"/>
    <n v="52"/>
    <n v="18"/>
    <n v="3"/>
    <n v="160"/>
    <n v="163"/>
    <n v="92"/>
    <n v="13"/>
    <n v="323"/>
    <x v="1"/>
    <x v="0"/>
    <m/>
    <s v="Less than 3 months"/>
    <m/>
    <m/>
    <m/>
    <s v="Boat/canoe"/>
    <m/>
    <x v="4"/>
    <m/>
    <m/>
    <m/>
    <m/>
    <m/>
    <s v="Yes"/>
    <m/>
    <b v="1"/>
    <m/>
    <m/>
    <m/>
    <m/>
    <m/>
    <m/>
    <m/>
    <m/>
    <m/>
    <s v="No"/>
    <s v="South Sudan"/>
    <x v="2"/>
    <m/>
    <x v="2"/>
    <m/>
    <s v="Old Fangak"/>
    <m/>
    <s v="Old Fangak Boma"/>
    <s v="Old Fangak"/>
    <s v="SSD"/>
    <x v="2"/>
    <s v="SS0306"/>
    <s v="SS030603"/>
    <s v="ssid_SS0306_0054"/>
    <s v="No"/>
    <m/>
    <m/>
    <m/>
    <m/>
    <m/>
    <m/>
    <m/>
    <m/>
    <m/>
    <m/>
    <m/>
    <m/>
    <m/>
    <m/>
    <m/>
    <m/>
    <s v="Yes"/>
    <n v="102"/>
    <n v="613"/>
    <s v="Habitual residence"/>
    <s v="Guarding property (home or land)"/>
    <s v=""/>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1 - No severe need"/>
    <s v="1 - No severe need"/>
    <s v="2 - No"/>
    <m/>
    <m/>
    <s v="Among 73 HHs that arrived from Fangak 17 are from Malakal town due to the insecurity and fear that's going on in Malakal town. More people are expected to come to Malakal PoC."/>
    <s v="dec3d645-8fc0-4e6f-8d1e-edf4f4354d72"/>
    <n v="1"/>
    <s v="2.0"/>
    <x v="1"/>
    <x v="1"/>
    <x v="1"/>
  </r>
  <r>
    <s v="et_SS0708_0003"/>
    <x v="127"/>
    <d v="2021-08-07T00:00:00"/>
    <d v="2021-08-10T00:00:00"/>
    <x v="6"/>
    <x v="34"/>
    <s v="Maganis"/>
    <m/>
    <x v="6"/>
    <s v="SS0708"/>
    <s v="SS070803"/>
    <s v="ssid_SS0708_0018"/>
    <s v="Meganis Sudan Site"/>
    <s v=""/>
    <n v="11.944000000000001"/>
    <n v="32.109000000000002"/>
    <s v="Remote Assessment (e.g. phone interview, interview outside of the location)"/>
    <s v="None"/>
    <x v="0"/>
    <b v="1"/>
    <m/>
    <m/>
    <b v="1"/>
    <n v="124"/>
    <n v="728"/>
    <n v="28"/>
    <n v="56"/>
    <n v="69"/>
    <n v="75"/>
    <n v="81"/>
    <n v="26"/>
    <n v="37"/>
    <n v="65"/>
    <n v="75"/>
    <n v="89"/>
    <n v="95"/>
    <n v="32"/>
    <n v="335"/>
    <n v="393"/>
    <n v="186"/>
    <n v="58"/>
    <n v="728"/>
    <x v="0"/>
    <x v="0"/>
    <m/>
    <s v="1 ‐ 3 years"/>
    <m/>
    <m/>
    <m/>
    <s v="On foot"/>
    <m/>
    <x v="1"/>
    <m/>
    <s v="armed_clashes"/>
    <b v="1"/>
    <m/>
    <m/>
    <s v="Yes"/>
    <m/>
    <m/>
    <m/>
    <m/>
    <m/>
    <m/>
    <m/>
    <m/>
    <m/>
    <m/>
    <b v="1"/>
    <s v="No"/>
    <s v="South Sudan"/>
    <x v="16"/>
    <m/>
    <x v="44"/>
    <m/>
    <s v="Maganis"/>
    <m/>
    <s v="Other Site"/>
    <s v="Magnis in South Sudan Site"/>
    <s v="SSD"/>
    <x v="16"/>
    <s v="SS0708"/>
    <s v="SS070803"/>
    <s v="other"/>
    <s v="No"/>
    <m/>
    <m/>
    <m/>
    <m/>
    <m/>
    <m/>
    <m/>
    <m/>
    <m/>
    <m/>
    <m/>
    <m/>
    <m/>
    <m/>
    <m/>
    <m/>
    <s v="Yes"/>
    <n v="315"/>
    <n v="1500"/>
    <s v="1 ‐ 3 years"/>
    <s v="No funds to travel"/>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ose IDPs are currently at Magines in Sudan site , however, the Magines is divided into 2 site one is under IO control and another is under Sudan government control. About 3022Inds with 539HHs flee from Magines and they proceed to Refugees camp in White Nile in Sudan."/>
    <s v="2b00e271-922c-4bc7-b0cb-d00a42b9704a"/>
    <n v="1"/>
    <s v="3.4"/>
    <x v="0"/>
    <x v="0"/>
    <x v="0"/>
  </r>
  <r>
    <s v="et_SS0709_0004"/>
    <x v="103"/>
    <d v="2021-10-02T00:00:00"/>
    <d v="2021-10-20T00:00:00"/>
    <x v="6"/>
    <x v="35"/>
    <s v="Melut"/>
    <m/>
    <x v="6"/>
    <s v="SS0709"/>
    <s v="SS070903"/>
    <s v="ssid_SS0709_0011"/>
    <s v="Melut"/>
    <s v=""/>
    <n v="10.70610046"/>
    <n v="32.315700530000001"/>
    <s v="Direct visit"/>
    <s v="All IDPs/returnees"/>
    <x v="0"/>
    <b v="1"/>
    <b v="1"/>
    <b v="1"/>
    <b v="1"/>
    <n v="121"/>
    <n v="321"/>
    <n v="19"/>
    <n v="29"/>
    <n v="35"/>
    <n v="28"/>
    <n v="18"/>
    <n v="13"/>
    <n v="23"/>
    <n v="29"/>
    <n v="30"/>
    <n v="36"/>
    <n v="39"/>
    <n v="22"/>
    <n v="142"/>
    <n v="179"/>
    <n v="100"/>
    <n v="35"/>
    <n v="321"/>
    <x v="1"/>
    <x v="0"/>
    <m/>
    <s v="Less than 3 months"/>
    <m/>
    <m/>
    <m/>
    <s v="On foot"/>
    <m/>
    <x v="0"/>
    <m/>
    <m/>
    <m/>
    <m/>
    <m/>
    <s v="Yes"/>
    <b v="1"/>
    <b v="0"/>
    <b v="0"/>
    <b v="1"/>
    <b v="0"/>
    <b v="1"/>
    <b v="0"/>
    <b v="0"/>
    <b v="0"/>
    <m/>
    <b v="0"/>
    <s v="No"/>
    <s v="South Sudan"/>
    <x v="16"/>
    <m/>
    <x v="45"/>
    <m/>
    <s v="Panhomdit"/>
    <m/>
    <s v="Other Site"/>
    <s v="Tangrial"/>
    <s v="SSD"/>
    <x v="16"/>
    <s v="SS0709"/>
    <s v="SS070905"/>
    <s v="other"/>
    <s v="No"/>
    <m/>
    <m/>
    <m/>
    <m/>
    <m/>
    <m/>
    <m/>
    <m/>
    <m/>
    <m/>
    <m/>
    <m/>
    <m/>
    <m/>
    <m/>
    <m/>
    <s v="Yes"/>
    <n v="70"/>
    <n v="350"/>
    <s v="Over 3 years"/>
    <s v="No funds to travel"/>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Flood affected the population of Tangrial 2nd week of October 2021, women and children fled to Melut where government allocated for them to stay in school where they are staying now. they fled without food items and their belonging . they are in deair need of plastic sheet , mosquito net ,"/>
    <s v="23ecd58b-5018-472d-a151-9b7398fb1ff9"/>
    <n v="1"/>
    <s v="3.4"/>
    <x v="0"/>
    <x v="0"/>
    <x v="1"/>
  </r>
  <r>
    <s v="et_SS0709_0002"/>
    <x v="204"/>
    <d v="2021-06-05T00:00:00"/>
    <d v="2021-06-08T00:00:00"/>
    <x v="6"/>
    <x v="35"/>
    <s v="Melut"/>
    <m/>
    <x v="6"/>
    <s v="SS0709"/>
    <s v="SS070903"/>
    <s v="ssid_SS0709_0005"/>
    <s v="Dingthoma 2"/>
    <s v=""/>
    <n v="10.444067"/>
    <n v="32.216020999999998"/>
    <s v="Remote Assessment (e.g. phone interview, interview outside of the location)"/>
    <s v="Majority of IDPs/returnees"/>
    <x v="1"/>
    <b v="1"/>
    <b v="1"/>
    <b v="0"/>
    <b v="1"/>
    <n v="49"/>
    <n v="413"/>
    <n v="18"/>
    <n v="29"/>
    <n v="37"/>
    <n v="43"/>
    <n v="52"/>
    <n v="15"/>
    <n v="21"/>
    <n v="32"/>
    <n v="43"/>
    <n v="52"/>
    <n v="50"/>
    <n v="21"/>
    <n v="194"/>
    <n v="219"/>
    <n v="100"/>
    <n v="36"/>
    <n v="413"/>
    <x v="2"/>
    <x v="0"/>
    <m/>
    <s v="Over 3 years"/>
    <b v="0"/>
    <b v="1"/>
    <b v="1"/>
    <s v="Public Transport"/>
    <m/>
    <x v="4"/>
    <m/>
    <m/>
    <m/>
    <m/>
    <m/>
    <s v="Yes"/>
    <b v="1"/>
    <b v="1"/>
    <b v="0"/>
    <b v="1"/>
    <b v="0"/>
    <b v="0"/>
    <b v="0"/>
    <b v="0"/>
    <b v="0"/>
    <m/>
    <b v="0"/>
    <s v="Yes"/>
    <s v="South Sudan"/>
    <x v="16"/>
    <m/>
    <x v="45"/>
    <m/>
    <s v="Melut"/>
    <m/>
    <s v="Dingthoma 2"/>
    <s v="Dingthoma 2"/>
    <s v="SSD"/>
    <x v="16"/>
    <s v="SS0709"/>
    <s v="SS070903"/>
    <s v="ssid_SS0709_0005"/>
    <m/>
    <m/>
    <m/>
    <m/>
    <m/>
    <m/>
    <m/>
    <m/>
    <m/>
    <m/>
    <m/>
    <m/>
    <m/>
    <m/>
    <m/>
    <m/>
    <m/>
    <s v="Yes"/>
    <n v="349"/>
    <n v="8564"/>
    <s v="Over 3 years"/>
    <s v="Other"/>
    <s v="Waiting to be facilities to return to their habitual residenc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is caseload were returning voluntarily to Khorfulus through self support, however, majority are still behind due to luck of the transportation, as most of them are waiting for humanitarians/ government  to support them, however, not respond up to date."/>
    <s v="bc126526-19af-4db8-9bcf-c6170160a7da"/>
    <n v="1"/>
    <s v="3.4"/>
    <x v="0"/>
    <x v="0"/>
    <x v="0"/>
  </r>
  <r>
    <s v="et_SS0710_0009"/>
    <x v="136"/>
    <d v="2021-10-06T00:00:00"/>
    <d v="2021-10-08T00:00:00"/>
    <x v="6"/>
    <x v="36"/>
    <s v="Panyikang"/>
    <m/>
    <x v="6"/>
    <s v="SS0710"/>
    <s v="SS071005"/>
    <s v="ssid_SS0710_0033"/>
    <s v="Pakwa"/>
    <s v=""/>
    <n v="9.3861650000000001"/>
    <n v="31.363053000000001"/>
    <s v="Direct visit"/>
    <s v="All IDPs/returnees"/>
    <x v="0"/>
    <b v="1"/>
    <b v="1"/>
    <m/>
    <b v="1"/>
    <n v="1259"/>
    <n v="7731"/>
    <n v="293"/>
    <n v="365"/>
    <n v="511"/>
    <n v="1015"/>
    <n v="1328"/>
    <n v="256"/>
    <n v="315"/>
    <n v="417"/>
    <n v="534"/>
    <n v="1103"/>
    <n v="1334"/>
    <n v="260"/>
    <n v="3768"/>
    <n v="3963"/>
    <n v="1390"/>
    <n v="516"/>
    <n v="7731"/>
    <x v="1"/>
    <x v="0"/>
    <m/>
    <s v="Less than 3 months"/>
    <m/>
    <m/>
    <m/>
    <s v="Boat/canoe"/>
    <m/>
    <x v="0"/>
    <m/>
    <m/>
    <m/>
    <m/>
    <m/>
    <s v="Yes"/>
    <m/>
    <b v="1"/>
    <m/>
    <b v="1"/>
    <m/>
    <b v="1"/>
    <m/>
    <b v="1"/>
    <m/>
    <m/>
    <m/>
    <s v="No"/>
    <s v="South Sudan"/>
    <x v="16"/>
    <m/>
    <x v="46"/>
    <m/>
    <s v="Panyikang"/>
    <m/>
    <s v="Pakwa"/>
    <s v="Panyikang"/>
    <s v="SSD"/>
    <x v="16"/>
    <s v="SS0710"/>
    <s v="SS071005"/>
    <s v="ssid_SS0710_0033"/>
    <s v="No"/>
    <m/>
    <m/>
    <m/>
    <m/>
    <m/>
    <m/>
    <m/>
    <m/>
    <m/>
    <m/>
    <m/>
    <m/>
    <m/>
    <m/>
    <m/>
    <m/>
    <s v="Yes"/>
    <n v="5"/>
    <n v="17"/>
    <s v="Less than 3 months"/>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All the locations under pakwa Boma were smashed by water including their crops and animals were affected. 10 cows were reported dead. No grass for the animals hence a number of cattle were taken to far Island places."/>
    <s v="f0f884bf-a7b5-4fe1-9a01-bfa8e2cac29f"/>
    <n v="1"/>
    <s v="3.4"/>
    <x v="0"/>
    <x v="0"/>
    <x v="0"/>
  </r>
  <r>
    <s v="et_SS0801_0020"/>
    <x v="103"/>
    <d v="2021-10-05T00:00:00"/>
    <d v="2021-10-28T00:00:00"/>
    <x v="7"/>
    <x v="38"/>
    <s v="Nyang"/>
    <m/>
    <x v="7"/>
    <s v="SS0801"/>
    <s v="SS080103"/>
    <s v="ssid_SS0801_0025"/>
    <s v="Ateyang"/>
    <s v=""/>
    <n v="8.583202"/>
    <n v="28.611758999999999"/>
    <s v="Direct visit"/>
    <s v="Majority of IDPs/returnees"/>
    <x v="0"/>
    <b v="1"/>
    <b v="0"/>
    <b v="0"/>
    <b v="1"/>
    <n v="68"/>
    <n v="272"/>
    <n v="15"/>
    <n v="20"/>
    <n v="29"/>
    <n v="22"/>
    <n v="21"/>
    <n v="15"/>
    <n v="19"/>
    <n v="25"/>
    <n v="36"/>
    <n v="28"/>
    <n v="23"/>
    <n v="19"/>
    <n v="122"/>
    <n v="150"/>
    <n v="79"/>
    <n v="34"/>
    <n v="272"/>
    <x v="0"/>
    <x v="0"/>
    <m/>
    <s v="Habitual residence"/>
    <m/>
    <m/>
    <m/>
    <s v="On foot"/>
    <m/>
    <x v="0"/>
    <m/>
    <m/>
    <m/>
    <m/>
    <m/>
    <s v="Yes"/>
    <b v="0"/>
    <b v="1"/>
    <b v="0"/>
    <b v="0"/>
    <b v="0"/>
    <b v="0"/>
    <b v="0"/>
    <b v="0"/>
    <b v="0"/>
    <m/>
    <b v="0"/>
    <s v="No"/>
    <s v="South Sudan"/>
    <x v="18"/>
    <m/>
    <x v="47"/>
    <m/>
    <s v="Nyang"/>
    <m/>
    <s v="Ateyang"/>
    <s v="Nyang"/>
    <s v="SSD"/>
    <x v="18"/>
    <s v="SS0801"/>
    <s v="SS080103"/>
    <s v="ssid_SS0801_0025"/>
    <s v="No"/>
    <m/>
    <m/>
    <m/>
    <m/>
    <m/>
    <m/>
    <m/>
    <m/>
    <m/>
    <m/>
    <m/>
    <m/>
    <m/>
    <m/>
    <m/>
    <m/>
    <s v="Yes"/>
    <n v="49"/>
    <n v="288"/>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8/10/2021, DTM team conducted field assessment to Ateyang village of Nyang payam of warrap state, the objective of the was to verity reports of displaced persons due to flood. During the visit the team found 272 individuals of 68 HHs affected by flood ,the information was gathered through local authorities and affected population _x000a_the major needs for the population was food ,shelters and non food items"/>
    <s v="7d8146bd-9ade-4376-8558-eecac74fa785"/>
    <n v="1"/>
    <s v="3.4"/>
    <x v="0"/>
    <x v="0"/>
    <x v="0"/>
  </r>
  <r>
    <s v="et_SS0801_0021"/>
    <x v="103"/>
    <d v="2021-10-05T00:00:00"/>
    <d v="2021-10-28T00:00:00"/>
    <x v="7"/>
    <x v="38"/>
    <s v="Nyang"/>
    <m/>
    <x v="7"/>
    <s v="SS0801"/>
    <s v="SS080103"/>
    <s v="ssid_SS0801_0046"/>
    <s v="Halajak"/>
    <s v=""/>
    <n v="8.6045121259999995"/>
    <n v="28.615095570000001"/>
    <s v="Direct visit"/>
    <s v="Majority of IDPs/returnees"/>
    <x v="0"/>
    <b v="1"/>
    <m/>
    <m/>
    <b v="1"/>
    <n v="63"/>
    <n v="284"/>
    <n v="12"/>
    <n v="24"/>
    <n v="36"/>
    <n v="25"/>
    <n v="27"/>
    <n v="14"/>
    <n v="14"/>
    <n v="28"/>
    <n v="45"/>
    <n v="29"/>
    <n v="19"/>
    <n v="11"/>
    <n v="138"/>
    <n v="146"/>
    <n v="78"/>
    <n v="25"/>
    <n v="284"/>
    <x v="0"/>
    <x v="0"/>
    <m/>
    <s v="Habitual residence"/>
    <m/>
    <m/>
    <m/>
    <s v="On foot"/>
    <m/>
    <x v="0"/>
    <m/>
    <m/>
    <m/>
    <m/>
    <m/>
    <s v="Yes"/>
    <m/>
    <b v="1"/>
    <m/>
    <m/>
    <m/>
    <m/>
    <m/>
    <m/>
    <m/>
    <m/>
    <m/>
    <s v="No"/>
    <s v="South Sudan"/>
    <x v="18"/>
    <m/>
    <x v="47"/>
    <m/>
    <s v="Nyang"/>
    <m/>
    <s v="Other Site"/>
    <s v="pan,-nyom ,Aker"/>
    <s v="SSD"/>
    <x v="18"/>
    <s v="SS0801"/>
    <s v="SS080103"/>
    <s v="other"/>
    <s v="No"/>
    <m/>
    <m/>
    <m/>
    <m/>
    <m/>
    <m/>
    <m/>
    <m/>
    <m/>
    <m/>
    <m/>
    <m/>
    <m/>
    <m/>
    <m/>
    <m/>
    <s v="Yes"/>
    <n v="46"/>
    <n v="276"/>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3 - Extreme need, with immediate threat to life"/>
    <s v="2 - No"/>
    <m/>
    <m/>
    <s v="on 28/10/2021, DTM team conducted field assessment to Halajak village of Nyang Payam of warrap state ,the objective of the assessment was to verity reports of displaced persons due to flood. during the visit ,the team found 284 individuals of 63 HHs affected by flood ,the information was gathered through local authorities and affected population_x000a_the major needs for the affected population was food ,shelters and non food items"/>
    <s v="4cfc3b11-efbf-488c-a8fa-dbc827005ddc"/>
    <n v="1"/>
    <s v="3.4"/>
    <x v="0"/>
    <x v="0"/>
    <x v="0"/>
  </r>
  <r>
    <s v="et_SS0801_0023"/>
    <x v="103"/>
    <d v="2021-10-05T00:00:00"/>
    <d v="2021-10-28T00:00:00"/>
    <x v="7"/>
    <x v="38"/>
    <s v="Nyang"/>
    <m/>
    <x v="7"/>
    <s v="SS0801"/>
    <s v="SS080103"/>
    <s v="ssid_SS0801_0047"/>
    <s v="Awut Awut"/>
    <s v=""/>
    <n v="8.6047499999999992"/>
    <n v="28.59205"/>
    <s v="Direct visit"/>
    <s v="Majority of IDPs/returnees"/>
    <x v="0"/>
    <b v="1"/>
    <m/>
    <m/>
    <b v="1"/>
    <n v="51"/>
    <n v="204"/>
    <n v="6"/>
    <n v="21"/>
    <n v="33"/>
    <n v="15"/>
    <n v="9"/>
    <n v="5"/>
    <n v="7"/>
    <n v="22"/>
    <n v="35"/>
    <n v="24"/>
    <n v="19"/>
    <n v="8"/>
    <n v="89"/>
    <n v="115"/>
    <n v="56"/>
    <n v="13"/>
    <n v="204"/>
    <x v="0"/>
    <x v="0"/>
    <m/>
    <s v="Habitual residence"/>
    <m/>
    <m/>
    <m/>
    <s v="On foot"/>
    <m/>
    <x v="0"/>
    <m/>
    <m/>
    <m/>
    <m/>
    <m/>
    <s v="Yes"/>
    <m/>
    <b v="1"/>
    <m/>
    <m/>
    <m/>
    <m/>
    <m/>
    <m/>
    <m/>
    <m/>
    <m/>
    <s v="No"/>
    <s v="South Sudan"/>
    <x v="18"/>
    <m/>
    <x v="47"/>
    <m/>
    <s v="Nyang"/>
    <m/>
    <s v="Other Site"/>
    <s v="marial -chol"/>
    <s v="SSD"/>
    <x v="18"/>
    <s v="SS0801"/>
    <s v="SS080103"/>
    <s v="other"/>
    <s v="No"/>
    <m/>
    <m/>
    <m/>
    <m/>
    <m/>
    <m/>
    <m/>
    <m/>
    <m/>
    <m/>
    <m/>
    <m/>
    <m/>
    <m/>
    <m/>
    <m/>
    <s v="Yes"/>
    <n v="89"/>
    <n v="534"/>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8/10/2021,DTM team conducted field assessment to Awtu -wut village of Nyang Payam of warrap state, the objective of the assessment was to verity reports of displaced persons due to flood .during the visit the team found 204 individuals of 51 HHs affected by flood .the information was gathered through local authorities and affected population, _x000a_the major needs for the affected population was food ,shelters and non food items"/>
    <s v="995139e8-5261-4cef-8c18-c111659dd673"/>
    <n v="1"/>
    <s v="3.4"/>
    <x v="0"/>
    <x v="0"/>
    <x v="0"/>
  </r>
  <r>
    <s v="et_SS0801_0022"/>
    <x v="103"/>
    <d v="2021-10-05T00:00:00"/>
    <d v="2021-10-28T00:00:00"/>
    <x v="7"/>
    <x v="38"/>
    <s v="Nyang"/>
    <m/>
    <x v="7"/>
    <s v="SS0801"/>
    <s v="SS080103"/>
    <s v="ssid_SS0801_0059"/>
    <s v="Nyakuach"/>
    <s v=""/>
    <n v="8.5489999999999995"/>
    <n v="28.599"/>
    <s v="Direct visit"/>
    <s v="Majority of IDPs/returnees"/>
    <x v="0"/>
    <b v="1"/>
    <m/>
    <m/>
    <b v="1"/>
    <n v="54"/>
    <n v="216"/>
    <n v="9"/>
    <n v="19"/>
    <n v="31"/>
    <n v="18"/>
    <n v="14"/>
    <n v="7"/>
    <n v="11"/>
    <n v="22"/>
    <n v="36"/>
    <n v="23"/>
    <n v="16"/>
    <n v="10"/>
    <n v="98"/>
    <n v="118"/>
    <n v="61"/>
    <n v="17"/>
    <n v="216"/>
    <x v="0"/>
    <x v="0"/>
    <m/>
    <s v="Habitual residence"/>
    <m/>
    <m/>
    <m/>
    <s v="On foot"/>
    <m/>
    <x v="0"/>
    <m/>
    <m/>
    <m/>
    <m/>
    <m/>
    <s v="Yes"/>
    <m/>
    <b v="1"/>
    <m/>
    <m/>
    <m/>
    <m/>
    <m/>
    <m/>
    <m/>
    <m/>
    <m/>
    <s v="No"/>
    <s v="South Sudan"/>
    <x v="18"/>
    <m/>
    <x v="47"/>
    <m/>
    <s v="Nyang"/>
    <m/>
    <s v="Other Site"/>
    <s v="warayak"/>
    <s v="SSD"/>
    <x v="18"/>
    <s v="SS0801"/>
    <s v="SS080103"/>
    <s v="other"/>
    <s v="No"/>
    <m/>
    <m/>
    <m/>
    <m/>
    <m/>
    <m/>
    <m/>
    <m/>
    <m/>
    <m/>
    <m/>
    <m/>
    <m/>
    <m/>
    <m/>
    <m/>
    <s v="Yes"/>
    <n v="59"/>
    <n v="234"/>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8/10/2021, DTM team conducted field assessment to nyakuach village of nyang Payam of warrap state, the objective of the assessment was to verity reports of displaced persons due to flood .during the visit , the team found 216 individuals of 54 HHs affected by flood .the information was gathered through local authority and affected population_x000a_the major needs for the affected population was food ,shelters and non food items"/>
    <s v="32495df0-f834-49be-9a6a-fa040cd47056"/>
    <n v="1"/>
    <s v="3.4"/>
    <x v="0"/>
    <x v="0"/>
    <x v="0"/>
  </r>
  <r>
    <s v="et_SS0801_0019"/>
    <x v="105"/>
    <d v="2021-10-05T00:00:00"/>
    <d v="2021-10-27T00:00:00"/>
    <x v="7"/>
    <x v="38"/>
    <s v="Nyang"/>
    <m/>
    <x v="7"/>
    <s v="SS0801"/>
    <s v="SS080103"/>
    <s v="ssid_SS0801_0062"/>
    <s v="Roramiir"/>
    <s v=""/>
    <n v="8.7850000000000001"/>
    <n v="28.619"/>
    <s v="Direct visit"/>
    <s v="Majority of IDPs/returnees"/>
    <x v="0"/>
    <b v="1"/>
    <b v="1"/>
    <b v="1"/>
    <m/>
    <n v="50"/>
    <n v="255"/>
    <n v="18"/>
    <n v="31"/>
    <n v="24"/>
    <n v="26"/>
    <n v="11"/>
    <n v="9"/>
    <n v="20"/>
    <n v="25"/>
    <n v="34"/>
    <n v="30"/>
    <n v="23"/>
    <n v="4"/>
    <n v="119"/>
    <n v="136"/>
    <n v="94"/>
    <n v="13"/>
    <n v="255"/>
    <x v="0"/>
    <x v="0"/>
    <m/>
    <s v="Habitual residence"/>
    <m/>
    <m/>
    <m/>
    <s v="On foot"/>
    <m/>
    <x v="0"/>
    <m/>
    <m/>
    <m/>
    <m/>
    <m/>
    <s v="Yes"/>
    <b v="1"/>
    <b v="1"/>
    <m/>
    <m/>
    <m/>
    <m/>
    <m/>
    <m/>
    <m/>
    <m/>
    <m/>
    <s v="No"/>
    <s v="South Sudan"/>
    <x v="18"/>
    <m/>
    <x v="47"/>
    <m/>
    <s v="Nyang"/>
    <m/>
    <s v="Other Site"/>
    <s v="Kueny-Guot"/>
    <s v="SSD"/>
    <x v="18"/>
    <s v="SS0801"/>
    <s v="SS080103"/>
    <s v="other"/>
    <s v="No"/>
    <m/>
    <m/>
    <m/>
    <m/>
    <m/>
    <m/>
    <m/>
    <m/>
    <m/>
    <m/>
    <m/>
    <m/>
    <m/>
    <m/>
    <m/>
    <m/>
    <s v="Yes"/>
    <n v="102"/>
    <n v="612"/>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7/10/2021, DTM team conducted field assessment to Roramiir village of Nyang payam of warrap state, the objective of the assessment was to verity reports of displaced persons due to flood. during the visit, the team found 225 individuals of 50 HHs,  the information was gathered through local authorities and affected population , the major needs for the affected was food ,shelters and non food items"/>
    <s v="d48c27d0-702e-425f-9607-fbbcc4e3e0fc"/>
    <n v="1"/>
    <s v="3.4"/>
    <x v="0"/>
    <x v="0"/>
    <x v="0"/>
  </r>
  <r>
    <s v="et_SS0801_0018"/>
    <x v="105"/>
    <d v="2021-10-05T00:00:00"/>
    <d v="2021-10-27T00:00:00"/>
    <x v="7"/>
    <x v="38"/>
    <s v="Nyang"/>
    <m/>
    <x v="7"/>
    <s v="SS0801"/>
    <s v="SS080103"/>
    <s v="ssid_SS0801_0056"/>
    <s v="mayom"/>
    <s v=""/>
    <n v="8.6029999999999998"/>
    <n v="28.602"/>
    <s v="Direct visit"/>
    <s v="Some IDPs/returnees"/>
    <x v="0"/>
    <b v="1"/>
    <m/>
    <m/>
    <b v="1"/>
    <n v="52"/>
    <n v="312"/>
    <n v="13"/>
    <n v="25"/>
    <n v="35"/>
    <n v="43"/>
    <n v="12"/>
    <n v="11"/>
    <n v="18"/>
    <n v="33"/>
    <n v="41"/>
    <n v="36"/>
    <n v="27"/>
    <n v="18"/>
    <n v="139"/>
    <n v="173"/>
    <n v="89"/>
    <n v="29"/>
    <n v="312"/>
    <x v="0"/>
    <x v="0"/>
    <m/>
    <s v="Habitual residence"/>
    <m/>
    <m/>
    <m/>
    <s v="On foot"/>
    <m/>
    <x v="0"/>
    <m/>
    <m/>
    <m/>
    <m/>
    <m/>
    <s v="Yes"/>
    <m/>
    <b v="1"/>
    <m/>
    <m/>
    <m/>
    <m/>
    <m/>
    <m/>
    <m/>
    <m/>
    <m/>
    <s v="No"/>
    <s v="South Sudan"/>
    <x v="18"/>
    <m/>
    <x v="47"/>
    <m/>
    <s v="Nyang"/>
    <m/>
    <s v="Other Site"/>
    <s v="Choldol"/>
    <s v="SSD"/>
    <x v="18"/>
    <s v="SS0801"/>
    <s v="SS080103"/>
    <s v="other"/>
    <s v="No"/>
    <m/>
    <m/>
    <m/>
    <m/>
    <m/>
    <m/>
    <m/>
    <m/>
    <m/>
    <m/>
    <m/>
    <m/>
    <m/>
    <m/>
    <m/>
    <m/>
    <s v="Yes"/>
    <n v="74"/>
    <n v="444"/>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7/10/2021, DTM team conducted field assessment to mayom village of nyang payam of warrap state, the objective of the assessment was to verity reports of displaced persons due to flood. during the visit ,the team found 312 individuals of 52HHs affected by flood .the information was gathered through local authorities and affected population _x000a_the major needs for the affected population was foods ,shelters and and non food items"/>
    <s v="0d407795-d4e3-4a32-8db0-0cce689cbd7a"/>
    <n v="1"/>
    <s v="3.4"/>
    <x v="0"/>
    <x v="0"/>
    <x v="0"/>
  </r>
  <r>
    <s v="et_SS0801_0030"/>
    <x v="105"/>
    <d v="2021-10-10T00:00:00"/>
    <d v="2021-10-27T00:00:00"/>
    <x v="7"/>
    <x v="38"/>
    <s v="Toch East"/>
    <m/>
    <x v="7"/>
    <s v="SS0801"/>
    <s v="SS080106"/>
    <s v="ssid_SS0801_0019"/>
    <s v="Lietnhom"/>
    <s v=""/>
    <n v="8.6084999999999994"/>
    <n v="28.4817"/>
    <s v="Direct visit"/>
    <s v="Majority of IDPs/returnees"/>
    <x v="0"/>
    <b v="1"/>
    <b v="1"/>
    <b v="1"/>
    <b v="0"/>
    <n v="98"/>
    <n v="588"/>
    <n v="16"/>
    <n v="23"/>
    <n v="45"/>
    <n v="71"/>
    <n v="52"/>
    <n v="28"/>
    <n v="29"/>
    <n v="32"/>
    <n v="67"/>
    <n v="94"/>
    <n v="88"/>
    <n v="43"/>
    <n v="235"/>
    <n v="353"/>
    <n v="100"/>
    <n v="71"/>
    <n v="588"/>
    <x v="0"/>
    <x v="0"/>
    <m/>
    <s v="Habitual residence"/>
    <m/>
    <m/>
    <m/>
    <s v="On foot"/>
    <m/>
    <x v="0"/>
    <m/>
    <m/>
    <m/>
    <m/>
    <m/>
    <s v="Yes"/>
    <b v="1"/>
    <b v="1"/>
    <b v="0"/>
    <b v="0"/>
    <b v="0"/>
    <b v="0"/>
    <b v="0"/>
    <b v="0"/>
    <b v="0"/>
    <m/>
    <b v="0"/>
    <s v="No"/>
    <s v="South Sudan"/>
    <x v="18"/>
    <m/>
    <x v="47"/>
    <m/>
    <s v="Toch East"/>
    <m/>
    <s v="Other Site"/>
    <s v="Maper-Agap"/>
    <s v="SSD"/>
    <x v="18"/>
    <s v="SS0801"/>
    <s v="SS080106"/>
    <s v="other"/>
    <s v="No"/>
    <m/>
    <m/>
    <m/>
    <m/>
    <m/>
    <m/>
    <m/>
    <m/>
    <m/>
    <m/>
    <m/>
    <m/>
    <m/>
    <m/>
    <m/>
    <m/>
    <s v="Yes"/>
    <n v="296"/>
    <n v="1776"/>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7/10/2021, DTM team conducted field assessment to Lietnhom village of Toch east Payam of warrap state, the objective of the assessment of the was to verity reports of displaced persons due to flood, during  the visit , the team found 588 individuals of 98 HHs affected by flood , the information was gathered through local authority and affected population , the major needs for the affected population was food ,shelters and non food items"/>
    <s v="28ff8bb0-b1fb-4f78-aa6f-9dc1d5c58bd3"/>
    <n v="1"/>
    <s v="3.4"/>
    <x v="0"/>
    <x v="0"/>
    <x v="0"/>
  </r>
  <r>
    <s v="et_SS0801_0032"/>
    <x v="105"/>
    <d v="2021-10-08T00:00:00"/>
    <d v="2021-10-27T00:00:00"/>
    <x v="7"/>
    <x v="38"/>
    <s v="Toch East"/>
    <m/>
    <x v="7"/>
    <s v="SS0801"/>
    <s v="SS080106"/>
    <s v="ssid_SS0801_0057"/>
    <s v="Thurkiel"/>
    <s v="Thurkiel"/>
    <n v="9.0150000000000006"/>
    <n v="28.824000000000002"/>
    <s v="Direct visit"/>
    <s v="All IDPs/returnees"/>
    <x v="0"/>
    <m/>
    <m/>
    <m/>
    <b v="1"/>
    <n v="60"/>
    <n v="360"/>
    <n v="11"/>
    <n v="18"/>
    <n v="55"/>
    <n v="38"/>
    <n v="51"/>
    <n v="25"/>
    <n v="15"/>
    <n v="20"/>
    <n v="40"/>
    <n v="41"/>
    <n v="19"/>
    <n v="27"/>
    <n v="198"/>
    <n v="162"/>
    <n v="64"/>
    <n v="52"/>
    <n v="360"/>
    <x v="0"/>
    <x v="0"/>
    <m/>
    <s v="Habitual residence"/>
    <m/>
    <m/>
    <m/>
    <s v="On foot"/>
    <m/>
    <x v="0"/>
    <m/>
    <m/>
    <m/>
    <m/>
    <m/>
    <s v="Yes"/>
    <b v="1"/>
    <b v="1"/>
    <m/>
    <m/>
    <m/>
    <m/>
    <m/>
    <m/>
    <m/>
    <m/>
    <m/>
    <s v="No"/>
    <s v="South Sudan"/>
    <x v="18"/>
    <m/>
    <x v="47"/>
    <m/>
    <s v="Toch East"/>
    <m/>
    <s v="Other Site"/>
    <s v="Maluth"/>
    <s v="SSD"/>
    <x v="18"/>
    <s v="SS0801"/>
    <s v="SS080106"/>
    <s v="other"/>
    <s v="No"/>
    <m/>
    <m/>
    <m/>
    <m/>
    <m/>
    <m/>
    <m/>
    <m/>
    <m/>
    <m/>
    <m/>
    <m/>
    <m/>
    <m/>
    <m/>
    <m/>
    <s v="Yes"/>
    <n v="76"/>
    <n v="456"/>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7/10/2021, DTM team conducted field assessment to Thurkiel village of Toch east Payam of warrap state ,the objective of the assessment was to verity reports of displaced persons due to flood. during the visit , the team found 360 individuals of 60 HHs affected by flood, the information was gathered through local authorities and affected population ,the major needs for the affected population was food, shelters and non food items"/>
    <s v="40cc6f17-f2d7-4775-a7f4-91fbb3b6054e"/>
    <n v="1"/>
    <s v="3.4"/>
    <x v="0"/>
    <x v="0"/>
    <x v="0"/>
  </r>
  <r>
    <s v="et_SS0801_0031"/>
    <x v="105"/>
    <d v="2021-10-08T00:00:00"/>
    <d v="2021-10-27T00:00:00"/>
    <x v="7"/>
    <x v="38"/>
    <s v="Toch East"/>
    <m/>
    <x v="7"/>
    <s v="SS0801"/>
    <s v="SS080106"/>
    <s v="ssid_SS0801_0064"/>
    <s v="Liet- malim"/>
    <s v=""/>
    <n v="8.6319999999999997"/>
    <n v="28.451000000000001"/>
    <s v="Direct visit"/>
    <s v="Majority of IDPs/returnees"/>
    <x v="0"/>
    <b v="1"/>
    <b v="1"/>
    <b v="1"/>
    <m/>
    <n v="53"/>
    <n v="265"/>
    <n v="6"/>
    <n v="12"/>
    <n v="23"/>
    <n v="22"/>
    <n v="15"/>
    <n v="16"/>
    <n v="10"/>
    <n v="27"/>
    <n v="39"/>
    <n v="33"/>
    <n v="38"/>
    <n v="24"/>
    <n v="94"/>
    <n v="171"/>
    <n v="55"/>
    <n v="40"/>
    <n v="265"/>
    <x v="0"/>
    <x v="0"/>
    <m/>
    <s v="Habitual residence"/>
    <m/>
    <m/>
    <m/>
    <s v="On foot"/>
    <m/>
    <x v="0"/>
    <m/>
    <m/>
    <m/>
    <m/>
    <m/>
    <s v="Yes"/>
    <m/>
    <b v="1"/>
    <m/>
    <m/>
    <m/>
    <m/>
    <m/>
    <m/>
    <m/>
    <m/>
    <m/>
    <s v="No"/>
    <s v="South Sudan"/>
    <x v="18"/>
    <m/>
    <x v="47"/>
    <m/>
    <s v="Toch West"/>
    <m/>
    <s v="Other Site"/>
    <s v="Langkap"/>
    <s v="SSD"/>
    <x v="18"/>
    <s v="SS0801"/>
    <s v="SS080108"/>
    <s v="other"/>
    <s v="No"/>
    <m/>
    <m/>
    <m/>
    <m/>
    <m/>
    <m/>
    <m/>
    <m/>
    <m/>
    <m/>
    <m/>
    <m/>
    <m/>
    <m/>
    <m/>
    <m/>
    <s v="Yes"/>
    <n v="46"/>
    <n v="276"/>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7/10/2021, DTM team conducted field assessment to Liet- malim village of Toch east Payam of warrap state, the objective of the assessment was to verity reports of displaced persons due to flood, during the visit, the team found 265 individuals of 53 HHs affected by flood ,the information was gathered through local authorities and affected population ,the major needs for the affected population was food ,shelters and non food items"/>
    <s v="0e9b17c8-d4b7-4bff-863b-aefdbab4bfbe"/>
    <n v="1"/>
    <s v="3.4"/>
    <x v="0"/>
    <x v="0"/>
    <x v="1"/>
  </r>
  <r>
    <s v="et_SS0801_0017"/>
    <x v="153"/>
    <d v="2021-10-01T00:00:00"/>
    <d v="2021-10-19T00:00:00"/>
    <x v="7"/>
    <x v="38"/>
    <s v="Toch North"/>
    <m/>
    <x v="7"/>
    <s v="SS0801"/>
    <s v="SS080107"/>
    <s v="ssid_SS0801_0058"/>
    <s v="Konglong"/>
    <s v=""/>
    <n v="8.4320000000000004"/>
    <n v="28.398"/>
    <s v="Direct visit"/>
    <s v="All IDPs/returnees"/>
    <x v="0"/>
    <b v="1"/>
    <m/>
    <m/>
    <m/>
    <n v="188"/>
    <n v="1128"/>
    <n v="59"/>
    <n v="65"/>
    <n v="117"/>
    <n v="145"/>
    <n v="84"/>
    <n v="36"/>
    <n v="67"/>
    <n v="72"/>
    <n v="155"/>
    <n v="189"/>
    <n v="92"/>
    <n v="47"/>
    <n v="506"/>
    <n v="622"/>
    <n v="263"/>
    <n v="83"/>
    <n v="1128"/>
    <x v="0"/>
    <x v="0"/>
    <m/>
    <s v="Habitual residence"/>
    <m/>
    <m/>
    <m/>
    <s v="On foot"/>
    <m/>
    <x v="0"/>
    <m/>
    <m/>
    <m/>
    <m/>
    <m/>
    <s v="Yes"/>
    <m/>
    <b v="1"/>
    <m/>
    <m/>
    <m/>
    <m/>
    <m/>
    <m/>
    <m/>
    <m/>
    <m/>
    <s v="No"/>
    <s v="South Sudan"/>
    <x v="18"/>
    <m/>
    <x v="47"/>
    <m/>
    <s v="Toch North"/>
    <m/>
    <s v="Other Site"/>
    <s v="Thiek, maluakkuel, panwan"/>
    <s v="SSD"/>
    <x v="18"/>
    <s v="SS0801"/>
    <s v="SS080107"/>
    <s v="other"/>
    <s v="No"/>
    <m/>
    <m/>
    <m/>
    <m/>
    <m/>
    <m/>
    <m/>
    <m/>
    <m/>
    <m/>
    <m/>
    <m/>
    <m/>
    <m/>
    <m/>
    <m/>
    <s v="Yes"/>
    <n v="402"/>
    <n v="2412"/>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19/10/2021 IOM Displacement Tracking Matrix (DTM) conducted event tracking to capture information about flood displacement in Konglong village of Toch North payam of Gogrial West of Warrap state._x000a_The team found a total of 1128 individuals (188 house holds) affected, houses have been collapsed ,farms and physical infrastructure have been destroyed._x000a_idps are living on high land within the village._x000a_urgent needs identified includes shelter , food and NFI."/>
    <s v="aaf90623-5c46-4f33-85d6-5303baaf04fb"/>
    <n v="1"/>
    <s v="3.4"/>
    <x v="0"/>
    <x v="0"/>
    <x v="0"/>
  </r>
  <r>
    <s v="et_SS0801_0033"/>
    <x v="157"/>
    <d v="2021-10-10T00:00:00"/>
    <d v="2021-10-29T00:00:00"/>
    <x v="7"/>
    <x v="38"/>
    <s v="Toch North"/>
    <m/>
    <x v="7"/>
    <s v="SS0801"/>
    <s v="SS080107"/>
    <s v="ssid_SS0801_0030"/>
    <s v="Aderchien"/>
    <s v=""/>
    <n v="8.7781295779999997"/>
    <n v="28.485599520000001"/>
    <s v="Direct visit"/>
    <s v="Some IDPs/returnees"/>
    <x v="0"/>
    <b v="1"/>
    <b v="1"/>
    <b v="0"/>
    <b v="0"/>
    <n v="77"/>
    <n v="285"/>
    <n v="14"/>
    <n v="23"/>
    <n v="33"/>
    <n v="18"/>
    <n v="20"/>
    <n v="13"/>
    <n v="9"/>
    <n v="27"/>
    <n v="41"/>
    <n v="26"/>
    <n v="34"/>
    <n v="27"/>
    <n v="121"/>
    <n v="164"/>
    <n v="73"/>
    <n v="40"/>
    <n v="285"/>
    <x v="1"/>
    <x v="0"/>
    <m/>
    <s v="Habitual residence"/>
    <m/>
    <m/>
    <m/>
    <s v="On foot"/>
    <m/>
    <x v="0"/>
    <m/>
    <m/>
    <m/>
    <m/>
    <m/>
    <s v="Yes"/>
    <b v="1"/>
    <b v="1"/>
    <b v="0"/>
    <b v="0"/>
    <b v="0"/>
    <b v="0"/>
    <b v="0"/>
    <b v="0"/>
    <b v="0"/>
    <m/>
    <b v="0"/>
    <s v="No"/>
    <s v="South Sudan"/>
    <x v="18"/>
    <m/>
    <x v="47"/>
    <m/>
    <s v="Toch North"/>
    <m/>
    <s v="Other Site"/>
    <s v="Makuac ,Rumliel"/>
    <s v="SSD"/>
    <x v="18"/>
    <s v="SS0801"/>
    <s v="SS080107"/>
    <s v="other"/>
    <s v="No"/>
    <m/>
    <m/>
    <m/>
    <m/>
    <m/>
    <m/>
    <m/>
    <m/>
    <m/>
    <m/>
    <m/>
    <m/>
    <m/>
    <m/>
    <m/>
    <m/>
    <s v="Yes"/>
    <n v="187"/>
    <n v="522"/>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ed field assessment to Adiercien village of toch north Payam of warrap state, the objective of the assessment was to verity reports of displaced persons due to flood, during the visit , the team found 385 individuals of 77 HHs affected by flood, the information was gathered through local authorities and affected population ,the major needs for the affected population was food ,shelters and non food items"/>
    <s v="fd89a40e-d30c-4ce8-8b93-08541af9627c"/>
    <n v="1"/>
    <s v="3.4"/>
    <x v="0"/>
    <x v="0"/>
    <x v="0"/>
  </r>
  <r>
    <s v="et_SS0801_0034"/>
    <x v="157"/>
    <d v="2021-10-10T00:00:00"/>
    <d v="2021-10-29T00:00:00"/>
    <x v="7"/>
    <x v="38"/>
    <s v="Toch North"/>
    <m/>
    <x v="7"/>
    <s v="SS0801"/>
    <s v="SS080107"/>
    <s v="ssid_SS0801_0032"/>
    <s v="Mabiartit"/>
    <s v=""/>
    <n v="8.4870719999999995"/>
    <n v="28.389714999999999"/>
    <s v="Direct visit"/>
    <s v="Majority of IDPs/returnees"/>
    <x v="0"/>
    <b v="1"/>
    <b v="1"/>
    <b v="1"/>
    <b v="0"/>
    <n v="55"/>
    <n v="275"/>
    <n v="10"/>
    <n v="13"/>
    <n v="18"/>
    <n v="26"/>
    <n v="18"/>
    <n v="13"/>
    <n v="12"/>
    <n v="24"/>
    <n v="53"/>
    <n v="41"/>
    <n v="24"/>
    <n v="23"/>
    <n v="98"/>
    <n v="177"/>
    <n v="59"/>
    <n v="36"/>
    <n v="275"/>
    <x v="0"/>
    <x v="0"/>
    <m/>
    <s v="Habitual residence"/>
    <m/>
    <m/>
    <m/>
    <s v="On foot"/>
    <m/>
    <x v="0"/>
    <m/>
    <m/>
    <m/>
    <m/>
    <m/>
    <s v="Yes"/>
    <b v="0"/>
    <b v="1"/>
    <b v="0"/>
    <b v="0"/>
    <b v="0"/>
    <b v="0"/>
    <b v="0"/>
    <b v="0"/>
    <b v="0"/>
    <m/>
    <b v="0"/>
    <s v="No"/>
    <s v="South Sudan"/>
    <x v="18"/>
    <m/>
    <x v="47"/>
    <m/>
    <s v="Toch North"/>
    <m/>
    <s v="Other Site"/>
    <s v="wunlai"/>
    <s v="SSD"/>
    <x v="18"/>
    <s v="SS0801"/>
    <s v="SS080107"/>
    <s v="other"/>
    <s v="No"/>
    <m/>
    <m/>
    <m/>
    <m/>
    <m/>
    <m/>
    <m/>
    <m/>
    <m/>
    <m/>
    <m/>
    <m/>
    <m/>
    <m/>
    <m/>
    <m/>
    <s v="Yes"/>
    <n v="62"/>
    <n v="372"/>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ed field assessment to Mabior tiit village of toch north Payam of warrap state, the objective of the assessment was to verify  reports of displaced persons due to flood, during the visit , the team found 275 individuals of 55 HHs affected by flood, the information  gathered through local authorities indicate that , IDPS are in high land within the host community_x000a_the urgent needs are food ,shelters and NFI"/>
    <s v="d7d1a173-2c52-40be-966a-9f8fb69332b1"/>
    <n v="1"/>
    <s v="3.4"/>
    <x v="0"/>
    <x v="0"/>
    <x v="0"/>
  </r>
  <r>
    <s v="et_SS0801_0035"/>
    <x v="157"/>
    <d v="2021-10-10T00:00:00"/>
    <d v="2021-10-29T00:00:00"/>
    <x v="7"/>
    <x v="38"/>
    <s v="Toch North"/>
    <m/>
    <x v="7"/>
    <s v="SS0801"/>
    <s v="SS080107"/>
    <s v="ssid_SS0801_0033"/>
    <s v="Pandit"/>
    <s v=""/>
    <n v="8.4112799999999996"/>
    <n v="28.402799000000002"/>
    <s v="Direct visit"/>
    <s v="Some IDPs/returnees"/>
    <x v="0"/>
    <b v="1"/>
    <b v="0"/>
    <b v="0"/>
    <b v="1"/>
    <n v="53"/>
    <n v="218"/>
    <n v="5"/>
    <n v="15"/>
    <n v="16"/>
    <n v="20"/>
    <n v="18"/>
    <n v="13"/>
    <n v="7"/>
    <n v="20"/>
    <n v="23"/>
    <n v="35"/>
    <n v="30"/>
    <n v="16"/>
    <n v="87"/>
    <n v="131"/>
    <n v="47"/>
    <n v="29"/>
    <n v="218"/>
    <x v="0"/>
    <x v="0"/>
    <m/>
    <s v="Habitual residence"/>
    <m/>
    <m/>
    <m/>
    <s v="On foot"/>
    <m/>
    <x v="0"/>
    <m/>
    <m/>
    <m/>
    <m/>
    <m/>
    <s v="Yes"/>
    <b v="0"/>
    <b v="1"/>
    <b v="0"/>
    <b v="0"/>
    <b v="0"/>
    <b v="0"/>
    <b v="0"/>
    <b v="0"/>
    <b v="0"/>
    <m/>
    <b v="0"/>
    <s v="No"/>
    <s v="South Sudan"/>
    <x v="18"/>
    <m/>
    <x v="47"/>
    <m/>
    <s v="Toch North"/>
    <m/>
    <s v="Cluei Malual"/>
    <s v="Toch North"/>
    <s v="SSD"/>
    <x v="18"/>
    <s v="SS0801"/>
    <s v="SS080107"/>
    <s v="ssid_SS0801_0029"/>
    <s v="No"/>
    <m/>
    <m/>
    <m/>
    <m/>
    <m/>
    <m/>
    <m/>
    <m/>
    <m/>
    <m/>
    <m/>
    <m/>
    <m/>
    <m/>
    <m/>
    <m/>
    <s v="Yes"/>
    <n v="63"/>
    <n v="378"/>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ed field assessment to pandit village of toch north payam of warrap state, the objective of the assessment was to verify reports of displaced persons due to flood, during the visit, the team found 218 individuals of 53 HHs affected  by flood , the information gathered through local authorities and affected population , the major needs for the affected  population are food ,shelters and NFI"/>
    <s v="20e9b5df-4a68-422d-8923-458fdaeb5fed"/>
    <n v="1"/>
    <s v="3.4"/>
    <x v="0"/>
    <x v="0"/>
    <x v="0"/>
  </r>
  <r>
    <s v="et_SS0801_0016"/>
    <x v="153"/>
    <d v="2021-10-01T00:00:00"/>
    <d v="2021-10-19T00:00:00"/>
    <x v="7"/>
    <x v="38"/>
    <s v="Toch North"/>
    <m/>
    <x v="7"/>
    <s v="SS0801"/>
    <s v="SS080107"/>
    <s v="ssid_SS0801_0001"/>
    <s v="Ajogo"/>
    <s v=""/>
    <n v="8.3745204229999999"/>
    <n v="28.399751999999999"/>
    <s v="Direct visit"/>
    <s v="All IDPs/returnees"/>
    <x v="0"/>
    <b v="1"/>
    <b v="0"/>
    <b v="0"/>
    <b v="0"/>
    <n v="151"/>
    <n v="906"/>
    <n v="37"/>
    <n v="48"/>
    <n v="79"/>
    <n v="74"/>
    <n v="86"/>
    <n v="22"/>
    <n v="65"/>
    <n v="84"/>
    <n v="127"/>
    <n v="134"/>
    <n v="96"/>
    <n v="54"/>
    <n v="346"/>
    <n v="560"/>
    <n v="234"/>
    <n v="76"/>
    <n v="906"/>
    <x v="0"/>
    <x v="0"/>
    <m/>
    <s v="Habitual residence"/>
    <m/>
    <m/>
    <m/>
    <s v="On foot"/>
    <m/>
    <x v="0"/>
    <m/>
    <m/>
    <m/>
    <m/>
    <m/>
    <s v="Yes"/>
    <b v="1"/>
    <b v="1"/>
    <b v="0"/>
    <b v="0"/>
    <b v="0"/>
    <b v="0"/>
    <b v="0"/>
    <b v="0"/>
    <b v="0"/>
    <m/>
    <b v="0"/>
    <s v="No"/>
    <s v="South Sudan"/>
    <x v="18"/>
    <m/>
    <x v="47"/>
    <m/>
    <s v="Toch North"/>
    <m/>
    <s v="Ajogo"/>
    <s v="Toch North"/>
    <s v="SSD"/>
    <x v="18"/>
    <s v="SS0801"/>
    <s v="SS080107"/>
    <s v="ssid_SS0801_0001"/>
    <s v="No"/>
    <m/>
    <m/>
    <m/>
    <m/>
    <m/>
    <m/>
    <m/>
    <m/>
    <m/>
    <m/>
    <m/>
    <m/>
    <m/>
    <m/>
    <m/>
    <m/>
    <s v="Yes"/>
    <n v="670"/>
    <n v="4020"/>
    <s v="Habitual residence"/>
    <s v="Guarding property (home or land)"/>
    <m/>
    <s v="3 - Extreme need, with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9/10/2021 IOM DTM conducted event tracking to capture information about flood displacement in Ajago village of Toch North payam of Gogrial East payam, of Warrap state._x000a_The team found a total of 906 individuals (151 house holds) affected._x000a_information gathered through key informant indicates IDPs are within high land within the community within the village._x000a_urgent needs identified are shelter, food ,NFI and health"/>
    <s v="f3e272dd-06ab-43e0-9d05-ec213d8bdf6e"/>
    <n v="1"/>
    <s v="3.4"/>
    <x v="0"/>
    <x v="0"/>
    <x v="0"/>
  </r>
  <r>
    <s v="et_SS0801_0024"/>
    <x v="161"/>
    <d v="2021-10-28T00:00:00"/>
    <d v="2021-11-05T00:00:00"/>
    <x v="7"/>
    <x v="38"/>
    <s v="Toch West"/>
    <m/>
    <x v="7"/>
    <s v="SS0801"/>
    <s v="SS080108"/>
    <s v="ssid_SS0801_0054"/>
    <s v="mading Akot"/>
    <s v=""/>
    <n v="8.5429999999999993"/>
    <n v="28.349"/>
    <s v="Direct visit"/>
    <s v="Majority of IDPs/returnees"/>
    <x v="0"/>
    <b v="1"/>
    <m/>
    <m/>
    <b v="1"/>
    <n v="60"/>
    <n v="360"/>
    <n v="23"/>
    <n v="29"/>
    <n v="35"/>
    <n v="42"/>
    <n v="22"/>
    <n v="12"/>
    <n v="31"/>
    <n v="24"/>
    <n v="43"/>
    <n v="39"/>
    <n v="37"/>
    <n v="23"/>
    <n v="163"/>
    <n v="197"/>
    <n v="107"/>
    <n v="35"/>
    <n v="360"/>
    <x v="0"/>
    <x v="0"/>
    <m/>
    <s v="Habitual residence"/>
    <m/>
    <m/>
    <m/>
    <s v="On foot"/>
    <m/>
    <x v="0"/>
    <m/>
    <m/>
    <m/>
    <m/>
    <m/>
    <s v="Yes"/>
    <b v="1"/>
    <b v="1"/>
    <m/>
    <m/>
    <m/>
    <m/>
    <m/>
    <m/>
    <m/>
    <m/>
    <m/>
    <s v="No"/>
    <s v="South Sudan"/>
    <x v="18"/>
    <m/>
    <x v="47"/>
    <m/>
    <s v="Toch West"/>
    <m/>
    <s v="Manyiel"/>
    <s v=""/>
    <s v="SSD"/>
    <x v="18"/>
    <s v="SS0801"/>
    <s v="SS080108"/>
    <s v="ssid_SS0502_0007"/>
    <s v="No"/>
    <m/>
    <m/>
    <m/>
    <m/>
    <m/>
    <m/>
    <m/>
    <m/>
    <m/>
    <m/>
    <m/>
    <m/>
    <m/>
    <m/>
    <m/>
    <m/>
    <s v="Yes"/>
    <n v="38"/>
    <n v="228"/>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5/11/2021, DTM team conducted assessment to mading Akot village of Toch west payam of warrap state, the objective of the assessment was to verify reports of displaced persons due to flood, during the visit, the team found 360 individuals of 60 HHs affected by flood, the information was gathered through local authorities and affected population, the major needs for the affected population was food ,shelters and non food items"/>
    <s v="824b708d-cb33-49c5-8659-2e16eec46da3"/>
    <n v="1"/>
    <s v="3.4"/>
    <x v="0"/>
    <x v="0"/>
    <x v="0"/>
  </r>
  <r>
    <s v="et_SS0801_0025"/>
    <x v="161"/>
    <d v="2021-09-29T00:00:00"/>
    <d v="2021-11-05T00:00:00"/>
    <x v="7"/>
    <x v="38"/>
    <s v="Toch West"/>
    <m/>
    <x v="7"/>
    <s v="SS0801"/>
    <s v="SS080108"/>
    <s v="ssid_SS0801_0055"/>
    <s v="majak-Liet"/>
    <s v=""/>
    <n v="8.6430000000000007"/>
    <n v="28.387"/>
    <s v="Direct visit"/>
    <s v="Majority of IDPs/returnees"/>
    <x v="0"/>
    <b v="1"/>
    <m/>
    <m/>
    <b v="1"/>
    <n v="68"/>
    <n v="340"/>
    <n v="21"/>
    <n v="34"/>
    <n v="43"/>
    <n v="52"/>
    <n v="36"/>
    <n v="15"/>
    <n v="14"/>
    <n v="32"/>
    <n v="29"/>
    <n v="28"/>
    <n v="18"/>
    <n v="18"/>
    <n v="201"/>
    <n v="139"/>
    <n v="101"/>
    <n v="33"/>
    <n v="340"/>
    <x v="0"/>
    <x v="0"/>
    <m/>
    <s v="Habitual residence"/>
    <m/>
    <m/>
    <m/>
    <s v="On foot"/>
    <m/>
    <x v="0"/>
    <m/>
    <m/>
    <m/>
    <m/>
    <m/>
    <s v="Yes"/>
    <m/>
    <b v="1"/>
    <m/>
    <m/>
    <m/>
    <m/>
    <m/>
    <m/>
    <m/>
    <m/>
    <m/>
    <s v="No"/>
    <s v="South Sudan"/>
    <x v="18"/>
    <m/>
    <x v="47"/>
    <m/>
    <s v="Toch West"/>
    <m/>
    <s v="Other Site"/>
    <s v="panroor"/>
    <s v="SSD"/>
    <x v="18"/>
    <s v="SS0801"/>
    <s v="SS080108"/>
    <s v="other"/>
    <s v="No"/>
    <m/>
    <m/>
    <m/>
    <m/>
    <m/>
    <m/>
    <m/>
    <m/>
    <m/>
    <m/>
    <m/>
    <m/>
    <m/>
    <m/>
    <m/>
    <m/>
    <s v="Yes"/>
    <n v="75"/>
    <n v="450"/>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5/11/2021, DTM team conducted field assessment to majak Liet village of Toch west Payam of warrap state, the objective of the assessment was to verify reports of displaced persons due to flood, during the visit , the team found 340 individuals of 68 HHs affected by flood, the information was gathered through local authorities and affected population , the major needs for the affected was food ,shelters and non food items."/>
    <s v="a8b85395-5520-442b-893b-530674ac743f"/>
    <n v="1"/>
    <s v="3.4"/>
    <x v="0"/>
    <x v="0"/>
    <x v="0"/>
  </r>
  <r>
    <s v="et_SS0801_0026"/>
    <x v="161"/>
    <d v="2021-09-28T00:00:00"/>
    <d v="2021-11-05T00:00:00"/>
    <x v="7"/>
    <x v="38"/>
    <s v="Toch West"/>
    <m/>
    <x v="7"/>
    <s v="SS0801"/>
    <s v="SS080108"/>
    <s v="ssid_SS0801_0028"/>
    <s v="Panacier"/>
    <s v=""/>
    <n v="8.6125500000000006"/>
    <n v="28.36045"/>
    <s v="Direct visit"/>
    <s v="Some IDPs/returnees"/>
    <x v="0"/>
    <b v="1"/>
    <m/>
    <m/>
    <b v="1"/>
    <n v="148"/>
    <n v="740"/>
    <n v="28"/>
    <n v="36"/>
    <n v="80"/>
    <n v="112"/>
    <n v="62"/>
    <n v="49"/>
    <n v="37"/>
    <n v="42"/>
    <n v="91"/>
    <n v="124"/>
    <n v="50"/>
    <n v="29"/>
    <n v="367"/>
    <n v="373"/>
    <n v="143"/>
    <n v="78"/>
    <n v="740"/>
    <x v="0"/>
    <x v="0"/>
    <m/>
    <s v="Habitual residence"/>
    <m/>
    <m/>
    <m/>
    <s v="On foot"/>
    <m/>
    <x v="0"/>
    <m/>
    <m/>
    <m/>
    <m/>
    <m/>
    <s v="Yes"/>
    <m/>
    <b v="1"/>
    <m/>
    <m/>
    <m/>
    <m/>
    <m/>
    <m/>
    <m/>
    <m/>
    <m/>
    <s v="No"/>
    <s v="South Sudan"/>
    <x v="18"/>
    <m/>
    <x v="47"/>
    <m/>
    <s v="Toch West"/>
    <m/>
    <s v="Other Site"/>
    <s v="Agaker and Lietchan"/>
    <s v="SSD"/>
    <x v="18"/>
    <s v="SS0801"/>
    <s v="SS080108"/>
    <s v="other"/>
    <s v="No"/>
    <m/>
    <m/>
    <m/>
    <m/>
    <m/>
    <m/>
    <m/>
    <m/>
    <m/>
    <m/>
    <m/>
    <m/>
    <m/>
    <m/>
    <m/>
    <m/>
    <s v="Yes"/>
    <n v="82"/>
    <n v="492"/>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5/11/2021, DTM team conducted field assessment to pana cier village of Toch west payam of warrap state , the objective of the assessment was to verity reports of displaced persons due to flood, during the visit ,the team found 740 individuals of 148 HHs affected by flood , the information was gathered through local authorities and affected population ,the major needs for the affected population was food ,shelters and non food items"/>
    <s v="82d6ba88-3c39-478a-86d9-c86ca3658379"/>
    <n v="1"/>
    <s v="3.4"/>
    <x v="0"/>
    <x v="0"/>
    <x v="0"/>
  </r>
  <r>
    <s v="et_SS0801_0027"/>
    <x v="54"/>
    <d v="2021-10-04T00:00:00"/>
    <d v="2021-11-07T00:00:00"/>
    <x v="7"/>
    <x v="38"/>
    <s v="Toch West"/>
    <m/>
    <x v="7"/>
    <s v="SS0801"/>
    <s v="SS080108"/>
    <s v="ssid_SS0801_0063"/>
    <s v="wundong"/>
    <s v=""/>
    <n v="8.6329999999999991"/>
    <n v="28.411999999999999"/>
    <s v="Direct visit"/>
    <s v="Majority of IDPs/returnees"/>
    <x v="0"/>
    <b v="1"/>
    <m/>
    <m/>
    <b v="1"/>
    <n v="66"/>
    <n v="396"/>
    <n v="15"/>
    <n v="25"/>
    <n v="45"/>
    <n v="30"/>
    <n v="39"/>
    <n v="34"/>
    <n v="23"/>
    <n v="30"/>
    <n v="56"/>
    <n v="28"/>
    <n v="36"/>
    <n v="35"/>
    <n v="188"/>
    <n v="208"/>
    <n v="93"/>
    <n v="69"/>
    <n v="396"/>
    <x v="0"/>
    <x v="0"/>
    <m/>
    <s v="Habitual residence"/>
    <m/>
    <m/>
    <m/>
    <s v="On foot"/>
    <m/>
    <x v="0"/>
    <m/>
    <m/>
    <m/>
    <m/>
    <m/>
    <s v="Yes"/>
    <b v="1"/>
    <b v="1"/>
    <m/>
    <m/>
    <m/>
    <m/>
    <m/>
    <m/>
    <m/>
    <m/>
    <m/>
    <s v="No"/>
    <s v="South Sudan"/>
    <x v="18"/>
    <m/>
    <x v="47"/>
    <m/>
    <s v="Toch West"/>
    <m/>
    <s v="Aduang"/>
    <s v="Toch West"/>
    <s v="SSD"/>
    <x v="18"/>
    <s v="SS0801"/>
    <s v="SS080108"/>
    <s v="ssid_SS0801_0027"/>
    <s v="No"/>
    <m/>
    <m/>
    <m/>
    <m/>
    <m/>
    <m/>
    <m/>
    <m/>
    <m/>
    <m/>
    <m/>
    <m/>
    <m/>
    <m/>
    <m/>
    <m/>
    <s v="Yes"/>
    <n v="84"/>
    <n v="504"/>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7/11/2021, DTM team conducted field assessment to wundong village of toch west payam of warrap state, the objective of the assessment was to verity reports of displaced persons due to flood, during the visit, the team found 396 individuals of 66 HHs affected by flood . the information was gathered through local authorities and affected population, the major needs for the affected population was food ,shelters and non food items"/>
    <s v="fe7aad88-1d06-456b-9b49-fc7614e4599d"/>
    <n v="1"/>
    <s v="3.4"/>
    <x v="0"/>
    <x v="0"/>
    <x v="0"/>
  </r>
  <r>
    <s v="et_SS0801_0028"/>
    <x v="54"/>
    <d v="2021-10-04T00:00:00"/>
    <d v="2021-11-07T00:00:00"/>
    <x v="7"/>
    <x v="38"/>
    <s v="Toch West"/>
    <m/>
    <x v="7"/>
    <s v="SS0801"/>
    <s v="SS080108"/>
    <s v="ssid_SS0801_0060"/>
    <s v="pan-thou"/>
    <s v=""/>
    <n v="8.5670000000000002"/>
    <n v="28.352"/>
    <s v="Direct visit"/>
    <s v="Majority of IDPs/returnees"/>
    <x v="0"/>
    <b v="1"/>
    <m/>
    <m/>
    <b v="1"/>
    <n v="61"/>
    <n v="320"/>
    <n v="11"/>
    <n v="23"/>
    <n v="41"/>
    <n v="32"/>
    <n v="28"/>
    <n v="22"/>
    <n v="13"/>
    <n v="27"/>
    <n v="52"/>
    <n v="29"/>
    <n v="27"/>
    <n v="15"/>
    <n v="157"/>
    <n v="163"/>
    <n v="74"/>
    <n v="37"/>
    <n v="320"/>
    <x v="0"/>
    <x v="0"/>
    <m/>
    <s v="Habitual residence"/>
    <m/>
    <m/>
    <m/>
    <s v="On foot"/>
    <m/>
    <x v="0"/>
    <m/>
    <m/>
    <m/>
    <m/>
    <m/>
    <s v="Yes"/>
    <m/>
    <b v="1"/>
    <m/>
    <m/>
    <m/>
    <m/>
    <m/>
    <m/>
    <m/>
    <m/>
    <m/>
    <s v="No"/>
    <s v="South Sudan"/>
    <x v="18"/>
    <m/>
    <x v="47"/>
    <m/>
    <s v="Toch West"/>
    <m/>
    <s v="Other Site"/>
    <s v="maluil bol"/>
    <s v="SSD"/>
    <x v="18"/>
    <s v="SS0801"/>
    <s v="SS080108"/>
    <s v="other"/>
    <s v="No"/>
    <m/>
    <m/>
    <m/>
    <m/>
    <m/>
    <m/>
    <m/>
    <m/>
    <m/>
    <m/>
    <m/>
    <m/>
    <m/>
    <m/>
    <m/>
    <m/>
    <s v="Yes"/>
    <n v="68"/>
    <n v="336"/>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7/11/2021 DTM team conducted field assessment to pan thou village of toch west Payam of warrap state, the objective of the assessment was to verity reports of displaced persons due to flood.  during the visit, the team found 320 individuals of 61 HHs affected by flood. the information was gathered through local authorities and affected population, the major needs foe the affected population was food ,shelters and non food items"/>
    <s v="f1513993-2991-4815-b541-fe9ef5415f7c"/>
    <n v="1"/>
    <s v="3.4"/>
    <x v="0"/>
    <x v="0"/>
    <x v="0"/>
  </r>
  <r>
    <s v="et_SS0801_0029"/>
    <x v="54"/>
    <d v="2021-10-04T00:00:00"/>
    <d v="2021-11-07T00:00:00"/>
    <x v="7"/>
    <x v="38"/>
    <s v="Toch West"/>
    <m/>
    <x v="7"/>
    <s v="SS0801"/>
    <s v="SS080108"/>
    <s v="ssid_SS0801_0061"/>
    <s v="Bukagok"/>
    <s v=""/>
    <n v="8.5340000000000007"/>
    <n v="28.347000000000001"/>
    <s v="Direct visit"/>
    <s v="Majority of IDPs/returnees"/>
    <x v="0"/>
    <b v="1"/>
    <b v="1"/>
    <b v="1"/>
    <m/>
    <n v="57"/>
    <n v="257"/>
    <n v="12"/>
    <n v="11"/>
    <n v="27"/>
    <n v="29"/>
    <n v="18"/>
    <n v="9"/>
    <n v="17"/>
    <n v="20"/>
    <n v="36"/>
    <n v="32"/>
    <n v="28"/>
    <n v="18"/>
    <n v="106"/>
    <n v="151"/>
    <n v="60"/>
    <n v="27"/>
    <n v="257"/>
    <x v="0"/>
    <x v="0"/>
    <m/>
    <s v="Habitual residence"/>
    <m/>
    <m/>
    <m/>
    <s v="On foot"/>
    <m/>
    <x v="0"/>
    <m/>
    <m/>
    <m/>
    <m/>
    <m/>
    <s v="Yes"/>
    <m/>
    <b v="1"/>
    <m/>
    <m/>
    <m/>
    <m/>
    <m/>
    <m/>
    <m/>
    <m/>
    <m/>
    <s v="No"/>
    <s v="South Sudan"/>
    <x v="18"/>
    <m/>
    <x v="47"/>
    <m/>
    <s v="Toch West"/>
    <m/>
    <s v="Other Site"/>
    <s v="Nyinmalek"/>
    <s v="SSD"/>
    <x v="18"/>
    <s v="SS0801"/>
    <s v="SS080108"/>
    <s v="other"/>
    <s v="No"/>
    <m/>
    <m/>
    <m/>
    <m/>
    <m/>
    <m/>
    <m/>
    <m/>
    <m/>
    <m/>
    <m/>
    <m/>
    <m/>
    <m/>
    <m/>
    <m/>
    <s v="Yes"/>
    <n v="34"/>
    <n v="204"/>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7/11/2021, DTM team conducted field assessment to Bukagok village of toch west payam of warrap state, the objective of the assessment was to verity reports of displaced persons due to flood, during the visit, the team found 257individuals of 57 HHs affected by flood . the information was gathered through local authorities and affected population. the major needs for the affected population was food, shelters and non food items"/>
    <s v="dd144a5f-bc47-4199-9b93-dac6051d23e5"/>
    <n v="1"/>
    <s v="3.4"/>
    <x v="0"/>
    <x v="0"/>
    <x v="0"/>
  </r>
  <r>
    <s v="et_SS0802_0041"/>
    <x v="83"/>
    <d v="2021-10-05T00:00:00"/>
    <d v="2021-10-12T00:00:00"/>
    <x v="7"/>
    <x v="39"/>
    <s v="Alek South"/>
    <m/>
    <x v="7"/>
    <s v="SS0802"/>
    <s v="SS080204"/>
    <s v="ssid_SS0802_0098"/>
    <s v="Atukuel"/>
    <s v=""/>
    <n v="8.6530000000000005"/>
    <n v="28"/>
    <s v="Direct visit"/>
    <s v="All IDPs/returnees"/>
    <x v="0"/>
    <b v="1"/>
    <m/>
    <m/>
    <m/>
    <n v="161"/>
    <n v="966"/>
    <n v="33"/>
    <n v="54"/>
    <n v="79"/>
    <n v="124"/>
    <n v="88"/>
    <n v="42"/>
    <n v="38"/>
    <n v="63"/>
    <n v="137"/>
    <n v="165"/>
    <n v="96"/>
    <n v="47"/>
    <n v="420"/>
    <n v="546"/>
    <n v="188"/>
    <n v="89"/>
    <n v="966"/>
    <x v="0"/>
    <x v="0"/>
    <m/>
    <s v="Habitual residence"/>
    <m/>
    <m/>
    <m/>
    <s v="On foot"/>
    <m/>
    <x v="0"/>
    <m/>
    <m/>
    <m/>
    <m/>
    <m/>
    <s v="Yes"/>
    <b v="1"/>
    <b v="1"/>
    <m/>
    <m/>
    <m/>
    <m/>
    <m/>
    <m/>
    <m/>
    <m/>
    <m/>
    <s v="No"/>
    <s v="South Sudan"/>
    <x v="18"/>
    <m/>
    <x v="49"/>
    <m/>
    <s v="Alek South"/>
    <m/>
    <s v="Atukuel"/>
    <s v="Atukuel"/>
    <s v="SSD"/>
    <x v="18"/>
    <s v="SS0802"/>
    <s v="SS080204"/>
    <s v="ssid_SS0802_0098"/>
    <s v="No"/>
    <m/>
    <m/>
    <m/>
    <m/>
    <m/>
    <m/>
    <m/>
    <m/>
    <m/>
    <m/>
    <m/>
    <m/>
    <m/>
    <m/>
    <m/>
    <m/>
    <s v="Yes"/>
    <n v="340"/>
    <n v="2040"/>
    <s v="Habitual residence"/>
    <s v="Guarding property (home or land)"/>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2/10/2021 IOM DTM conducted event tracking to capture information about flood displacement in Atukuel village of Alek South payam of Gogrial Eat county of Waarap State._x000d__x000a_The team informed that a total of 966 individuals (161 house holds) affected._x000d__x000a_information gathered through key informant indicates the IDPs are within high land within the village._x000d__x000a_urgent needs identified during the assessment includes food ,shelter,  health and  NFI."/>
    <s v="615a4d3d-da1e-42ad-a74d-d94dc2dc9e04"/>
    <n v="1"/>
    <s v="3.4"/>
    <x v="0"/>
    <x v="0"/>
    <x v="0"/>
  </r>
  <r>
    <s v="et_SS0802_0040"/>
    <x v="83"/>
    <d v="2021-10-01T00:00:00"/>
    <d v="2021-10-12T00:00:00"/>
    <x v="7"/>
    <x v="39"/>
    <s v="Alek West"/>
    <m/>
    <x v="7"/>
    <s v="SS0802"/>
    <s v="SS080205"/>
    <s v="ssid_SS0802_0053"/>
    <s v="Madhan"/>
    <s v=""/>
    <n v="8.7852870000000003"/>
    <n v="28.018968999999998"/>
    <s v="Direct visit"/>
    <s v="All IDPs/returnees"/>
    <x v="0"/>
    <b v="1"/>
    <b v="0"/>
    <b v="0"/>
    <b v="0"/>
    <n v="248"/>
    <n v="1315"/>
    <n v="47"/>
    <n v="66"/>
    <n v="154"/>
    <n v="130"/>
    <n v="98"/>
    <n v="39"/>
    <n v="56"/>
    <n v="82"/>
    <n v="187"/>
    <n v="236"/>
    <n v="177"/>
    <n v="43"/>
    <n v="534"/>
    <n v="781"/>
    <n v="251"/>
    <n v="82"/>
    <n v="1315"/>
    <x v="0"/>
    <x v="0"/>
    <m/>
    <s v="Habitual residence"/>
    <m/>
    <m/>
    <m/>
    <s v="On foot"/>
    <m/>
    <x v="0"/>
    <m/>
    <m/>
    <m/>
    <m/>
    <m/>
    <s v="Yes"/>
    <b v="1"/>
    <b v="1"/>
    <b v="0"/>
    <b v="0"/>
    <b v="0"/>
    <b v="0"/>
    <b v="0"/>
    <b v="0"/>
    <b v="0"/>
    <m/>
    <b v="0"/>
    <s v="No"/>
    <s v="South Sudan"/>
    <x v="18"/>
    <m/>
    <x v="49"/>
    <m/>
    <s v="Alek West"/>
    <m/>
    <s v="Madhan"/>
    <s v="Alek West"/>
    <s v="SSD"/>
    <x v="18"/>
    <s v="SS0802"/>
    <s v="SS080205"/>
    <s v="ssid_SS0802_0053"/>
    <s v="No"/>
    <m/>
    <m/>
    <m/>
    <m/>
    <m/>
    <m/>
    <m/>
    <m/>
    <m/>
    <m/>
    <m/>
    <m/>
    <m/>
    <m/>
    <m/>
    <m/>
    <s v="Yes"/>
    <n v="1650"/>
    <n v="8250"/>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12/10/2021 IOM Displacement Tracking Matrix (DTM) conducted event tracking to capture information about flood displacement in Madhan village of Alek West payam of  Gogrial West county , of Warrap State._x000a_The team found that houses are collapse, a total of 1315 individuals (248 house holds) affected._x000a_the idps are within the village._x000a_urgent needs identified during the assessment includes NFI, shelter and health."/>
    <s v="10c53e10-74a8-40b2-a52c-d3ac16421fa0"/>
    <n v="1"/>
    <s v="3.4"/>
    <x v="0"/>
    <x v="0"/>
    <x v="0"/>
  </r>
  <r>
    <s v="et_SS0802_0039"/>
    <x v="83"/>
    <d v="2021-10-01T00:00:00"/>
    <d v="2021-10-12T00:00:00"/>
    <x v="7"/>
    <x v="39"/>
    <s v="Gogrial"/>
    <m/>
    <x v="7"/>
    <s v="SS0802"/>
    <s v="SS080206"/>
    <s v="ssid_SS0802_0068"/>
    <s v="Riangakol"/>
    <s v=""/>
    <n v="8.5061998370000005"/>
    <n v="27.945199970000001"/>
    <s v="Direct visit"/>
    <s v="All IDPs/returnees"/>
    <x v="0"/>
    <b v="1"/>
    <b v="0"/>
    <b v="0"/>
    <b v="1"/>
    <n v="128"/>
    <n v="669"/>
    <n v="26"/>
    <n v="54"/>
    <n v="77"/>
    <n v="83"/>
    <n v="49"/>
    <n v="27"/>
    <n v="32"/>
    <n v="64"/>
    <n v="81"/>
    <n v="93"/>
    <n v="52"/>
    <n v="31"/>
    <n v="316"/>
    <n v="353"/>
    <n v="176"/>
    <n v="58"/>
    <n v="669"/>
    <x v="0"/>
    <x v="0"/>
    <m/>
    <s v="Habitual residence"/>
    <m/>
    <m/>
    <m/>
    <s v="On foot"/>
    <m/>
    <x v="0"/>
    <m/>
    <m/>
    <m/>
    <m/>
    <m/>
    <s v="Yes"/>
    <b v="0"/>
    <b v="1"/>
    <b v="0"/>
    <b v="1"/>
    <b v="0"/>
    <b v="0"/>
    <b v="0"/>
    <b v="0"/>
    <b v="0"/>
    <m/>
    <b v="0"/>
    <s v="No"/>
    <s v="South Sudan"/>
    <x v="18"/>
    <m/>
    <x v="49"/>
    <m/>
    <s v="Gogrial"/>
    <m/>
    <s v="Other Site"/>
    <s v="Agok Mandena"/>
    <s v="SSD"/>
    <x v="18"/>
    <s v="SS0802"/>
    <s v="SS080206"/>
    <s v="other"/>
    <s v="No"/>
    <m/>
    <m/>
    <m/>
    <m/>
    <m/>
    <m/>
    <m/>
    <m/>
    <m/>
    <m/>
    <m/>
    <m/>
    <m/>
    <m/>
    <m/>
    <m/>
    <s v="Yes"/>
    <n v="310"/>
    <n v="1860"/>
    <s v="Habitual residence"/>
    <s v="Guarding property (home or land)"/>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2/10/2021 IOM DTM conducted event tracking to capture information about flood displacement in Riang- Akol village of Gogrial payam of Gogrial West county of Warrap state._x000a_the team found that houses, physical infrastructure have been destroyed and a total of 669 individuals (128 house holds) affected._x000a_urgent needs identified during the assessment includes shelter, food and health."/>
    <s v="42419293-2678-4c06-8e4e-3536d309a8bc"/>
    <n v="1"/>
    <s v="3.4"/>
    <x v="0"/>
    <x v="0"/>
    <x v="0"/>
  </r>
  <r>
    <s v="et_SS0802_0042"/>
    <x v="83"/>
    <d v="2021-10-01T00:00:00"/>
    <d v="2021-10-12T00:00:00"/>
    <x v="7"/>
    <x v="39"/>
    <s v="Gogrial"/>
    <m/>
    <x v="7"/>
    <s v="SS0802"/>
    <s v="SS080206"/>
    <s v="ssid_SS0802_0099"/>
    <s v="Majook- Awan"/>
    <s v=""/>
    <n v="8.5169999999999995"/>
    <n v="27.919"/>
    <s v="Direct visit"/>
    <s v="All IDPs/returnees"/>
    <x v="0"/>
    <b v="1"/>
    <m/>
    <m/>
    <b v="1"/>
    <n v="250"/>
    <n v="1500"/>
    <n v="78"/>
    <n v="65"/>
    <n v="174"/>
    <n v="234"/>
    <n v="96"/>
    <n v="33"/>
    <n v="86"/>
    <n v="82"/>
    <n v="221"/>
    <n v="246"/>
    <n v="143"/>
    <n v="42"/>
    <n v="680"/>
    <n v="820"/>
    <n v="311"/>
    <n v="75"/>
    <n v="1500"/>
    <x v="0"/>
    <x v="0"/>
    <m/>
    <s v="Habitual residence"/>
    <m/>
    <m/>
    <m/>
    <s v="On foot"/>
    <m/>
    <x v="0"/>
    <m/>
    <m/>
    <m/>
    <m/>
    <m/>
    <s v="Yes"/>
    <m/>
    <b v="1"/>
    <m/>
    <m/>
    <m/>
    <m/>
    <m/>
    <b v="1"/>
    <m/>
    <m/>
    <m/>
    <s v="No"/>
    <s v="South Sudan"/>
    <x v="18"/>
    <m/>
    <x v="49"/>
    <m/>
    <s v="Gogrial"/>
    <m/>
    <s v="Other Site"/>
    <s v="Peth, Amerdit, Awan"/>
    <s v="SSD"/>
    <x v="18"/>
    <s v="SS0802"/>
    <s v="SS080206"/>
    <s v="other"/>
    <s v="No"/>
    <m/>
    <m/>
    <m/>
    <m/>
    <m/>
    <m/>
    <m/>
    <m/>
    <m/>
    <m/>
    <m/>
    <m/>
    <m/>
    <m/>
    <m/>
    <m/>
    <s v="Yes"/>
    <n v="342"/>
    <n v="2052"/>
    <s v="Habitual residence"/>
    <s v="Guarding property (home or land)"/>
    <m/>
    <s v="3 - Extreme need, with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2/10/2021 IOM Displacement Tracking Matrix (DTM )conducted event tracking to capture information about flood displacement in Majook-Awan village of Gogrial payam of Gogrial West county of Warrap state._x000a_The team found a total of 1500 individuals (250 house holds) affected , houses are collapsed ,farm have been destroyed._x000a_idps are within high land within the village._x000a_urgent needs identified includes shelter, food and NFI."/>
    <s v="44f9e4ac-bc14-4509-a720-43b342157cb2"/>
    <n v="1"/>
    <s v="3.4"/>
    <x v="0"/>
    <x v="0"/>
    <x v="0"/>
  </r>
  <r>
    <s v="et_SS0802_0043"/>
    <x v="0"/>
    <d v="2021-10-01T00:00:00"/>
    <d v="2021-10-13T00:00:00"/>
    <x v="7"/>
    <x v="39"/>
    <s v="Gogrial"/>
    <m/>
    <x v="7"/>
    <s v="SS0802"/>
    <s v="SS080206"/>
    <s v="ssid_SS0802_0100"/>
    <s v="Paweng"/>
    <s v=""/>
    <n v="8.4830000000000005"/>
    <n v="28.074000000000002"/>
    <s v="Direct visit"/>
    <s v="All IDPs/returnees"/>
    <x v="0"/>
    <b v="1"/>
    <m/>
    <m/>
    <m/>
    <n v="97"/>
    <n v="582"/>
    <n v="12"/>
    <n v="30"/>
    <n v="73"/>
    <n v="78"/>
    <n v="24"/>
    <n v="16"/>
    <n v="35"/>
    <n v="43"/>
    <n v="94"/>
    <n v="115"/>
    <n v="28"/>
    <n v="34"/>
    <n v="233"/>
    <n v="349"/>
    <n v="120"/>
    <n v="50"/>
    <n v="582"/>
    <x v="1"/>
    <x v="0"/>
    <m/>
    <s v="Habitual residence"/>
    <m/>
    <m/>
    <m/>
    <s v="On foot"/>
    <m/>
    <x v="0"/>
    <m/>
    <m/>
    <m/>
    <m/>
    <m/>
    <s v="Yes"/>
    <b v="1"/>
    <b v="1"/>
    <m/>
    <m/>
    <m/>
    <m/>
    <m/>
    <b v="1"/>
    <m/>
    <m/>
    <m/>
    <s v="No"/>
    <s v="South Sudan"/>
    <x v="18"/>
    <m/>
    <x v="49"/>
    <m/>
    <s v="Gogrial"/>
    <m/>
    <s v="Other Site"/>
    <s v="Wutur, Lolnyiel"/>
    <s v="SSD"/>
    <x v="18"/>
    <s v="SS0802"/>
    <s v="SS080206"/>
    <s v="other"/>
    <s v="No"/>
    <m/>
    <m/>
    <m/>
    <m/>
    <m/>
    <m/>
    <m/>
    <m/>
    <m/>
    <m/>
    <m/>
    <m/>
    <m/>
    <m/>
    <m/>
    <m/>
    <s v="Yes"/>
    <n v="283"/>
    <n v="1698"/>
    <s v="Habitual residence"/>
    <s v="Guarding property (home or land)"/>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13/10/2021 Displacement Tracking Matrix (DTM) conducted event tracking to capture information about flood displacement in Paweng village of Gogrial Payam of Gogrial West county of Warrap state ._x000a_The team found a total of 582 individuals (97 house holds) affected, house , crops and physical infrastructure have been destroyed._x000a_information gathered through key informant indicates the idps are within high land within the village._x000a_urgent needs includes shelter ,food and NFI"/>
    <s v="77dbc258-8e6c-4576-80a8-02403baf2fb1"/>
    <n v="1"/>
    <s v="3.4"/>
    <x v="0"/>
    <x v="0"/>
    <x v="0"/>
  </r>
  <r>
    <s v="et_SS0802_0044"/>
    <x v="0"/>
    <d v="2021-10-01T00:00:00"/>
    <d v="2021-10-13T00:00:00"/>
    <x v="7"/>
    <x v="39"/>
    <s v="Gogrial"/>
    <m/>
    <x v="7"/>
    <s v="SS0802"/>
    <s v="SS080206"/>
    <s v="ssid_SS0802_0101"/>
    <s v="Rumkur"/>
    <s v=""/>
    <n v="8.6039999999999992"/>
    <n v="27.959"/>
    <s v="Direct visit"/>
    <s v="All IDPs/returnees"/>
    <x v="0"/>
    <b v="1"/>
    <b v="1"/>
    <m/>
    <m/>
    <n v="121"/>
    <n v="716"/>
    <n v="31"/>
    <n v="43"/>
    <n v="80"/>
    <n v="95"/>
    <n v="55"/>
    <n v="32"/>
    <n v="40"/>
    <n v="55"/>
    <n v="91"/>
    <n v="104"/>
    <n v="62"/>
    <n v="28"/>
    <n v="336"/>
    <n v="380"/>
    <n v="169"/>
    <n v="60"/>
    <n v="716"/>
    <x v="0"/>
    <x v="0"/>
    <m/>
    <s v="Habitual residence"/>
    <m/>
    <m/>
    <m/>
    <s v="On foot"/>
    <m/>
    <x v="0"/>
    <m/>
    <m/>
    <m/>
    <m/>
    <m/>
    <s v="Yes"/>
    <b v="1"/>
    <b v="1"/>
    <m/>
    <m/>
    <m/>
    <m/>
    <m/>
    <b v="1"/>
    <m/>
    <m/>
    <m/>
    <s v="No"/>
    <s v="South Sudan"/>
    <x v="18"/>
    <m/>
    <x v="49"/>
    <m/>
    <s v="Gogrial"/>
    <m/>
    <s v="Rumkur"/>
    <s v=""/>
    <s v="SSD"/>
    <x v="18"/>
    <s v="SS0802"/>
    <s v="SS080206"/>
    <s v="ssid_SS0802_0101"/>
    <s v="No"/>
    <m/>
    <m/>
    <m/>
    <m/>
    <m/>
    <m/>
    <m/>
    <m/>
    <m/>
    <m/>
    <m/>
    <m/>
    <m/>
    <m/>
    <m/>
    <m/>
    <s v="Yes"/>
    <n v="860"/>
    <n v="5160"/>
    <s v="Habitual residence"/>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3/10/2021 IOM Displacement Tracking Matrix (DTM)conducted event tracking to capture information about flood displacement in Rumkur village of Gogrial payam of Gogrial West county of Warrap state._x000a_the team found a total of 716 individuals (121 house holds) affected. crop product and houses have been destroyed._x000a_information gathered through key informant from team visit indicates idps are within high land within the village._x000a_urgent needs includes food, shelter, heath and NFI."/>
    <s v="883f2f57-4feb-4d95-9ac1-0727a6892f8f"/>
    <n v="1"/>
    <s v="3.4"/>
    <x v="0"/>
    <x v="0"/>
    <x v="0"/>
  </r>
  <r>
    <s v="et_SS0802_0045"/>
    <x v="0"/>
    <d v="2021-10-01T00:00:00"/>
    <d v="2021-10-13T00:00:00"/>
    <x v="7"/>
    <x v="39"/>
    <s v="Gogrial"/>
    <m/>
    <x v="7"/>
    <s v="SS0802"/>
    <s v="SS080206"/>
    <s v="ssid_SS0802_0102"/>
    <s v="Ayiel"/>
    <s v=" Machar"/>
    <n v="8.5419999999999998"/>
    <n v="28.123000000000001"/>
    <s v="Direct visit"/>
    <s v="All IDPs/returnees"/>
    <x v="0"/>
    <b v="1"/>
    <m/>
    <m/>
    <m/>
    <n v="123"/>
    <n v="738"/>
    <n v="46"/>
    <n v="39"/>
    <n v="75"/>
    <n v="88"/>
    <n v="51"/>
    <n v="15"/>
    <n v="58"/>
    <n v="54"/>
    <n v="96"/>
    <n v="115"/>
    <n v="74"/>
    <n v="27"/>
    <n v="314"/>
    <n v="424"/>
    <n v="197"/>
    <n v="42"/>
    <n v="738"/>
    <x v="1"/>
    <x v="0"/>
    <m/>
    <s v="Habitual residence"/>
    <m/>
    <m/>
    <m/>
    <s v="On foot"/>
    <m/>
    <x v="0"/>
    <m/>
    <m/>
    <m/>
    <m/>
    <m/>
    <s v="Yes"/>
    <m/>
    <b v="1"/>
    <m/>
    <m/>
    <m/>
    <m/>
    <m/>
    <b v="1"/>
    <m/>
    <m/>
    <m/>
    <s v="No"/>
    <s v="South Sudan"/>
    <x v="18"/>
    <m/>
    <x v="49"/>
    <m/>
    <s v="Gogrial"/>
    <m/>
    <s v="Ayiel"/>
    <s v="Machar"/>
    <s v="SSD"/>
    <x v="18"/>
    <s v="SS0802"/>
    <s v="SS080206"/>
    <s v="ssid_SS0802_0102"/>
    <s v="No"/>
    <m/>
    <m/>
    <m/>
    <m/>
    <m/>
    <m/>
    <m/>
    <m/>
    <m/>
    <m/>
    <m/>
    <m/>
    <m/>
    <m/>
    <m/>
    <m/>
    <s v="Yes"/>
    <n v="875"/>
    <n v="5250"/>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13/10/2021 IOM DTM conducted event tracking to capture information about flood displacement in Ayiel village of Gogrial West payam of Warrap state._x000a_The team found a total of 738 individuals (123 house holds) affected, houses and crop product have been destroyed._x000a_information gathered through key informant indicates IDPs are under trees and in the open area because the school in not enough to accommodate them._x000a_urgent needs identified includes NFI, shelter and food."/>
    <s v="662c5bf4-3322-4a10-9188-e33125c7255e"/>
    <n v="1"/>
    <s v="3.4"/>
    <x v="0"/>
    <x v="0"/>
    <x v="0"/>
  </r>
  <r>
    <s v="et_SS0806_0028"/>
    <x v="146"/>
    <d v="2021-10-08T00:00:00"/>
    <d v="2021-11-02T00:00:00"/>
    <x v="7"/>
    <x v="55"/>
    <s v="Ajak Kuac"/>
    <m/>
    <x v="7"/>
    <s v="SS0806"/>
    <s v="SS080601"/>
    <s v="ssid_SS0806_0014"/>
    <s v="Marialguot jur"/>
    <s v=""/>
    <n v="9.2484101120000002"/>
    <n v="28.61319962"/>
    <s v="Direct visit"/>
    <s v="All IDPs/returnees"/>
    <x v="0"/>
    <b v="1"/>
    <b v="0"/>
    <b v="0"/>
    <b v="0"/>
    <n v="207"/>
    <n v="1242"/>
    <n v="40"/>
    <n v="76"/>
    <n v="152"/>
    <n v="121"/>
    <n v="98"/>
    <n v="30"/>
    <n v="73"/>
    <n v="89"/>
    <n v="201"/>
    <n v="159"/>
    <n v="134"/>
    <n v="69"/>
    <n v="517"/>
    <n v="725"/>
    <n v="278"/>
    <n v="99"/>
    <n v="1242"/>
    <x v="0"/>
    <x v="0"/>
    <m/>
    <s v="Habitual residence"/>
    <m/>
    <m/>
    <m/>
    <s v="On foot"/>
    <m/>
    <x v="0"/>
    <m/>
    <m/>
    <m/>
    <m/>
    <m/>
    <s v="Yes"/>
    <b v="1"/>
    <b v="1"/>
    <b v="0"/>
    <b v="0"/>
    <b v="0"/>
    <b v="0"/>
    <b v="0"/>
    <b v="0"/>
    <b v="0"/>
    <m/>
    <b v="0"/>
    <s v="No"/>
    <s v="South Sudan"/>
    <x v="18"/>
    <m/>
    <x v="65"/>
    <m/>
    <s v="Ajak Kuac"/>
    <m/>
    <s v="Marialguot jur"/>
    <s v="Ajak Kuac"/>
    <s v="SSD"/>
    <x v="18"/>
    <s v="SS0806"/>
    <s v="SS080601"/>
    <s v="ssid_SS0806_0014"/>
    <s v="No"/>
    <m/>
    <m/>
    <m/>
    <m/>
    <m/>
    <m/>
    <m/>
    <m/>
    <m/>
    <m/>
    <m/>
    <m/>
    <m/>
    <m/>
    <m/>
    <m/>
    <s v="Yes"/>
    <n v="183"/>
    <n v="933"/>
    <s v="Habitual residence"/>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11/2021 ,DTM team conducted field assessment to marial guotjur village of Ajak Akuac Payam of warrap state , the objective of the assessment was to verity reports of displaced person due to flood during the visit , the team found 1242 individuals of 207 HHs affected by flood .the information was gathered through local authority and affected population_x000a_the major needs foe the affected population was food ,shelters and non food items"/>
    <s v="bfb5c954-fdf9-446a-926d-08d21eb64e52"/>
    <n v="1"/>
    <s v="3.4"/>
    <x v="0"/>
    <x v="0"/>
    <x v="0"/>
  </r>
  <r>
    <s v="et_SS0806_0029"/>
    <x v="146"/>
    <d v="2021-10-08T00:00:00"/>
    <d v="2021-11-02T00:00:00"/>
    <x v="7"/>
    <x v="55"/>
    <s v="Ajak Kuac"/>
    <m/>
    <x v="7"/>
    <s v="SS0806"/>
    <s v="SS080601"/>
    <s v="ssid_SS0806_0022"/>
    <s v="Molbong"/>
    <s v=""/>
    <n v="9.2539800000000003"/>
    <n v="28.684449999999998"/>
    <s v="Direct visit"/>
    <s v="Majority of IDPs/returnees"/>
    <x v="0"/>
    <b v="1"/>
    <b v="1"/>
    <m/>
    <m/>
    <n v="540"/>
    <n v="2916"/>
    <n v="88"/>
    <n v="160"/>
    <n v="372"/>
    <n v="270"/>
    <n v="320"/>
    <n v="95"/>
    <n v="103"/>
    <n v="177"/>
    <n v="504"/>
    <n v="344"/>
    <n v="295"/>
    <n v="188"/>
    <n v="1305"/>
    <n v="1611"/>
    <n v="528"/>
    <n v="283"/>
    <n v="2916"/>
    <x v="0"/>
    <x v="0"/>
    <m/>
    <s v="Habitual residence"/>
    <m/>
    <m/>
    <m/>
    <s v="On foot"/>
    <m/>
    <x v="0"/>
    <m/>
    <m/>
    <m/>
    <m/>
    <m/>
    <s v="Yes"/>
    <b v="1"/>
    <b v="1"/>
    <m/>
    <b v="1"/>
    <m/>
    <m/>
    <m/>
    <b v="1"/>
    <m/>
    <m/>
    <m/>
    <s v="No"/>
    <s v="South Sudan"/>
    <x v="18"/>
    <m/>
    <x v="65"/>
    <m/>
    <s v="Ajak Kuac"/>
    <m/>
    <s v="Other Site"/>
    <s v="Ajook ,Kajak ,and mayenaher"/>
    <s v="SSD"/>
    <x v="18"/>
    <s v="SS0806"/>
    <s v="SS080601"/>
    <s v="other"/>
    <s v="No"/>
    <m/>
    <m/>
    <m/>
    <m/>
    <m/>
    <m/>
    <m/>
    <m/>
    <m/>
    <m/>
    <m/>
    <m/>
    <m/>
    <m/>
    <m/>
    <m/>
    <s v="Yes"/>
    <n v="365"/>
    <n v="1861"/>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11/2021 ,DTM team conducted field assessment to malbany village of Ajak Akuac Payam of warrap state , the objective of the assessment was to verity reports of displaced persons due to flood during the visit , the team found 2916 individuals of 540 HHs affected by flood the information was gathered through local authorities and affected population _x000d__x000a_The major needs for the affected population was food ,shelters and non food items."/>
    <s v="296c7c44-2070-4377-9dae-6d37a213acf6"/>
    <n v="1"/>
    <s v="3.4"/>
    <x v="0"/>
    <x v="0"/>
    <x v="0"/>
  </r>
  <r>
    <s v="et_SS0806_0026"/>
    <x v="146"/>
    <d v="2021-10-08T00:00:00"/>
    <d v="2021-11-02T00:00:00"/>
    <x v="7"/>
    <x v="55"/>
    <s v="Ajak Kuac"/>
    <m/>
    <x v="7"/>
    <s v="SS0806"/>
    <s v="SS080601"/>
    <s v="ssid_SS0806_0041"/>
    <s v="Abey"/>
    <s v="Marol,Abeynhom, Dhal ,Wunaruei ,Goalawen ,Wunlang"/>
    <n v="9.2899999999999991"/>
    <n v="28.710999999999999"/>
    <s v="Direct visit"/>
    <s v="All IDPs/returnees"/>
    <x v="0"/>
    <b v="1"/>
    <b v="1"/>
    <b v="1"/>
    <m/>
    <n v="304"/>
    <n v="1824"/>
    <n v="69"/>
    <n v="91"/>
    <n v="256"/>
    <n v="215"/>
    <n v="164"/>
    <n v="96"/>
    <n v="72"/>
    <n v="103"/>
    <n v="267"/>
    <n v="219"/>
    <n v="169"/>
    <n v="103"/>
    <n v="891"/>
    <n v="933"/>
    <n v="335"/>
    <n v="199"/>
    <n v="1824"/>
    <x v="0"/>
    <x v="0"/>
    <m/>
    <s v="Habitual residence"/>
    <m/>
    <m/>
    <m/>
    <s v="On foot"/>
    <m/>
    <x v="0"/>
    <m/>
    <m/>
    <m/>
    <m/>
    <m/>
    <s v="Yes"/>
    <b v="1"/>
    <b v="1"/>
    <m/>
    <m/>
    <m/>
    <m/>
    <m/>
    <b v="1"/>
    <m/>
    <m/>
    <m/>
    <s v="No"/>
    <s v="South Sudan"/>
    <x v="18"/>
    <m/>
    <x v="65"/>
    <m/>
    <s v="Ajak Kuac"/>
    <m/>
    <s v="Abey"/>
    <s v=""/>
    <s v="SSD"/>
    <x v="18"/>
    <s v="SS0806"/>
    <s v="SS080601"/>
    <s v="ssid_SS0806_0041"/>
    <s v="No"/>
    <m/>
    <m/>
    <m/>
    <m/>
    <m/>
    <m/>
    <m/>
    <m/>
    <m/>
    <m/>
    <m/>
    <m/>
    <m/>
    <m/>
    <m/>
    <m/>
    <s v="Yes"/>
    <n v="185"/>
    <n v="925"/>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11/2021 ,DTM conducted field assessment to Abey village of Ajak Akuac Payam of warrap state ,The objective of the assessment was to verify reports of displaced persons due to flood during the visit, the team found 1824 individual of 304 HHs affected by flood .The information was gathered through local authority and affected population _x000d__x000a_The major needs for the affected population was food ,shelter and non foods items"/>
    <s v="ec373621-2a0c-4a02-9a61-cef984e0af90"/>
    <n v="1"/>
    <s v="3.4"/>
    <x v="0"/>
    <x v="0"/>
    <x v="0"/>
  </r>
  <r>
    <s v="et_SS0806_0027"/>
    <x v="146"/>
    <d v="2021-10-08T00:00:00"/>
    <d v="2021-11-02T00:00:00"/>
    <x v="7"/>
    <x v="55"/>
    <s v="Ajak Kuac"/>
    <m/>
    <x v="7"/>
    <s v="SS0806"/>
    <s v="SS080601"/>
    <s v="ssid_SS0806_0042"/>
    <s v="Mariik"/>
    <s v=""/>
    <n v="9.2829999999999995"/>
    <n v="28.667000000000002"/>
    <s v="Direct visit"/>
    <s v="Majority of IDPs/returnees"/>
    <x v="0"/>
    <b v="1"/>
    <b v="1"/>
    <m/>
    <m/>
    <n v="180"/>
    <n v="1080"/>
    <n v="21"/>
    <n v="33"/>
    <n v="148"/>
    <n v="135"/>
    <n v="114"/>
    <n v="31"/>
    <n v="43"/>
    <n v="62"/>
    <n v="161"/>
    <n v="164"/>
    <n v="129"/>
    <n v="39"/>
    <n v="482"/>
    <n v="598"/>
    <n v="159"/>
    <n v="70"/>
    <n v="1080"/>
    <x v="0"/>
    <x v="0"/>
    <m/>
    <s v="Habitual residence"/>
    <m/>
    <m/>
    <m/>
    <s v="On foot"/>
    <m/>
    <x v="0"/>
    <m/>
    <m/>
    <m/>
    <m/>
    <m/>
    <s v="Yes"/>
    <b v="1"/>
    <b v="1"/>
    <m/>
    <m/>
    <m/>
    <m/>
    <m/>
    <m/>
    <m/>
    <m/>
    <m/>
    <s v="No"/>
    <s v="South Sudan"/>
    <x v="18"/>
    <m/>
    <x v="65"/>
    <m/>
    <s v="Ajak Kuac"/>
    <m/>
    <s v="Other Site"/>
    <s v="Garjunb ,Mayen ,Kolnyin ,Mabior ,Pankur ,Gobanyor"/>
    <s v="SSD"/>
    <x v="18"/>
    <s v="SS0806"/>
    <s v="SS080601"/>
    <s v="other"/>
    <s v="No"/>
    <m/>
    <m/>
    <m/>
    <m/>
    <m/>
    <m/>
    <m/>
    <m/>
    <m/>
    <m/>
    <m/>
    <m/>
    <m/>
    <m/>
    <m/>
    <m/>
    <s v="Yes"/>
    <n v="217"/>
    <n v="1106"/>
    <s v="Habitual residence"/>
    <s v="Livelihood activities"/>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11/2021 ,DTM conducted field assessment to mariik village of Ajak Akuac payam of warrap state ,the objective of the assessment was to verity reports of displaced persons due to flood during the visit the team found 1080 individuals of 180 HHs affected by flood .the information was gathered through local authorities and affected population _x000a_the major needs for the affected population was food ,shelters and non food items"/>
    <s v="cc71bf04-be3f-41e5-9110-57aed45e9a34"/>
    <n v="1"/>
    <s v="3.4"/>
    <x v="0"/>
    <x v="0"/>
    <x v="0"/>
  </r>
  <r>
    <s v="et_SS0806_0038"/>
    <x v="205"/>
    <d v="2021-10-04T00:00:00"/>
    <d v="2021-11-01T00:00:00"/>
    <x v="7"/>
    <x v="55"/>
    <s v="Akoc"/>
    <m/>
    <x v="7"/>
    <s v="SS0806"/>
    <s v="SS080602"/>
    <s v="ssid_SS0806_0050"/>
    <s v="Yiik"/>
    <s v="Yiik"/>
    <n v="9.1129999999999995"/>
    <n v="28.03"/>
    <s v="Remote Assessment (e.g. phone interview, interview outside of the location)"/>
    <s v="Some IDPs/returnees"/>
    <x v="0"/>
    <m/>
    <b v="1"/>
    <m/>
    <m/>
    <n v="312"/>
    <n v="1650"/>
    <n v="46"/>
    <n v="54"/>
    <n v="178"/>
    <n v="215"/>
    <n v="166"/>
    <n v="59"/>
    <n v="62"/>
    <n v="77"/>
    <n v="259"/>
    <n v="213"/>
    <n v="238"/>
    <n v="83"/>
    <n v="718"/>
    <n v="932"/>
    <n v="239"/>
    <n v="142"/>
    <n v="1650"/>
    <x v="0"/>
    <x v="0"/>
    <m/>
    <s v="Habitual residence"/>
    <m/>
    <m/>
    <m/>
    <s v="On foot"/>
    <m/>
    <x v="0"/>
    <m/>
    <m/>
    <m/>
    <m/>
    <m/>
    <s v="Yes"/>
    <b v="1"/>
    <b v="1"/>
    <m/>
    <m/>
    <m/>
    <m/>
    <m/>
    <b v="1"/>
    <m/>
    <m/>
    <m/>
    <s v="No"/>
    <s v="South Sudan"/>
    <x v="18"/>
    <m/>
    <x v="65"/>
    <m/>
    <s v="Akoc"/>
    <m/>
    <s v="Other Site"/>
    <s v="Malek-Mong ,Mathiangdit"/>
    <s v="SSD"/>
    <x v="18"/>
    <s v="SS0806"/>
    <s v="SS080602"/>
    <s v="other"/>
    <s v="No"/>
    <m/>
    <m/>
    <m/>
    <m/>
    <m/>
    <m/>
    <m/>
    <m/>
    <m/>
    <m/>
    <m/>
    <m/>
    <m/>
    <m/>
    <m/>
    <m/>
    <s v="Yes"/>
    <n v="130"/>
    <n v="663"/>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On 1/11/2021, DTM team conduct field assessment to Yiik village of AKoc Payam of Warrap state , the objected of the assessment was to verify report of displaced persons from Malek-mong  and Mathiangdit , due to flood. during the visit the team found 1560 Individual of 312 HH affected by flood , the information was gathered through local authorities and affected population ._x000d__x000a_the major needs for the affected population was food , health and NFI"/>
    <s v="685a04d0-2057-4378-8a46-b655d5a9cc5d"/>
    <n v="1"/>
    <s v="3.4"/>
    <x v="0"/>
    <x v="0"/>
    <x v="0"/>
  </r>
  <r>
    <s v="et_SS0806_0039"/>
    <x v="205"/>
    <d v="2021-10-04T00:00:00"/>
    <d v="2021-11-01T00:00:00"/>
    <x v="7"/>
    <x v="55"/>
    <s v="Akoc"/>
    <m/>
    <x v="7"/>
    <s v="SS0806"/>
    <s v="SS080602"/>
    <s v="ssid_SS0806_0051"/>
    <s v="Wuncuei"/>
    <s v="Wuncuei"/>
    <n v="9.1920000000000002"/>
    <n v="28.024000000000001"/>
    <s v="Remote Assessment (e.g. phone interview, interview outside of the location)"/>
    <s v="Majority of IDPs/returnees"/>
    <x v="0"/>
    <b v="1"/>
    <b v="1"/>
    <m/>
    <b v="1"/>
    <n v="657"/>
    <n v="2628"/>
    <n v="53"/>
    <n v="103"/>
    <n v="362"/>
    <n v="411"/>
    <n v="254"/>
    <n v="102"/>
    <n v="78"/>
    <n v="117"/>
    <n v="431"/>
    <n v="357"/>
    <n v="265"/>
    <n v="95"/>
    <n v="1285"/>
    <n v="1343"/>
    <n v="351"/>
    <n v="197"/>
    <n v="2628"/>
    <x v="0"/>
    <x v="0"/>
    <m/>
    <s v="Habitual residence"/>
    <m/>
    <m/>
    <m/>
    <s v="On foot"/>
    <m/>
    <x v="0"/>
    <m/>
    <m/>
    <m/>
    <m/>
    <m/>
    <s v="Yes"/>
    <b v="1"/>
    <b v="1"/>
    <m/>
    <m/>
    <m/>
    <m/>
    <m/>
    <b v="1"/>
    <m/>
    <m/>
    <m/>
    <s v="No"/>
    <s v="South Sudan"/>
    <x v="18"/>
    <m/>
    <x v="65"/>
    <m/>
    <s v="Akoc"/>
    <m/>
    <s v="Other Site"/>
    <s v="Machar Akoc , Malek"/>
    <s v="SSD"/>
    <x v="18"/>
    <s v="SS0806"/>
    <s v="SS080602"/>
    <s v="other"/>
    <s v="No"/>
    <m/>
    <m/>
    <m/>
    <m/>
    <m/>
    <m/>
    <m/>
    <m/>
    <m/>
    <m/>
    <m/>
    <m/>
    <m/>
    <m/>
    <m/>
    <m/>
    <s v="Yes"/>
    <n v="138"/>
    <n v="690"/>
    <s v="Habitual residence"/>
    <s v="Disability (Physical, mental, elderly)"/>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1/11/2021, DTM team conduct field assessment to Wuncuei village of Akoc Payam of Warrap State the objected of assessment was to verify report of displaced persons from , Machar, Akoc and Malek due to flood ,_x000a_During the visit the team was found 2628 Individual of 657 HH affected by flood the information was gathered through local authorities and affected population ._x000a_The major needs for the affected population was food and NFI"/>
    <s v="b9793e59-70dc-4256-9fcb-9bec1085198c"/>
    <n v="1"/>
    <s v="3.4"/>
    <x v="0"/>
    <x v="0"/>
    <x v="0"/>
  </r>
  <r>
    <s v="et_SS0806_0040"/>
    <x v="205"/>
    <d v="2021-10-04T00:00:00"/>
    <d v="2021-11-01T00:00:00"/>
    <x v="7"/>
    <x v="55"/>
    <s v="Akoc"/>
    <m/>
    <x v="7"/>
    <s v="SS0806"/>
    <s v="SS080602"/>
    <s v="ssid_SS0806_0005"/>
    <s v="Marol-Bol"/>
    <s v=""/>
    <n v="9.1809379999999994"/>
    <n v="28.014610000000001"/>
    <s v="Remote Assessment (e.g. phone interview, interview outside of the location)"/>
    <s v="Majority of IDPs/returnees"/>
    <x v="0"/>
    <b v="1"/>
    <b v="0"/>
    <b v="1"/>
    <b v="0"/>
    <n v="368"/>
    <n v="1472"/>
    <n v="71"/>
    <n v="124"/>
    <n v="203"/>
    <n v="120"/>
    <n v="97"/>
    <n v="68"/>
    <n v="92"/>
    <n v="143"/>
    <n v="233"/>
    <n v="154"/>
    <n v="107"/>
    <n v="60"/>
    <n v="683"/>
    <n v="789"/>
    <n v="430"/>
    <n v="128"/>
    <n v="1472"/>
    <x v="0"/>
    <x v="0"/>
    <m/>
    <s v="Habitual residence"/>
    <m/>
    <m/>
    <m/>
    <s v="On foot"/>
    <m/>
    <x v="0"/>
    <m/>
    <m/>
    <m/>
    <m/>
    <m/>
    <s v="Yes"/>
    <b v="1"/>
    <b v="1"/>
    <b v="0"/>
    <b v="0"/>
    <b v="0"/>
    <b v="0"/>
    <b v="0"/>
    <b v="1"/>
    <b v="0"/>
    <m/>
    <b v="0"/>
    <s v="No"/>
    <s v="South Sudan"/>
    <x v="18"/>
    <m/>
    <x v="65"/>
    <m/>
    <s v="Akoc"/>
    <m/>
    <s v="Other Site"/>
    <s v="Achelnoon,MalekPathou"/>
    <s v="SSD"/>
    <x v="18"/>
    <s v="SS0806"/>
    <s v="SS080602"/>
    <s v="other"/>
    <s v="No"/>
    <m/>
    <m/>
    <m/>
    <m/>
    <m/>
    <m/>
    <m/>
    <m/>
    <m/>
    <m/>
    <m/>
    <m/>
    <m/>
    <m/>
    <m/>
    <m/>
    <s v="Yes"/>
    <n v="96"/>
    <n v="489"/>
    <s v="Habitual residence"/>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1/11/2021, DTM team conduct assessment field to Morol-Bol village of Akoc Payam of Warrap state the objected of assessment was to verify report of displaced person from Achelnoon , MalekPathou due to flood ._x000a_During visit the team found 1472 Individual of 368 HH affected by flood the information was gathered through local authorities and affected population _x000a_The major needs for affected population was NFI and food"/>
    <s v="a662c506-4b10-4aff-b37e-e6f688654cda"/>
    <n v="1"/>
    <s v="3.4"/>
    <x v="0"/>
    <x v="0"/>
    <x v="0"/>
  </r>
  <r>
    <s v="et_SS0806_0041"/>
    <x v="205"/>
    <d v="2021-10-04T00:00:00"/>
    <d v="2021-11-01T00:00:00"/>
    <x v="7"/>
    <x v="55"/>
    <s v="Akoc"/>
    <m/>
    <x v="7"/>
    <s v="SS0806"/>
    <s v="SS080602"/>
    <s v="ssid_SS0806_0007"/>
    <s v="Tiit"/>
    <s v=""/>
    <n v="9.11632"/>
    <n v="27.972000000000001"/>
    <s v="Remote Assessment (e.g. phone interview, interview outside of the location)"/>
    <s v="Majority of IDPs/returnees"/>
    <x v="0"/>
    <b v="1"/>
    <b v="1"/>
    <b v="0"/>
    <b v="1"/>
    <n v="350"/>
    <n v="1225"/>
    <n v="28"/>
    <n v="76"/>
    <n v="180"/>
    <n v="154"/>
    <n v="97"/>
    <n v="21"/>
    <n v="39"/>
    <n v="85"/>
    <n v="194"/>
    <n v="174"/>
    <n v="138"/>
    <n v="39"/>
    <n v="556"/>
    <n v="669"/>
    <n v="228"/>
    <n v="60"/>
    <n v="1225"/>
    <x v="0"/>
    <x v="0"/>
    <m/>
    <s v="Habitual residence"/>
    <m/>
    <m/>
    <m/>
    <s v="On foot"/>
    <m/>
    <x v="0"/>
    <m/>
    <m/>
    <m/>
    <m/>
    <m/>
    <s v="Yes"/>
    <b v="1"/>
    <b v="1"/>
    <b v="0"/>
    <b v="0"/>
    <b v="0"/>
    <b v="0"/>
    <b v="0"/>
    <b v="0"/>
    <b v="0"/>
    <m/>
    <b v="0"/>
    <s v="No"/>
    <s v="South Sudan"/>
    <x v="18"/>
    <m/>
    <x v="65"/>
    <m/>
    <s v="Akoc"/>
    <m/>
    <s v="Other Site"/>
    <s v="Malual-Ayuel"/>
    <s v="SSD"/>
    <x v="18"/>
    <s v="SS0806"/>
    <s v="SS080602"/>
    <s v="other"/>
    <s v="No"/>
    <m/>
    <m/>
    <m/>
    <m/>
    <m/>
    <m/>
    <m/>
    <m/>
    <m/>
    <m/>
    <m/>
    <m/>
    <m/>
    <m/>
    <m/>
    <m/>
    <s v="Yes"/>
    <n v="115"/>
    <n v="575"/>
    <s v="Habitual residence"/>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1 - No severe need"/>
    <s v="3 - Extreme need, with immediate threat to life"/>
    <s v="1 - No severe need"/>
    <s v="2 - No"/>
    <m/>
    <m/>
    <s v="On-1/11/2021 DTM team conduct field assessment to Tiit village of Akoc Payam of Warrap state the objected of assessment was to verify report of displaced persons from Malual-Ayuel due to flood ,During the visit the team found 1225 individual of 350 HH affected by flood , the information was gathered through local authorities and affected population _x000a_the major needs for affected population was Food and NFI"/>
    <s v="f0b0c3e3-4f23-4d92-8015-cd9eb363f1df"/>
    <n v="1"/>
    <s v="3.4"/>
    <x v="0"/>
    <x v="0"/>
    <x v="0"/>
  </r>
  <r>
    <s v="et_SS0806_0037"/>
    <x v="205"/>
    <d v="2021-10-04T00:00:00"/>
    <d v="2021-11-01T00:00:00"/>
    <x v="7"/>
    <x v="55"/>
    <s v="Akoc"/>
    <m/>
    <x v="7"/>
    <s v="SS0806"/>
    <s v="SS080602"/>
    <s v="ssid_SS0806_0008"/>
    <s v="Akoc Center"/>
    <s v=""/>
    <n v="9.1523199080000008"/>
    <n v="28.02370071"/>
    <s v="Remote Assessment (e.g. phone interview, interview outside of the location)"/>
    <s v="Majority of IDPs/returnees"/>
    <x v="0"/>
    <b v="1"/>
    <b v="1"/>
    <b v="0"/>
    <b v="0"/>
    <n v="285"/>
    <n v="1425"/>
    <n v="46"/>
    <n v="71"/>
    <n v="237"/>
    <n v="140"/>
    <n v="98"/>
    <n v="48"/>
    <n v="59"/>
    <n v="86"/>
    <n v="302"/>
    <n v="169"/>
    <n v="103"/>
    <n v="66"/>
    <n v="640"/>
    <n v="785"/>
    <n v="262"/>
    <n v="114"/>
    <n v="1425"/>
    <x v="0"/>
    <x v="0"/>
    <m/>
    <s v="Habitual residence"/>
    <m/>
    <m/>
    <m/>
    <s v="On foot"/>
    <m/>
    <x v="0"/>
    <m/>
    <m/>
    <m/>
    <m/>
    <m/>
    <s v="Yes"/>
    <b v="1"/>
    <b v="1"/>
    <b v="0"/>
    <b v="0"/>
    <b v="0"/>
    <b v="0"/>
    <b v="0"/>
    <b v="0"/>
    <b v="0"/>
    <m/>
    <b v="0"/>
    <s v="No"/>
    <s v="South Sudan"/>
    <x v="18"/>
    <m/>
    <x v="65"/>
    <m/>
    <s v="Akoc"/>
    <m/>
    <s v="Other Site"/>
    <s v="Pan, Nhpal, Kurnyin"/>
    <s v="SSD"/>
    <x v="18"/>
    <s v="SS0806"/>
    <s v="SS080602"/>
    <s v="other"/>
    <s v="No"/>
    <m/>
    <m/>
    <m/>
    <m/>
    <m/>
    <m/>
    <m/>
    <m/>
    <m/>
    <m/>
    <m/>
    <m/>
    <m/>
    <m/>
    <m/>
    <m/>
    <s v="Yes"/>
    <n v="113"/>
    <n v="576"/>
    <s v="Habitual residence"/>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 On 1/11/2021, DTM team conduct field assessment to Akoc -center vullage of Akoc Payam of Warrp state , the objected of the assessment was to verify report of displaced persons from Pan-nhpal and Kurnyin due to flood ,during the visit the team found 1425 individual of 285 HH affected by flood ,the information was gathered through local authorities and affected population , the major needs for the affected population was shelter , NFI and food"/>
    <s v="68d59797-0e45-470f-b51c-971130a3b803"/>
    <n v="1"/>
    <s v="3.4"/>
    <x v="0"/>
    <x v="0"/>
    <x v="0"/>
  </r>
  <r>
    <s v="et_SS0806_0020"/>
    <x v="157"/>
    <d v="2021-10-12T00:00:00"/>
    <d v="2021-10-29T00:00:00"/>
    <x v="7"/>
    <x v="55"/>
    <s v="Aweng"/>
    <m/>
    <x v="7"/>
    <s v="SS0806"/>
    <s v="SS080603"/>
    <s v="ssid_SS0806_0002"/>
    <s v="Pagai"/>
    <s v=""/>
    <n v="9.0799999239999991"/>
    <n v="28.559999470000001"/>
    <s v="Remote Assessment (e.g. phone interview, interview outside of the location)"/>
    <s v="Majority of IDPs/returnees"/>
    <x v="0"/>
    <b v="1"/>
    <b v="1"/>
    <b v="0"/>
    <b v="1"/>
    <n v="316"/>
    <n v="1890"/>
    <n v="97"/>
    <n v="123"/>
    <n v="188"/>
    <n v="233"/>
    <n v="180"/>
    <n v="83"/>
    <n v="84"/>
    <n v="176"/>
    <n v="283"/>
    <n v="216"/>
    <n v="164"/>
    <n v="63"/>
    <n v="904"/>
    <n v="986"/>
    <n v="480"/>
    <n v="146"/>
    <n v="1890"/>
    <x v="0"/>
    <x v="0"/>
    <m/>
    <s v="Habitual residence"/>
    <m/>
    <m/>
    <m/>
    <s v="On foot"/>
    <m/>
    <x v="0"/>
    <m/>
    <m/>
    <m/>
    <m/>
    <m/>
    <s v="Yes"/>
    <b v="1"/>
    <b v="1"/>
    <b v="0"/>
    <b v="0"/>
    <b v="0"/>
    <b v="0"/>
    <b v="0"/>
    <b v="1"/>
    <b v="0"/>
    <m/>
    <b v="0"/>
    <s v="No"/>
    <s v="South Sudan"/>
    <x v="18"/>
    <m/>
    <x v="65"/>
    <m/>
    <s v="Aweng"/>
    <m/>
    <s v="Other Site"/>
    <s v="paleng-Anyuon"/>
    <s v="SSD"/>
    <x v="18"/>
    <s v="SS0806"/>
    <s v="SS080603"/>
    <s v="other"/>
    <s v="No"/>
    <m/>
    <m/>
    <m/>
    <m/>
    <m/>
    <m/>
    <m/>
    <m/>
    <m/>
    <m/>
    <m/>
    <m/>
    <m/>
    <m/>
    <m/>
    <m/>
    <s v="Yes"/>
    <n v="350"/>
    <n v="1750"/>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9/10/2021, DTM team conducted field assessment to pagai village of Aweng payam of warrap state, the objective of the assessment was to verity reports of displaced persons due to flood. During the visit the team found 1890 individuals of 316 HHs affected by flood .the information was gathered through local authorities and the affected population _x000a_the major needs for the affected population was food, shelters and non food items"/>
    <s v="654b54b7-33e8-4e1c-b17c-47d75de140bf"/>
    <n v="1"/>
    <s v="3.4"/>
    <x v="0"/>
    <x v="0"/>
    <x v="0"/>
  </r>
  <r>
    <s v="et_SS0806_0005"/>
    <x v="47"/>
    <d v="2021-10-08T00:00:00"/>
    <d v="2021-10-21T00:00:00"/>
    <x v="7"/>
    <x v="55"/>
    <s v="Aweng"/>
    <m/>
    <x v="7"/>
    <s v="SS0806"/>
    <s v="SS080603"/>
    <s v="ssid_SS0806_0028"/>
    <s v="Aweng Center"/>
    <s v=""/>
    <n v="9.1020000000000003"/>
    <n v="28.56"/>
    <s v="Remote Assessment (e.g. phone interview, interview outside of the location)"/>
    <s v="Majority of IDPs/returnees"/>
    <x v="0"/>
    <b v="1"/>
    <m/>
    <m/>
    <m/>
    <n v="93"/>
    <n v="465"/>
    <n v="12"/>
    <n v="22"/>
    <n v="35"/>
    <n v="54"/>
    <n v="17"/>
    <n v="0"/>
    <n v="23"/>
    <n v="27"/>
    <n v="75"/>
    <n v="150"/>
    <n v="50"/>
    <n v="0"/>
    <n v="140"/>
    <n v="325"/>
    <n v="84"/>
    <n v="0"/>
    <n v="465"/>
    <x v="0"/>
    <x v="0"/>
    <m/>
    <s v="Habitual residence"/>
    <m/>
    <m/>
    <m/>
    <s v="On foot"/>
    <m/>
    <x v="0"/>
    <m/>
    <m/>
    <m/>
    <m/>
    <m/>
    <s v="Yes"/>
    <b v="1"/>
    <b v="1"/>
    <m/>
    <m/>
    <m/>
    <m/>
    <m/>
    <m/>
    <m/>
    <m/>
    <m/>
    <s v="No"/>
    <s v="South Sudan"/>
    <x v="18"/>
    <m/>
    <x v="65"/>
    <m/>
    <s v="Aweng"/>
    <m/>
    <s v="Aweng Center"/>
    <s v="Achnaan , Luit , Aweng"/>
    <s v="SSD"/>
    <x v="18"/>
    <s v="SS0806"/>
    <s v="SS080603"/>
    <s v="ssid_SS0806_0028"/>
    <s v="No"/>
    <m/>
    <m/>
    <m/>
    <m/>
    <m/>
    <m/>
    <m/>
    <m/>
    <m/>
    <m/>
    <m/>
    <m/>
    <m/>
    <m/>
    <m/>
    <m/>
    <s v="Yes"/>
    <n v="321"/>
    <n v="1926"/>
    <s v="Habitual residence"/>
    <s v="Livelihood activities"/>
    <m/>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21/10/2021DTM conducted event tracking to capture information about flooding displacement in Aweng village of Jur county _x000a_- The team found total of 465 individual(93) HH affected _x000a_- Information gathered through key informant indicate th IDPs are in high land within the village _x000a_- Urgent needs identified are: health, NFI and food"/>
    <s v="972aaedc-e601-453e-a5de-e5b9e97179bd"/>
    <n v="1"/>
    <s v="3.4"/>
    <x v="0"/>
    <x v="0"/>
    <x v="0"/>
  </r>
  <r>
    <s v="et_SS0806_0016"/>
    <x v="157"/>
    <d v="2021-10-12T00:00:00"/>
    <d v="2021-10-29T00:00:00"/>
    <x v="7"/>
    <x v="55"/>
    <s v="Aweng"/>
    <m/>
    <x v="7"/>
    <s v="SS0806"/>
    <s v="SS080603"/>
    <s v="ssid_SS0806_0029"/>
    <s v="Cueimiit"/>
    <s v=""/>
    <n v="9.1189999999999998"/>
    <n v="28.515000000000001"/>
    <s v="Remote Assessment (e.g. phone interview, interview outside of the location)"/>
    <s v="Majority of IDPs/returnees"/>
    <x v="0"/>
    <b v="1"/>
    <b v="1"/>
    <m/>
    <m/>
    <n v="289"/>
    <n v="1734"/>
    <n v="56"/>
    <n v="92"/>
    <n v="124"/>
    <n v="217"/>
    <n v="180"/>
    <n v="49"/>
    <n v="84"/>
    <n v="184"/>
    <n v="271"/>
    <n v="233"/>
    <n v="187"/>
    <n v="57"/>
    <n v="718"/>
    <n v="1016"/>
    <n v="416"/>
    <n v="106"/>
    <n v="1734"/>
    <x v="0"/>
    <x v="0"/>
    <m/>
    <s v="Habitual residence"/>
    <m/>
    <m/>
    <m/>
    <s v="On foot"/>
    <m/>
    <x v="0"/>
    <m/>
    <m/>
    <m/>
    <m/>
    <m/>
    <s v="Yes"/>
    <m/>
    <b v="1"/>
    <m/>
    <m/>
    <m/>
    <m/>
    <m/>
    <m/>
    <m/>
    <m/>
    <m/>
    <s v="No"/>
    <s v="South Sudan"/>
    <x v="18"/>
    <m/>
    <x v="65"/>
    <m/>
    <s v="Aweng"/>
    <m/>
    <s v="Other Site"/>
    <s v="Adol-Anyuon"/>
    <s v="SSD"/>
    <x v="18"/>
    <s v="SS0806"/>
    <s v="SS080603"/>
    <s v="other"/>
    <s v="No"/>
    <m/>
    <m/>
    <m/>
    <m/>
    <m/>
    <m/>
    <m/>
    <m/>
    <m/>
    <m/>
    <m/>
    <m/>
    <m/>
    <m/>
    <m/>
    <m/>
    <s v="Yes"/>
    <n v="400"/>
    <n v="2000"/>
    <s v="Habitual residence"/>
    <s v="Guarding property (home or land)"/>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No"/>
    <m/>
    <m/>
    <s v="on 29/10/2021 ,DTM team conducted filed assessment to Cueimiit village of Aweng Payam of warrap state ,the objective of the assessment was to verity reports of displaced persons due to flood ,during the visit the team found 1734 individuals of 289 HHs affected by flood ,the information was gathered through local authority and affected population _x000a_the major needs for the affected population was food ,shelters and non food items"/>
    <s v="acc43c01-f618-49cf-9a03-da1c74734658"/>
    <n v="1"/>
    <s v="3.4"/>
    <x v="0"/>
    <x v="0"/>
    <x v="0"/>
  </r>
  <r>
    <s v="et_SS0806_0014"/>
    <x v="157"/>
    <d v="2021-10-12T00:00:00"/>
    <d v="2021-10-29T00:00:00"/>
    <x v="7"/>
    <x v="55"/>
    <s v="Aweng"/>
    <m/>
    <x v="7"/>
    <s v="SS0806"/>
    <s v="SS080603"/>
    <s v="ssid_SS0806_0030"/>
    <s v="Guada"/>
    <s v=""/>
    <n v="9.1029999999999998"/>
    <n v="28.591999999999999"/>
    <s v="Remote Assessment (e.g. phone interview, interview outside of the location)"/>
    <s v="Majority of IDPs/returnees"/>
    <x v="0"/>
    <b v="1"/>
    <b v="1"/>
    <m/>
    <m/>
    <n v="458"/>
    <n v="2748"/>
    <n v="113"/>
    <n v="159"/>
    <n v="309"/>
    <n v="411"/>
    <n v="236"/>
    <n v="89"/>
    <n v="125"/>
    <n v="186"/>
    <n v="301"/>
    <n v="508"/>
    <n v="198"/>
    <n v="113"/>
    <n v="1317"/>
    <n v="1431"/>
    <n v="583"/>
    <n v="202"/>
    <n v="2748"/>
    <x v="0"/>
    <x v="0"/>
    <m/>
    <s v="Habitual residence"/>
    <m/>
    <m/>
    <m/>
    <s v="On foot"/>
    <m/>
    <x v="0"/>
    <m/>
    <m/>
    <m/>
    <m/>
    <m/>
    <s v="Yes"/>
    <b v="1"/>
    <b v="1"/>
    <m/>
    <m/>
    <m/>
    <m/>
    <m/>
    <m/>
    <m/>
    <m/>
    <m/>
    <s v="No"/>
    <s v="South Sudan"/>
    <x v="18"/>
    <m/>
    <x v="65"/>
    <m/>
    <s v="Aweng"/>
    <m/>
    <s v="Other Site"/>
    <s v="Adam"/>
    <s v="SSD"/>
    <x v="18"/>
    <s v="SS0806"/>
    <s v="SS080603"/>
    <s v="other"/>
    <s v="No"/>
    <m/>
    <m/>
    <m/>
    <m/>
    <m/>
    <m/>
    <m/>
    <m/>
    <m/>
    <m/>
    <m/>
    <m/>
    <m/>
    <m/>
    <m/>
    <m/>
    <s v="Yes"/>
    <n v="415"/>
    <n v="2158"/>
    <s v="Habitual residence"/>
    <s v="Livelihood activities"/>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9/10/2021, DTM team conducted field assessment to Guada village of Aweng Payam of warrap state, the objective of the assessment was to verity reports of displaced persons ,due to flood during the visit ,the team found 2748 individuals of 458 HHs affected by flood .the information was gathered through local authority and affected population ,_x000a_the major needs for the affected population was food ,shelters and non food items"/>
    <s v="f4c4709f-6007-424a-afb5-4fd82ebde1f4"/>
    <n v="1"/>
    <s v="3.4"/>
    <x v="0"/>
    <x v="0"/>
    <x v="0"/>
  </r>
  <r>
    <s v="et_SS0806_0012"/>
    <x v="157"/>
    <d v="2021-10-12T00:00:00"/>
    <d v="2021-10-29T00:00:00"/>
    <x v="7"/>
    <x v="55"/>
    <s v="Aweng"/>
    <m/>
    <x v="7"/>
    <s v="SS0806"/>
    <s v="SS080603"/>
    <s v="ssid_SS0806_0031"/>
    <s v="Madiar"/>
    <s v=""/>
    <n v="9.1289999999999996"/>
    <n v="28.577000000000002"/>
    <s v="Remote Assessment (e.g. phone interview, interview outside of the location)"/>
    <s v="Majority of IDPs/returnees"/>
    <x v="0"/>
    <b v="1"/>
    <b v="1"/>
    <m/>
    <m/>
    <n v="286"/>
    <n v="1430"/>
    <n v="33"/>
    <n v="59"/>
    <n v="121"/>
    <n v="203"/>
    <n v="143"/>
    <n v="55"/>
    <n v="51"/>
    <n v="76"/>
    <n v="187"/>
    <n v="255"/>
    <n v="164"/>
    <n v="83"/>
    <n v="614"/>
    <n v="816"/>
    <n v="219"/>
    <n v="138"/>
    <n v="1430"/>
    <x v="0"/>
    <x v="0"/>
    <m/>
    <s v="Habitual residence"/>
    <m/>
    <m/>
    <m/>
    <s v="On foot"/>
    <m/>
    <x v="0"/>
    <m/>
    <m/>
    <m/>
    <m/>
    <m/>
    <s v="Yes"/>
    <b v="1"/>
    <b v="1"/>
    <m/>
    <b v="1"/>
    <m/>
    <m/>
    <m/>
    <b v="1"/>
    <m/>
    <m/>
    <m/>
    <s v="No"/>
    <s v="South Sudan"/>
    <x v="18"/>
    <m/>
    <x v="65"/>
    <m/>
    <s v="Aweng"/>
    <m/>
    <s v="Other Site"/>
    <s v="Nyinic ,Nyong"/>
    <s v="SSD"/>
    <x v="18"/>
    <s v="SS0806"/>
    <s v="SS080603"/>
    <s v="other"/>
    <s v="No"/>
    <m/>
    <m/>
    <m/>
    <m/>
    <m/>
    <m/>
    <m/>
    <m/>
    <m/>
    <m/>
    <m/>
    <m/>
    <m/>
    <m/>
    <m/>
    <m/>
    <s v="Yes"/>
    <n v="151"/>
    <n v="755"/>
    <s v="Habitual residence"/>
    <s v="Livelihood activities"/>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No"/>
    <m/>
    <m/>
    <s v="on 29/10 /2021, DTM team conducted field assessment to madiar village of Aweng payam of warrap state , the objective of the assessment was to verity reports of displaced persons, due to flood during the visit ,the team found 1430 individuals of 286 HHs affected by flood ,the information was gathered through local authorities and affected population _x000a_the major needs for the affected population was food ,sheltered and non food items"/>
    <s v="cd642f5f-d71c-4dba-b61a-3ea43814a36b"/>
    <n v="1"/>
    <s v="3.4"/>
    <x v="0"/>
    <x v="0"/>
    <x v="0"/>
  </r>
  <r>
    <s v="et_SS0806_0018"/>
    <x v="157"/>
    <d v="2021-10-12T00:00:00"/>
    <d v="2021-10-29T00:00:00"/>
    <x v="7"/>
    <x v="55"/>
    <s v="Aweng"/>
    <m/>
    <x v="7"/>
    <s v="SS0806"/>
    <s v="SS080603"/>
    <s v="ssid_SS0806_0032"/>
    <s v="majook-panayii"/>
    <s v=""/>
    <n v="9.1969999999999992"/>
    <n v="596"/>
    <s v="Remote Assessment (e.g. phone interview, interview outside of the location)"/>
    <s v="Majority of IDPs/returnees"/>
    <x v="0"/>
    <b v="1"/>
    <b v="1"/>
    <m/>
    <m/>
    <n v="311"/>
    <n v="1866"/>
    <n v="78"/>
    <n v="133"/>
    <n v="151"/>
    <n v="245"/>
    <n v="172"/>
    <n v="36"/>
    <n v="83"/>
    <n v="150"/>
    <n v="231"/>
    <n v="344"/>
    <n v="198"/>
    <n v="45"/>
    <n v="815"/>
    <n v="1051"/>
    <n v="444"/>
    <n v="81"/>
    <n v="1866"/>
    <x v="0"/>
    <x v="0"/>
    <m/>
    <s v="Habitual residence"/>
    <m/>
    <m/>
    <m/>
    <s v="On foot"/>
    <m/>
    <x v="0"/>
    <m/>
    <m/>
    <m/>
    <m/>
    <m/>
    <s v="Yes"/>
    <m/>
    <b v="1"/>
    <m/>
    <m/>
    <m/>
    <m/>
    <m/>
    <m/>
    <m/>
    <m/>
    <m/>
    <s v="No"/>
    <s v="South Sudan"/>
    <x v="18"/>
    <m/>
    <x v="65"/>
    <m/>
    <s v="Aweng"/>
    <m/>
    <s v="Other Site"/>
    <s v="maker -noon"/>
    <s v="SSD"/>
    <x v="18"/>
    <s v="SS0806"/>
    <s v="SS080603"/>
    <s v="other"/>
    <s v="No"/>
    <m/>
    <m/>
    <m/>
    <m/>
    <m/>
    <m/>
    <m/>
    <m/>
    <m/>
    <m/>
    <m/>
    <m/>
    <m/>
    <m/>
    <m/>
    <m/>
    <s v="Yes"/>
    <n v="569"/>
    <n v="2845"/>
    <s v="Habitual residence"/>
    <s v="Guarding property (home or land)"/>
    <m/>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3 - Extreme need, with immediate threat to life"/>
    <s v="1 - No severe need"/>
    <s v="2 - No"/>
    <m/>
    <m/>
    <s v="on 29/10/2021 DTM team conducted field assessment to majook-panayii village of Aweng payam of warrap state , the objective of the assessment was to verity reports of displaced persons due to flood .during the visit, the team found 1866 individuals of 311 HHs affected by flood .the information was gathered through local authorities and affected population_x000a_the major needs for the affected population was food ,shelters and non food items"/>
    <s v="b82b5483-dba9-4a97-a857-6ea6cbe092ad"/>
    <n v="1"/>
    <s v="3.4"/>
    <x v="0"/>
    <x v="0"/>
    <x v="0"/>
  </r>
  <r>
    <s v="et_SS0806_0002"/>
    <x v="50"/>
    <d v="2021-10-05T00:00:00"/>
    <d v="2021-10-20T00:00:00"/>
    <x v="7"/>
    <x v="55"/>
    <s v="Aweng"/>
    <m/>
    <x v="7"/>
    <s v="SS0806"/>
    <s v="SS080603"/>
    <s v="ssid_SS0806_0033"/>
    <s v="Maper"/>
    <s v=""/>
    <n v="9.1039999999999992"/>
    <n v="28.504000000000001"/>
    <s v="Remote Assessment (e.g. phone interview, interview outside of the location)"/>
    <s v="Majority of IDPs/returnees"/>
    <x v="0"/>
    <b v="1"/>
    <m/>
    <m/>
    <m/>
    <n v="65"/>
    <n v="390"/>
    <n v="11"/>
    <n v="32"/>
    <n v="47"/>
    <n v="50"/>
    <n v="22"/>
    <n v="23"/>
    <n v="15"/>
    <n v="29"/>
    <n v="51"/>
    <n v="60"/>
    <n v="24"/>
    <n v="26"/>
    <n v="185"/>
    <n v="205"/>
    <n v="87"/>
    <n v="49"/>
    <n v="390"/>
    <x v="0"/>
    <x v="0"/>
    <m/>
    <s v="Habitual residence"/>
    <m/>
    <m/>
    <m/>
    <s v="On foot"/>
    <m/>
    <x v="0"/>
    <m/>
    <m/>
    <m/>
    <m/>
    <m/>
    <s v="Yes"/>
    <b v="1"/>
    <b v="1"/>
    <m/>
    <m/>
    <m/>
    <m/>
    <m/>
    <b v="1"/>
    <m/>
    <m/>
    <m/>
    <s v="No"/>
    <s v="South Sudan"/>
    <x v="18"/>
    <m/>
    <x v="65"/>
    <m/>
    <s v="Other Admin 3"/>
    <s v="Aweng"/>
    <s v="Other Site"/>
    <s v="Atong"/>
    <s v="SSD"/>
    <x v="18"/>
    <s v="SS0806"/>
    <s v="other"/>
    <s v="other"/>
    <s v="No"/>
    <m/>
    <m/>
    <m/>
    <m/>
    <m/>
    <m/>
    <m/>
    <m/>
    <m/>
    <m/>
    <m/>
    <m/>
    <m/>
    <m/>
    <m/>
    <m/>
    <s v="Yes"/>
    <n v="425"/>
    <n v="2550"/>
    <s v="Habitual residence"/>
    <s v="Livelihood activities"/>
    <m/>
    <s v="3 - Extreme need, with immediate threat to life"/>
    <s v="3 - Extreme need, with immediate threat to life"/>
    <s v="3 - Extreme need, with immediate threat to life"/>
    <s v="1 - No severe need"/>
    <s v="1 - No severe need"/>
    <s v="3 - Extreme need, with immediate threat to life"/>
    <s v="1 - No severe need"/>
    <s v="2 - No"/>
    <m/>
    <m/>
    <s v="ON 20/10/2021 DTM conducted event tracking to capture information about flooding displacement in Maper village of Jur county._x000a_- The team found total of 390 ind(65 HH) affected ._x000a_- Information gathered through key informant indicate the IDPs are in high land within the village _x000a_- Urgent speciall needs are Health, NFI,and food"/>
    <s v="7f0f942c-c684-4018-abe0-22e5dd877d8c"/>
    <n v="1"/>
    <s v="3.4"/>
    <x v="0"/>
    <x v="0"/>
    <x v="1"/>
  </r>
  <r>
    <s v="et_SS0806_0006"/>
    <x v="47"/>
    <d v="2021-10-08T00:00:00"/>
    <d v="2021-10-21T00:00:00"/>
    <x v="7"/>
    <x v="55"/>
    <s v="Aweng"/>
    <m/>
    <x v="7"/>
    <s v="SS0806"/>
    <s v="SS080603"/>
    <s v="ssid_SS0806_0034"/>
    <s v="Pataai"/>
    <s v=""/>
    <n v="9.1120000000000001"/>
    <n v="28.641999999999999"/>
    <s v="Remote Assessment (e.g. phone interview, interview outside of the location)"/>
    <s v="Majority of IDPs/returnees"/>
    <x v="0"/>
    <b v="1"/>
    <m/>
    <m/>
    <m/>
    <n v="52"/>
    <n v="312"/>
    <n v="4"/>
    <n v="18"/>
    <n v="35"/>
    <n v="49"/>
    <n v="31"/>
    <n v="13"/>
    <n v="17"/>
    <n v="23"/>
    <n v="32"/>
    <n v="57"/>
    <n v="24"/>
    <n v="9"/>
    <n v="150"/>
    <n v="162"/>
    <n v="62"/>
    <n v="22"/>
    <n v="312"/>
    <x v="0"/>
    <x v="0"/>
    <m/>
    <s v="Habitual residence"/>
    <m/>
    <m/>
    <m/>
    <s v="On foot"/>
    <m/>
    <x v="0"/>
    <m/>
    <m/>
    <m/>
    <m/>
    <m/>
    <s v="Yes"/>
    <b v="1"/>
    <b v="1"/>
    <m/>
    <m/>
    <m/>
    <m/>
    <m/>
    <b v="1"/>
    <m/>
    <m/>
    <m/>
    <s v="No"/>
    <s v="South Sudan"/>
    <x v="18"/>
    <m/>
    <x v="65"/>
    <m/>
    <s v="Aweng"/>
    <m/>
    <s v="Other Site"/>
    <s v="Burwol"/>
    <s v="SSD"/>
    <x v="18"/>
    <s v="SS0806"/>
    <s v="SS080603"/>
    <s v="other"/>
    <s v="No"/>
    <m/>
    <m/>
    <m/>
    <m/>
    <m/>
    <m/>
    <m/>
    <m/>
    <m/>
    <m/>
    <m/>
    <m/>
    <m/>
    <m/>
    <m/>
    <m/>
    <s v="Yes"/>
    <n v="156"/>
    <n v="936"/>
    <s v="Habitual residence"/>
    <s v="Livelihood activities"/>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21/10/2021 DTM conducted event tracking to capture information about flooding displacement in Pataai village of jur ounty._x000a_* The team found total 312 individual (52)HH affected _x000a_* Information gathered through key informant indicate the IDPs are in high land within the village _x000a_* Urgent needs identified during assessment are : Food , shelter and health"/>
    <s v="bf71e6b6-97a7-4c9f-a9bb-505de1e4be94"/>
    <n v="1"/>
    <s v="3.4"/>
    <x v="0"/>
    <x v="0"/>
    <x v="0"/>
  </r>
  <r>
    <s v="et_SS0806_0036"/>
    <x v="157"/>
    <d v="2021-10-12T00:00:00"/>
    <d v="2021-10-29T00:00:00"/>
    <x v="7"/>
    <x v="55"/>
    <s v="Aweng"/>
    <m/>
    <x v="7"/>
    <s v="SS0806"/>
    <s v="SS080603"/>
    <s v="ssid_SS0806_0057"/>
    <s v="Majook center"/>
    <s v=""/>
    <n v="8.1159999999999997"/>
    <n v="29.422999999999998"/>
    <s v="Remote Assessment (e.g. phone interview, interview outside of the location)"/>
    <s v="Majority of IDPs/returnees"/>
    <x v="0"/>
    <b v="1"/>
    <b v="1"/>
    <b v="1"/>
    <m/>
    <n v="315"/>
    <n v="1890"/>
    <n v="63"/>
    <n v="150"/>
    <n v="187"/>
    <n v="215"/>
    <n v="188"/>
    <n v="57"/>
    <n v="74"/>
    <n v="177"/>
    <n v="196"/>
    <n v="312"/>
    <n v="203"/>
    <n v="68"/>
    <n v="860"/>
    <n v="1030"/>
    <n v="464"/>
    <n v="125"/>
    <n v="1890"/>
    <x v="0"/>
    <x v="0"/>
    <m/>
    <s v="Habitual residence"/>
    <m/>
    <m/>
    <m/>
    <s v="On foot"/>
    <m/>
    <x v="0"/>
    <m/>
    <m/>
    <m/>
    <m/>
    <m/>
    <s v="Yes"/>
    <m/>
    <b v="1"/>
    <m/>
    <m/>
    <m/>
    <m/>
    <m/>
    <m/>
    <m/>
    <m/>
    <m/>
    <s v="No"/>
    <s v="South Sudan"/>
    <x v="18"/>
    <m/>
    <x v="65"/>
    <m/>
    <s v="Aweng"/>
    <m/>
    <s v="Other Site"/>
    <s v="Mayom- Noon"/>
    <s v="SSD"/>
    <x v="18"/>
    <s v="SS0806"/>
    <s v="SS080603"/>
    <s v="other"/>
    <s v="No"/>
    <m/>
    <m/>
    <m/>
    <m/>
    <m/>
    <m/>
    <m/>
    <m/>
    <m/>
    <m/>
    <m/>
    <m/>
    <m/>
    <m/>
    <m/>
    <m/>
    <s v="Yes"/>
    <n v="421"/>
    <n v="2190"/>
    <s v="Habitual residence"/>
    <s v="Guarding property (home or land)"/>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9/10/2021 DTM team conducted field assessment in  Majook center of Aweng Payam of Warrap state the objective of assessment was to verify report of displaced persons from Mayom-Noon  due to flood. During the visit the team found 1890 Individual of 315 HH affected by flood , the information was gathered through local authorities and affected population _x000d__x000a_The major needs for the affected population was food and NFI"/>
    <s v="0fc662f4-5db1-48e3-ad08-b4dce8353d75"/>
    <n v="1"/>
    <s v="3.4"/>
    <x v="0"/>
    <x v="0"/>
    <x v="0"/>
  </r>
  <r>
    <s v="et_SS0806_0003"/>
    <x v="50"/>
    <d v="2021-10-06T00:00:00"/>
    <d v="2021-10-20T00:00:00"/>
    <x v="7"/>
    <x v="55"/>
    <s v="Aweng"/>
    <m/>
    <x v="7"/>
    <s v="SS0806"/>
    <s v="SS080603"/>
    <s v="ssid_SS0806_0040"/>
    <s v="Wun-chuei"/>
    <s v=""/>
    <n v="8.9410000000000007"/>
    <n v="28.626999999999999"/>
    <s v="Remote Assessment (e.g. phone interview, interview outside of the location)"/>
    <s v="Majority of IDPs/returnees"/>
    <x v="0"/>
    <b v="1"/>
    <m/>
    <m/>
    <m/>
    <n v="60"/>
    <n v="360"/>
    <n v="13"/>
    <n v="32"/>
    <n v="47"/>
    <n v="32"/>
    <n v="25"/>
    <n v="19"/>
    <n v="18"/>
    <n v="38"/>
    <n v="50"/>
    <n v="41"/>
    <n v="31"/>
    <n v="14"/>
    <n v="168"/>
    <n v="192"/>
    <n v="101"/>
    <n v="33"/>
    <n v="360"/>
    <x v="0"/>
    <x v="0"/>
    <m/>
    <s v="Habitual residence"/>
    <m/>
    <m/>
    <m/>
    <s v="On foot"/>
    <m/>
    <x v="0"/>
    <m/>
    <m/>
    <m/>
    <m/>
    <m/>
    <s v="Yes"/>
    <b v="1"/>
    <b v="1"/>
    <m/>
    <m/>
    <m/>
    <m/>
    <m/>
    <b v="1"/>
    <m/>
    <m/>
    <m/>
    <s v="No"/>
    <s v="South Sudan"/>
    <x v="18"/>
    <m/>
    <x v="65"/>
    <m/>
    <s v="Aweng"/>
    <m/>
    <s v="Other Site"/>
    <s v="Panhia,and Riano-Vai"/>
    <s v="SSD"/>
    <x v="18"/>
    <s v="SS0806"/>
    <s v="SS080603"/>
    <s v="other"/>
    <s v="No"/>
    <m/>
    <m/>
    <m/>
    <m/>
    <m/>
    <m/>
    <m/>
    <m/>
    <m/>
    <m/>
    <m/>
    <m/>
    <m/>
    <m/>
    <m/>
    <m/>
    <s v="Yes"/>
    <n v="200"/>
    <n v="1200"/>
    <s v="Habitual residence"/>
    <s v="Livelihood activities"/>
    <m/>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20/10/2021 DTM conducted event tracking to capture information about flooding displacement in Wunchuei village of Jur county _x000d__x000a_The team found total of 360 ind (60 HH) affected _x000d__x000a_- Information gathered through key informant indicate the IDPs are other villages with in the same Boma _x000d__x000a_Urgent need identified are shlter , health and food ."/>
    <s v="a2a10bc3-0037-499c-a77b-4bfac9922801"/>
    <n v="1"/>
    <s v="3.4"/>
    <x v="0"/>
    <x v="0"/>
    <x v="0"/>
  </r>
  <r>
    <s v="et_SS0806_0011"/>
    <x v="157"/>
    <d v="2021-10-12T00:00:00"/>
    <d v="2021-10-29T00:00:00"/>
    <x v="7"/>
    <x v="55"/>
    <s v="Aweng"/>
    <m/>
    <x v="7"/>
    <s v="SS0806"/>
    <s v="SS080603"/>
    <s v="ssid_SS0806_0044"/>
    <s v="Bulyom"/>
    <s v="Bulyom"/>
    <n v="9.109"/>
    <n v="28.606000000000002"/>
    <s v="Remote Assessment (e.g. phone interview, interview outside of the location)"/>
    <s v="Majority of IDPs/returnees"/>
    <x v="0"/>
    <b v="1"/>
    <m/>
    <b v="1"/>
    <m/>
    <n v="325"/>
    <n v="1625"/>
    <n v="46"/>
    <n v="78"/>
    <n v="245"/>
    <n v="189"/>
    <n v="138"/>
    <n v="42"/>
    <n v="63"/>
    <n v="90"/>
    <n v="277"/>
    <n v="213"/>
    <n v="191"/>
    <n v="53"/>
    <n v="738"/>
    <n v="887"/>
    <n v="277"/>
    <n v="95"/>
    <n v="1625"/>
    <x v="0"/>
    <x v="0"/>
    <m/>
    <s v="Habitual residence"/>
    <m/>
    <m/>
    <m/>
    <s v="On foot"/>
    <m/>
    <x v="0"/>
    <m/>
    <m/>
    <m/>
    <m/>
    <m/>
    <s v="Yes"/>
    <b v="1"/>
    <m/>
    <m/>
    <m/>
    <m/>
    <m/>
    <m/>
    <b v="1"/>
    <m/>
    <m/>
    <m/>
    <s v="No"/>
    <s v="South Sudan"/>
    <x v="18"/>
    <m/>
    <x v="65"/>
    <m/>
    <s v="Aweng"/>
    <m/>
    <s v="Pan-Ngap"/>
    <s v=""/>
    <s v="SSD"/>
    <x v="18"/>
    <s v="SS0806"/>
    <s v="SS080603"/>
    <s v="ssid_SS0804_0070"/>
    <s v="No"/>
    <m/>
    <m/>
    <m/>
    <m/>
    <m/>
    <m/>
    <m/>
    <m/>
    <m/>
    <m/>
    <m/>
    <m/>
    <m/>
    <m/>
    <m/>
    <m/>
    <s v="Yes"/>
    <n v="210"/>
    <n v="1092"/>
    <s v="Habitual residence"/>
    <s v="Guarding property (home or land)"/>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ed field assessment to Bulyom village of Aweng payam of warrap state ,the objective of the assessment was to verity reports of displaced persons due to flood. during the visit ,the team found 1625 individuals of 325 HHs affected by flood. the information was gathered through local authorities and affected population _x000a_the major needs for the affected population was food ,shelters and non food items"/>
    <s v="4daa524d-3bd2-4c83-83d1-8c73779468c2"/>
    <n v="1"/>
    <s v="3.4"/>
    <x v="0"/>
    <x v="0"/>
    <x v="0"/>
  </r>
  <r>
    <s v="et_SS0806_0013"/>
    <x v="157"/>
    <d v="2021-10-12T00:00:00"/>
    <d v="2021-10-29T00:00:00"/>
    <x v="7"/>
    <x v="55"/>
    <s v="Aweng"/>
    <m/>
    <x v="7"/>
    <s v="SS0806"/>
    <s v="SS080603"/>
    <s v="ssid_SS0806_0045"/>
    <s v="Aweng north"/>
    <s v=""/>
    <n v="9.1020000000000003"/>
    <n v="28.56"/>
    <s v="Remote Assessment (e.g. phone interview, interview outside of the location)"/>
    <s v="Majority of IDPs/returnees"/>
    <x v="0"/>
    <b v="1"/>
    <b v="1"/>
    <b v="1"/>
    <m/>
    <n v="358"/>
    <n v="2288"/>
    <n v="72"/>
    <n v="138"/>
    <n v="215"/>
    <n v="215"/>
    <n v="254"/>
    <n v="166"/>
    <n v="93"/>
    <n v="173"/>
    <n v="274"/>
    <n v="306"/>
    <n v="270"/>
    <n v="112"/>
    <n v="1060"/>
    <n v="1228"/>
    <n v="476"/>
    <n v="278"/>
    <n v="2288"/>
    <x v="0"/>
    <x v="0"/>
    <m/>
    <s v="Habitual residence"/>
    <m/>
    <m/>
    <m/>
    <s v="On foot"/>
    <m/>
    <x v="0"/>
    <m/>
    <m/>
    <m/>
    <m/>
    <m/>
    <s v="Yes"/>
    <b v="1"/>
    <b v="1"/>
    <m/>
    <m/>
    <m/>
    <m/>
    <m/>
    <b v="1"/>
    <m/>
    <m/>
    <m/>
    <s v="No"/>
    <s v="South Sudan"/>
    <x v="18"/>
    <m/>
    <x v="65"/>
    <m/>
    <s v="Aweng"/>
    <m/>
    <s v="Majak-Tit"/>
    <s v="majak -Anyany"/>
    <s v="SSD"/>
    <x v="18"/>
    <s v="SS0806"/>
    <s v="SS080603"/>
    <s v="ssid_SS0801_0045"/>
    <s v="No"/>
    <m/>
    <m/>
    <m/>
    <m/>
    <m/>
    <m/>
    <m/>
    <m/>
    <m/>
    <m/>
    <m/>
    <m/>
    <m/>
    <m/>
    <m/>
    <m/>
    <s v="Yes"/>
    <n v="339"/>
    <n v="1695"/>
    <s v="Habitual residence"/>
    <s v="Guarding property (home or land)"/>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29/10/2021, DTM team conducted field assessment to Aweng north village of Aweng payam of warrap state ,the objective of the assessment was to verity reports of displaced persons due to flood ,during the visit ,the team found 2288 individuals of 358 HHs affected by flood, the information was gathered through local authorities and affected population,_x000a_the major needs for the affected population was food shelters and non food items"/>
    <s v="0036b839-92d7-4248-b249-bba6a2320c78"/>
    <n v="1"/>
    <s v="3.4"/>
    <x v="0"/>
    <x v="0"/>
    <x v="0"/>
  </r>
  <r>
    <s v="et_SS0806_0015"/>
    <x v="157"/>
    <d v="2021-10-12T00:00:00"/>
    <d v="2021-10-29T00:00:00"/>
    <x v="7"/>
    <x v="55"/>
    <s v="Aweng"/>
    <m/>
    <x v="7"/>
    <s v="SS0806"/>
    <s v="SS080603"/>
    <s v="ssid_SS0806_0046"/>
    <s v="Lietdic"/>
    <s v=""/>
    <n v="9.1560000000000006"/>
    <n v="28.52"/>
    <s v="Remote Assessment (e.g. phone interview, interview outside of the location)"/>
    <s v="Majority of IDPs/returnees"/>
    <x v="0"/>
    <b v="1"/>
    <b v="1"/>
    <m/>
    <m/>
    <n v="371"/>
    <n v="2226"/>
    <n v="90"/>
    <n v="207"/>
    <n v="287"/>
    <n v="208"/>
    <n v="132"/>
    <n v="62"/>
    <n v="84"/>
    <n v="219"/>
    <n v="275"/>
    <n v="350"/>
    <n v="239"/>
    <n v="73"/>
    <n v="986"/>
    <n v="1240"/>
    <n v="600"/>
    <n v="135"/>
    <n v="2226"/>
    <x v="0"/>
    <x v="0"/>
    <m/>
    <s v="Habitual residence"/>
    <m/>
    <m/>
    <m/>
    <s v="On foot"/>
    <m/>
    <x v="0"/>
    <m/>
    <m/>
    <m/>
    <m/>
    <m/>
    <s v="Yes"/>
    <m/>
    <b v="1"/>
    <m/>
    <m/>
    <m/>
    <m/>
    <m/>
    <b v="1"/>
    <m/>
    <m/>
    <m/>
    <s v="No"/>
    <s v="South Sudan"/>
    <x v="18"/>
    <m/>
    <x v="65"/>
    <m/>
    <s v="Aweng"/>
    <m/>
    <s v="Other Site"/>
    <s v="Tiitkou"/>
    <s v="SSD"/>
    <x v="18"/>
    <s v="SS0806"/>
    <s v="SS080603"/>
    <s v="other"/>
    <s v="No"/>
    <m/>
    <m/>
    <m/>
    <m/>
    <m/>
    <m/>
    <m/>
    <m/>
    <m/>
    <m/>
    <m/>
    <m/>
    <m/>
    <m/>
    <m/>
    <m/>
    <s v="Yes"/>
    <n v="229"/>
    <n v="1145"/>
    <s v="Habitual residence"/>
    <s v="Guarding property (home or land)"/>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No"/>
    <m/>
    <m/>
    <s v="on 29/10/2021 , DTM team conducted field assessment to Lietdic village of Aweng payam of warrap state ,the objective of the assessment was to verity reports of displaced persons , due to flood during the visit , the team found 2226 individuals of 371 HHs affected by flood ,the information was gathered through local authority and affected population _x000a_the major needs for the affected population was food ,shelters and non food items"/>
    <s v="029d4d17-b224-4d88-904e-4b8e5bcd8152"/>
    <n v="1"/>
    <s v="3.4"/>
    <x v="0"/>
    <x v="0"/>
    <x v="0"/>
  </r>
  <r>
    <s v="et_SS0806_0017"/>
    <x v="157"/>
    <d v="2021-10-12T00:00:00"/>
    <d v="2021-10-29T00:00:00"/>
    <x v="7"/>
    <x v="55"/>
    <s v="Aweng"/>
    <m/>
    <x v="7"/>
    <s v="SS0806"/>
    <s v="SS080603"/>
    <s v="ssid_SS0806_0047"/>
    <s v="maper-maket"/>
    <s v="maper-maket"/>
    <n v="9.1050000000000004"/>
    <n v="28.501999999999999"/>
    <s v="Remote Assessment (e.g. phone interview, interview outside of the location)"/>
    <s v="Majority of IDPs/returnees"/>
    <x v="0"/>
    <b v="1"/>
    <b v="1"/>
    <m/>
    <m/>
    <n v="415"/>
    <n v="2490"/>
    <n v="104"/>
    <n v="189"/>
    <n v="309"/>
    <n v="270"/>
    <n v="209"/>
    <n v="102"/>
    <n v="123"/>
    <n v="254"/>
    <n v="337"/>
    <n v="253"/>
    <n v="246"/>
    <n v="94"/>
    <n v="1183"/>
    <n v="1307"/>
    <n v="670"/>
    <n v="196"/>
    <n v="2490"/>
    <x v="0"/>
    <x v="0"/>
    <m/>
    <s v="Habitual residence"/>
    <m/>
    <m/>
    <m/>
    <s v="On foot"/>
    <m/>
    <x v="0"/>
    <m/>
    <m/>
    <m/>
    <m/>
    <m/>
    <s v="Yes"/>
    <b v="1"/>
    <b v="1"/>
    <m/>
    <m/>
    <m/>
    <m/>
    <m/>
    <m/>
    <m/>
    <m/>
    <m/>
    <s v="No"/>
    <s v="South Sudan"/>
    <x v="18"/>
    <m/>
    <x v="65"/>
    <m/>
    <s v="Aweng"/>
    <m/>
    <s v="Other Site"/>
    <s v="panlith maper"/>
    <s v="SSD"/>
    <x v="18"/>
    <s v="SS0806"/>
    <s v="SS080603"/>
    <s v="other"/>
    <s v="No"/>
    <m/>
    <m/>
    <m/>
    <m/>
    <m/>
    <m/>
    <m/>
    <m/>
    <m/>
    <m/>
    <m/>
    <m/>
    <m/>
    <m/>
    <m/>
    <m/>
    <s v="Yes"/>
    <n v="415"/>
    <n v="2490"/>
    <s v="Habitual residence"/>
    <s v="Guarding property (home or land)"/>
    <m/>
    <s v="3 - Extreme need, with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1 - No severe need"/>
    <s v="1 - No severe need"/>
    <s v="2 - No"/>
    <m/>
    <m/>
    <s v="on 29/10/2021,DTM team conducted field assessment to maper maket village of Aweng Payam of warrap state ,the objective of the assessment was to verity reports of displaced persons due to flood. During the visit ,the team found 2490 individuals of 415 HHs affected by flood .the information was gathered through local authorities and affected population _x000a_the major needs for the affected population was foods ,shelters and non food items"/>
    <s v="bb010883-f22c-4214-8945-04029988c11e"/>
    <n v="1"/>
    <s v="3.4"/>
    <x v="0"/>
    <x v="0"/>
    <x v="0"/>
  </r>
  <r>
    <s v="et_SS0806_0019"/>
    <x v="157"/>
    <d v="2021-10-12T00:00:00"/>
    <d v="2021-10-29T00:00:00"/>
    <x v="7"/>
    <x v="55"/>
    <s v="Aweng"/>
    <m/>
    <x v="7"/>
    <s v="SS0806"/>
    <s v="SS080603"/>
    <s v="ssid_SS0806_0048"/>
    <s v="Ameth-noon"/>
    <s v=""/>
    <n v="9.1969999999999992"/>
    <n v="28.597000000000001"/>
    <s v="Remote Assessment (e.g. phone interview, interview outside of the location)"/>
    <s v="Majority of IDPs/returnees"/>
    <x v="0"/>
    <b v="1"/>
    <m/>
    <m/>
    <m/>
    <n v="322"/>
    <n v="1992"/>
    <n v="51"/>
    <n v="98"/>
    <n v="130"/>
    <n v="184"/>
    <n v="153"/>
    <n v="31"/>
    <n v="101"/>
    <n v="134"/>
    <n v="401"/>
    <n v="380"/>
    <n v="254"/>
    <n v="75"/>
    <n v="647"/>
    <n v="1345"/>
    <n v="384"/>
    <n v="106"/>
    <n v="1992"/>
    <x v="0"/>
    <x v="0"/>
    <m/>
    <s v="Habitual residence"/>
    <m/>
    <m/>
    <m/>
    <s v="On foot"/>
    <m/>
    <x v="0"/>
    <m/>
    <m/>
    <m/>
    <m/>
    <m/>
    <s v="Yes"/>
    <m/>
    <b v="1"/>
    <m/>
    <m/>
    <m/>
    <m/>
    <m/>
    <b v="1"/>
    <m/>
    <m/>
    <m/>
    <s v="No"/>
    <s v="South Sudan"/>
    <x v="18"/>
    <m/>
    <x v="65"/>
    <m/>
    <s v="Aweng"/>
    <m/>
    <s v="Other Site"/>
    <s v="Apapiny"/>
    <s v="SSD"/>
    <x v="18"/>
    <s v="SS0806"/>
    <s v="SS080603"/>
    <s v="other"/>
    <s v="No"/>
    <m/>
    <m/>
    <m/>
    <m/>
    <m/>
    <m/>
    <m/>
    <m/>
    <m/>
    <m/>
    <m/>
    <m/>
    <m/>
    <m/>
    <m/>
    <m/>
    <s v="Yes"/>
    <n v="614"/>
    <n v="3070"/>
    <s v="Habitual residence"/>
    <s v="Guarding property (home or land)"/>
    <m/>
    <s v="3 - Extreme need, with immediate threat to life"/>
    <s v="3 - Extreme need, with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29/10/2021,DTM team conducted field assessment to Ameth-noon village of Aweng payam of warrap state ,the objective of the assessment was to verity reports of displaced persons due to flood. During the visit the team found 1992 individuals of 322 HHs affected by flood ,the information was gathered through local authority and affected population _x000d__x000a_the major needs for the affected population was food ,shelters and non food ietems"/>
    <s v="5429afbf-509c-456e-bc36-f8943c28a442"/>
    <n v="1"/>
    <s v="3.4"/>
    <x v="0"/>
    <x v="0"/>
    <x v="0"/>
  </r>
  <r>
    <s v="et_SS0806_0004"/>
    <x v="50"/>
    <d v="2021-10-05T00:00:00"/>
    <d v="2021-10-20T00:00:00"/>
    <x v="7"/>
    <x v="55"/>
    <s v="Aweng"/>
    <m/>
    <x v="7"/>
    <s v="SS0806"/>
    <s v="SS080603"/>
    <s v="ssid_SS0806_0038"/>
    <s v="Pawiil"/>
    <s v=""/>
    <n v="9.1940000000000008"/>
    <n v="28.609000000000002"/>
    <s v="Remote Assessment (e.g. phone interview, interview outside of the location)"/>
    <s v="Majority of IDPs/returnees"/>
    <x v="0"/>
    <b v="1"/>
    <b v="1"/>
    <m/>
    <m/>
    <n v="51"/>
    <n v="306"/>
    <n v="14"/>
    <n v="20"/>
    <n v="43"/>
    <n v="34"/>
    <n v="21"/>
    <n v="17"/>
    <n v="19"/>
    <n v="27"/>
    <n v="50"/>
    <n v="26"/>
    <n v="24"/>
    <n v="11"/>
    <n v="149"/>
    <n v="157"/>
    <n v="80"/>
    <n v="28"/>
    <n v="306"/>
    <x v="0"/>
    <x v="0"/>
    <m/>
    <s v="Habitual residence"/>
    <m/>
    <m/>
    <m/>
    <s v="On foot"/>
    <m/>
    <x v="0"/>
    <m/>
    <m/>
    <m/>
    <m/>
    <m/>
    <s v="Yes"/>
    <b v="1"/>
    <b v="1"/>
    <m/>
    <m/>
    <m/>
    <m/>
    <m/>
    <b v="1"/>
    <m/>
    <m/>
    <m/>
    <s v="No"/>
    <s v="South Sudan"/>
    <x v="18"/>
    <m/>
    <x v="65"/>
    <m/>
    <s v="Aweng"/>
    <m/>
    <s v="Other Site"/>
    <s v="Pancuei-Anyuon"/>
    <s v="SSD"/>
    <x v="18"/>
    <s v="SS0806"/>
    <s v="SS080603"/>
    <s v="other"/>
    <s v="No"/>
    <m/>
    <m/>
    <m/>
    <m/>
    <m/>
    <m/>
    <m/>
    <m/>
    <m/>
    <m/>
    <m/>
    <m/>
    <m/>
    <m/>
    <m/>
    <m/>
    <s v="Yes"/>
    <n v="216"/>
    <n v="1296"/>
    <s v="Habitual residence"/>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0/10/2021 DTM conducted event tracking to capture information about flooding displacement in Pawiil village of Jur county _x000a_- The team found total of 306 ind (51 HH) affected _x000a_Information gathered through key informant indicate the IDPs are in high land within the village _x000a_- Urgent need during that assessment are  NFI and health"/>
    <s v="faf53421-a682-4451-b583-770b772ac7ae"/>
    <n v="1"/>
    <s v="3.4"/>
    <x v="0"/>
    <x v="0"/>
    <x v="0"/>
  </r>
  <r>
    <s v="et_SS0806_0024"/>
    <x v="205"/>
    <d v="2021-10-04T00:00:00"/>
    <d v="2021-11-01T00:00:00"/>
    <x v="7"/>
    <x v="55"/>
    <s v="Panyok"/>
    <m/>
    <x v="7"/>
    <s v="SS0806"/>
    <s v="SS080604"/>
    <s v="ssid_SS0806_0043"/>
    <s v="Kuer -Akak"/>
    <s v=""/>
    <n v="9.0220000000000002"/>
    <n v="28.251999999999999"/>
    <s v="Direct visit"/>
    <s v="All IDPs/returnees"/>
    <x v="0"/>
    <b v="1"/>
    <m/>
    <m/>
    <m/>
    <n v="1024"/>
    <n v="5120"/>
    <n v="281"/>
    <n v="378"/>
    <n v="675"/>
    <n v="503"/>
    <n v="411"/>
    <n v="189"/>
    <n v="302"/>
    <n v="403"/>
    <n v="594"/>
    <n v="610"/>
    <n v="570"/>
    <n v="204"/>
    <n v="2437"/>
    <n v="2683"/>
    <n v="1364"/>
    <n v="393"/>
    <n v="5120"/>
    <x v="0"/>
    <x v="0"/>
    <m/>
    <s v="Habitual residence"/>
    <m/>
    <m/>
    <m/>
    <s v="On foot"/>
    <m/>
    <x v="0"/>
    <m/>
    <m/>
    <m/>
    <m/>
    <m/>
    <s v="Yes"/>
    <b v="1"/>
    <b v="1"/>
    <m/>
    <m/>
    <m/>
    <m/>
    <m/>
    <m/>
    <m/>
    <m/>
    <m/>
    <s v="No"/>
    <s v="South Sudan"/>
    <x v="18"/>
    <m/>
    <x v="65"/>
    <m/>
    <s v="Panyok"/>
    <m/>
    <s v="Other Site"/>
    <s v="panrok ,managar"/>
    <s v="SSD"/>
    <x v="18"/>
    <s v="SS0806"/>
    <s v="SS080604"/>
    <s v="other"/>
    <s v="No"/>
    <m/>
    <m/>
    <m/>
    <m/>
    <m/>
    <m/>
    <m/>
    <m/>
    <m/>
    <m/>
    <m/>
    <m/>
    <m/>
    <m/>
    <m/>
    <m/>
    <s v="Yes"/>
    <n v="78"/>
    <n v="398"/>
    <s v="Habitual residence"/>
    <s v="Guarding property (home or land)"/>
    <m/>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11/2021 ,DTM team conducted field assessment to kuer- Akak village of panyok payam of warrap state , the objective of the assessment was to verity reports of displaced persons due to flood during the visit ,the team found 5120 individuals of 1024 HHs affected by flood .the information was gathered through local authority and affected population _x000a_the major needs for the affected population was food ,shelters and food non items"/>
    <s v="c696d33f-3c10-44e7-8ad5-92f43590ab36"/>
    <n v="1"/>
    <s v="3.4"/>
    <x v="0"/>
    <x v="0"/>
    <x v="0"/>
  </r>
  <r>
    <s v="et_SS0806_0022"/>
    <x v="205"/>
    <d v="2021-10-04T00:00:00"/>
    <d v="2021-11-01T00:00:00"/>
    <x v="7"/>
    <x v="55"/>
    <s v="Panyok"/>
    <m/>
    <x v="7"/>
    <s v="SS0806"/>
    <s v="SS080604"/>
    <s v="ssid_SS0806_0035"/>
    <s v="Mading"/>
    <s v=""/>
    <n v="9.1129999999999995"/>
    <n v="28.155000000000001"/>
    <s v="Direct visit"/>
    <s v="Majority of IDPs/returnees"/>
    <x v="0"/>
    <b v="1"/>
    <b v="1"/>
    <m/>
    <m/>
    <n v="1068"/>
    <n v="5447"/>
    <n v="213"/>
    <n v="370"/>
    <n v="563"/>
    <n v="611"/>
    <n v="389"/>
    <n v="194"/>
    <n v="308"/>
    <n v="480"/>
    <n v="784"/>
    <n v="854"/>
    <n v="452"/>
    <n v="229"/>
    <n v="2340"/>
    <n v="3107"/>
    <n v="1371"/>
    <n v="423"/>
    <n v="5447"/>
    <x v="0"/>
    <x v="0"/>
    <m/>
    <s v="Habitual residence"/>
    <m/>
    <m/>
    <m/>
    <s v="On foot"/>
    <m/>
    <x v="0"/>
    <m/>
    <m/>
    <m/>
    <m/>
    <m/>
    <s v="Yes"/>
    <b v="1"/>
    <b v="1"/>
    <m/>
    <m/>
    <m/>
    <m/>
    <m/>
    <m/>
    <m/>
    <m/>
    <m/>
    <s v="No"/>
    <s v="South Sudan"/>
    <x v="18"/>
    <m/>
    <x v="65"/>
    <m/>
    <s v="Panyok"/>
    <m/>
    <s v="Other Site"/>
    <s v="Yar ,Achot ,Ador , Paulicweng"/>
    <s v="SSD"/>
    <x v="18"/>
    <s v="SS0806"/>
    <s v="SS080604"/>
    <s v="other"/>
    <s v="No"/>
    <m/>
    <m/>
    <m/>
    <m/>
    <m/>
    <m/>
    <m/>
    <m/>
    <m/>
    <m/>
    <m/>
    <m/>
    <m/>
    <m/>
    <m/>
    <m/>
    <s v="Yes"/>
    <n v="83"/>
    <n v="423"/>
    <s v="Habitual residence"/>
    <s v="Livelihood activities"/>
    <m/>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11/2021 ,DTM team conducted field assessment to mading village of pannyok payam of warrap state ,the objective of the assessment was to verity reports of displaced persons due to flood during the visit , the team found 5447 individuals of 1068 HHs affected by flood , the information was gathered through local authorities and affected population _x000a_the major needs for the affected population was food ,shelters and non food items"/>
    <s v="d1da7457-8289-4a1e-ac3c-6c6a94a54731"/>
    <n v="1"/>
    <s v="3.4"/>
    <x v="0"/>
    <x v="0"/>
    <x v="0"/>
  </r>
  <r>
    <s v="et_SS0806_0023"/>
    <x v="205"/>
    <d v="2021-10-04T00:00:00"/>
    <d v="2021-11-01T00:00:00"/>
    <x v="7"/>
    <x v="55"/>
    <s v="Panyok"/>
    <m/>
    <x v="7"/>
    <s v="SS0806"/>
    <s v="SS080604"/>
    <s v="ssid_SS0806_0027"/>
    <s v="Tuele"/>
    <s v=""/>
    <n v="8.9949999999999992"/>
    <n v="28.212"/>
    <s v="Direct visit"/>
    <s v="Majority of IDPs/returnees"/>
    <x v="0"/>
    <b v="1"/>
    <b v="1"/>
    <m/>
    <m/>
    <n v="448"/>
    <n v="2440"/>
    <n v="81"/>
    <n v="166"/>
    <n v="250"/>
    <n v="223"/>
    <n v="187"/>
    <n v="77"/>
    <n v="123"/>
    <n v="187"/>
    <n v="409"/>
    <n v="315"/>
    <n v="244"/>
    <n v="178"/>
    <n v="984"/>
    <n v="1456"/>
    <n v="557"/>
    <n v="255"/>
    <n v="2440"/>
    <x v="0"/>
    <x v="0"/>
    <m/>
    <s v="Habitual residence"/>
    <m/>
    <m/>
    <m/>
    <s v="On foot"/>
    <m/>
    <x v="0"/>
    <m/>
    <m/>
    <m/>
    <m/>
    <m/>
    <s v="Yes"/>
    <b v="1"/>
    <b v="1"/>
    <m/>
    <b v="1"/>
    <m/>
    <m/>
    <m/>
    <b v="1"/>
    <m/>
    <m/>
    <m/>
    <s v="No"/>
    <s v="South Sudan"/>
    <x v="18"/>
    <m/>
    <x v="65"/>
    <m/>
    <s v="Panyok"/>
    <m/>
    <s v="Other Site"/>
    <s v="marol ,malualdid ,lola"/>
    <s v="SSD"/>
    <x v="18"/>
    <s v="SS0806"/>
    <s v="SS080604"/>
    <s v="other"/>
    <s v="No"/>
    <m/>
    <m/>
    <m/>
    <m/>
    <m/>
    <m/>
    <m/>
    <m/>
    <m/>
    <m/>
    <m/>
    <m/>
    <m/>
    <m/>
    <m/>
    <m/>
    <s v="Yes"/>
    <n v="67"/>
    <n v="342"/>
    <s v="Habitual residence"/>
    <s v="Livelihood activities"/>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1/11/2021 ,DTM team conducted field assessment to Tuele village of panyok payam of warrap state , the objective of the assessment was to verify reports of displaced persons due to flood during the visit the team found 2440 individual of 448 HHs affected by flood .the information was gathered through local authority and affected population _x000d__x000a_the major needs for the affected population was food ,shelters and non food items"/>
    <s v="3da9ec25-3a50-47f0-ad01-6b2a8d898211"/>
    <n v="1"/>
    <s v="3.4"/>
    <x v="0"/>
    <x v="0"/>
    <x v="0"/>
  </r>
  <r>
    <s v="et_SS0806_0021"/>
    <x v="205"/>
    <d v="2021-10-04T00:00:00"/>
    <d v="2021-11-01T00:00:00"/>
    <x v="7"/>
    <x v="55"/>
    <s v="Panyok"/>
    <m/>
    <x v="7"/>
    <s v="SS0806"/>
    <s v="SS080604"/>
    <s v="ssid_SS0806_0011"/>
    <s v="Majak Pagai"/>
    <s v=""/>
    <n v="9.17"/>
    <n v="28.23"/>
    <s v="Direct visit"/>
    <s v="Majority of IDPs/returnees"/>
    <x v="0"/>
    <b v="1"/>
    <b v="1"/>
    <b v="0"/>
    <b v="0"/>
    <n v="345"/>
    <n v="2070"/>
    <n v="56"/>
    <n v="97"/>
    <n v="187"/>
    <n v="211"/>
    <n v="193"/>
    <n v="71"/>
    <n v="98"/>
    <n v="148"/>
    <n v="250"/>
    <n v="322"/>
    <n v="289"/>
    <n v="148"/>
    <n v="815"/>
    <n v="1255"/>
    <n v="399"/>
    <n v="219"/>
    <n v="2070"/>
    <x v="0"/>
    <x v="0"/>
    <m/>
    <s v="Habitual residence"/>
    <m/>
    <m/>
    <m/>
    <s v="On foot"/>
    <m/>
    <x v="0"/>
    <m/>
    <m/>
    <m/>
    <m/>
    <m/>
    <s v="Yes"/>
    <b v="1"/>
    <b v="1"/>
    <b v="0"/>
    <b v="0"/>
    <b v="0"/>
    <b v="0"/>
    <b v="0"/>
    <b v="0"/>
    <b v="0"/>
    <m/>
    <b v="0"/>
    <s v="No"/>
    <s v="South Sudan"/>
    <x v="18"/>
    <m/>
    <x v="65"/>
    <m/>
    <s v="Panyok"/>
    <m/>
    <s v="Other Site"/>
    <s v="Baar ,Pugai ,Mareng"/>
    <s v="SSD"/>
    <x v="18"/>
    <s v="SS0806"/>
    <s v="SS080604"/>
    <s v="other"/>
    <s v="No"/>
    <m/>
    <m/>
    <m/>
    <m/>
    <m/>
    <m/>
    <m/>
    <m/>
    <m/>
    <m/>
    <m/>
    <m/>
    <m/>
    <m/>
    <m/>
    <m/>
    <s v="Yes"/>
    <n v="86"/>
    <n v="439"/>
    <s v="Habitual residence"/>
    <s v="Guarding property (home or land)"/>
    <m/>
    <s v="2 - Severe need leading to negative impact on living standards, physical and mental wellbeing, and loss of dignity, but no immediate threat to life"/>
    <s v="3 - Extreme need, with immediate threat to life"/>
    <s v="3 - Extreme need, with immediate threat to life"/>
    <s v="1 - No severe need"/>
    <s v="2 - Severe need leading to negative impact on living standards, physical and mental wellbeing, and loss of dignity, but no immediate threat to life"/>
    <s v="1 - No severe need"/>
    <s v="1 - No severe need"/>
    <s v="2 - No"/>
    <m/>
    <m/>
    <s v="On 1/11/2021 ,DTM team conducted field assessment to majak-pagar village of warrap state , the objective of the assessment was to verity reports of displaced persons due to flood during the visit , the team found 2070 individuals of 345 HHs affected by flood . the information was gathered through local authority and affected population _x000a_The major needs for the affected population was food ,shelters and non food items"/>
    <s v="93e02c32-dcbc-48d9-ac17-4b6ba860165b"/>
    <n v="1"/>
    <s v="3.4"/>
    <x v="0"/>
    <x v="0"/>
    <x v="0"/>
  </r>
  <r>
    <s v="et_SS0806_0025"/>
    <x v="205"/>
    <d v="2021-10-04T00:00:00"/>
    <d v="2021-11-01T00:00:00"/>
    <x v="7"/>
    <x v="55"/>
    <s v="Panyok"/>
    <m/>
    <x v="7"/>
    <s v="SS0806"/>
    <s v="SS080604"/>
    <s v="ssid_SS0806_0012"/>
    <s v="Akak"/>
    <s v=""/>
    <n v="9.0681400300000004"/>
    <n v="28.11580086"/>
    <s v="Direct visit"/>
    <s v="All IDPs/returnees"/>
    <x v="0"/>
    <b v="1"/>
    <b v="1"/>
    <b v="0"/>
    <b v="0"/>
    <n v="465"/>
    <n v="2325"/>
    <n v="73"/>
    <n v="188"/>
    <n v="232"/>
    <n v="311"/>
    <n v="208"/>
    <n v="97"/>
    <n v="85"/>
    <n v="170"/>
    <n v="320"/>
    <n v="301"/>
    <n v="230"/>
    <n v="110"/>
    <n v="1109"/>
    <n v="1216"/>
    <n v="516"/>
    <n v="207"/>
    <n v="2325"/>
    <x v="0"/>
    <x v="0"/>
    <m/>
    <s v="Habitual residence"/>
    <m/>
    <m/>
    <m/>
    <s v="On foot"/>
    <m/>
    <x v="0"/>
    <m/>
    <m/>
    <m/>
    <m/>
    <m/>
    <s v="Yes"/>
    <b v="0"/>
    <b v="1"/>
    <b v="0"/>
    <b v="0"/>
    <b v="0"/>
    <b v="0"/>
    <b v="0"/>
    <b v="0"/>
    <b v="0"/>
    <m/>
    <b v="0"/>
    <s v="No"/>
    <s v="South Sudan"/>
    <x v="18"/>
    <m/>
    <x v="65"/>
    <m/>
    <s v="Panyok"/>
    <m/>
    <s v="Other Site"/>
    <s v="Majook , Bakayen"/>
    <s v="SSD"/>
    <x v="18"/>
    <s v="SS0806"/>
    <s v="SS080604"/>
    <s v="other"/>
    <s v="No"/>
    <m/>
    <m/>
    <m/>
    <m/>
    <m/>
    <m/>
    <m/>
    <m/>
    <m/>
    <m/>
    <m/>
    <m/>
    <m/>
    <m/>
    <m/>
    <m/>
    <s v="Yes"/>
    <n v="85"/>
    <n v="434"/>
    <s v="Habitual residence"/>
    <s v="Guarding property (home or land)"/>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on 1/11/2021 ,DTM team conducted field assessment to Akak village of pannyok Payam of warrap state , the objective of the assessment was to verity reports of displaced persons due to flood during the visit ,the team found 2325 individuals of 465 HHs affected by flood .the information was gathered through local authorities and affected population_x000a_the major needs for the affected population was food ,shelters and non food items"/>
    <s v="5881e706-b105-4287-82e9-dc353da0b92f"/>
    <n v="1"/>
    <s v="3.4"/>
    <x v="0"/>
    <x v="0"/>
    <x v="0"/>
  </r>
  <r>
    <s v="et_SS0806_0007"/>
    <x v="145"/>
    <d v="2021-10-05T00:00:00"/>
    <d v="2021-10-22T00:00:00"/>
    <x v="7"/>
    <x v="55"/>
    <s v="Turalei"/>
    <m/>
    <x v="7"/>
    <s v="SS0806"/>
    <s v="SS080605"/>
    <s v="ssid_SS0806_0019"/>
    <s v="Mangok amoul"/>
    <s v=""/>
    <n v="9.0468301770000004"/>
    <n v="28.392400739999999"/>
    <s v="Direct visit"/>
    <s v="Some IDPs/returnees"/>
    <x v="0"/>
    <b v="1"/>
    <b v="0"/>
    <b v="0"/>
    <b v="0"/>
    <n v="250"/>
    <n v="1075"/>
    <n v="35"/>
    <n v="78"/>
    <n v="80"/>
    <n v="124"/>
    <n v="73"/>
    <n v="31"/>
    <n v="42"/>
    <n v="97"/>
    <n v="143"/>
    <n v="189"/>
    <n v="125"/>
    <n v="58"/>
    <n v="421"/>
    <n v="654"/>
    <n v="252"/>
    <n v="89"/>
    <n v="1075"/>
    <x v="0"/>
    <x v="0"/>
    <m/>
    <s v="Habitual residence"/>
    <m/>
    <m/>
    <m/>
    <s v="On foot"/>
    <m/>
    <x v="0"/>
    <m/>
    <m/>
    <m/>
    <m/>
    <m/>
    <s v="Yes"/>
    <b v="1"/>
    <b v="1"/>
    <b v="0"/>
    <b v="0"/>
    <b v="0"/>
    <b v="0"/>
    <b v="0"/>
    <b v="1"/>
    <b v="0"/>
    <m/>
    <b v="0"/>
    <s v="No"/>
    <s v="South Sudan"/>
    <x v="18"/>
    <m/>
    <x v="65"/>
    <m/>
    <s v="Turalei"/>
    <m/>
    <s v="Other Site"/>
    <s v="Alachar-Amuol-Pandit"/>
    <s v="SSD"/>
    <x v="18"/>
    <s v="SS0806"/>
    <s v="SS080605"/>
    <s v="other"/>
    <s v="No"/>
    <m/>
    <m/>
    <m/>
    <m/>
    <m/>
    <m/>
    <m/>
    <m/>
    <m/>
    <m/>
    <m/>
    <m/>
    <m/>
    <m/>
    <m/>
    <m/>
    <s v="Yes"/>
    <n v="75"/>
    <n v="450"/>
    <s v="Habitual residence"/>
    <s v="Livelihood activities"/>
    <m/>
    <s v="2 - Severe need leading to negative impact on living standards, physical and mental wellbeing, and loss of dignity, but no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3 - Extreme need, with immediate threat to life"/>
    <s v="1 - No severe need"/>
    <s v="2 - No"/>
    <m/>
    <m/>
    <s v="On 22/10/2021 DTM conducted event tracking to capture information about flooding displacement in Mangok-Amuol village of Jur county ._x000a_- The team found total of 1075 Ind (250 HH) affected _x000a_- Information gathered through key informant indicate the IDPs are in high land within the village ,_x000a_- Urgent needs identified are food , health and shelter ."/>
    <s v="2629f3a9-14df-4a87-be4c-764de109bd0d"/>
    <n v="1"/>
    <s v="3.4"/>
    <x v="0"/>
    <x v="0"/>
    <x v="0"/>
  </r>
  <r>
    <s v="et_SS0806_0001"/>
    <x v="198"/>
    <d v="2020-12-15T00:00:00"/>
    <d v="2020-12-16T00:00:00"/>
    <x v="7"/>
    <x v="55"/>
    <s v="Turalei"/>
    <m/>
    <x v="7"/>
    <s v="SS0806"/>
    <s v="SS080605"/>
    <s v="ssid_SS0806_0024"/>
    <s v="Ayen Amoul"/>
    <s v="Ayen Amoul"/>
    <n v="8.8696300000000008"/>
    <n v="28.493600000000001"/>
    <s v="Direct visit"/>
    <s v="All IDPs/returnees"/>
    <x v="0"/>
    <m/>
    <m/>
    <m/>
    <b v="1"/>
    <n v="284"/>
    <n v="1424"/>
    <n v="88"/>
    <n v="98"/>
    <n v="254"/>
    <n v="85"/>
    <n v="85"/>
    <n v="68"/>
    <n v="61"/>
    <n v="119"/>
    <n v="276"/>
    <n v="109"/>
    <n v="109"/>
    <n v="72"/>
    <n v="678"/>
    <n v="746"/>
    <n v="366"/>
    <n v="140"/>
    <n v="1424"/>
    <x v="0"/>
    <x v="0"/>
    <m/>
    <s v="Habitual residence"/>
    <m/>
    <m/>
    <m/>
    <s v="On foot"/>
    <m/>
    <x v="0"/>
    <m/>
    <m/>
    <m/>
    <m/>
    <m/>
    <s v="Yes"/>
    <m/>
    <b v="1"/>
    <m/>
    <m/>
    <m/>
    <m/>
    <m/>
    <m/>
    <m/>
    <m/>
    <m/>
    <s v="No"/>
    <s v="South Sudan"/>
    <x v="18"/>
    <m/>
    <x v="65"/>
    <m/>
    <s v="Turalei"/>
    <m/>
    <s v="Other Site"/>
    <s v="Ayen Amoul"/>
    <s v="SSD"/>
    <x v="18"/>
    <s v="SS0806"/>
    <s v="SS080605"/>
    <s v="other"/>
    <s v="No"/>
    <m/>
    <m/>
    <m/>
    <m/>
    <m/>
    <m/>
    <m/>
    <m/>
    <m/>
    <m/>
    <m/>
    <m/>
    <m/>
    <m/>
    <m/>
    <m/>
    <s v="Yes"/>
    <n v="35"/>
    <n v="182"/>
    <s v="Less than 3 months"/>
    <s v="Disability (Physical, mental, elderly)"/>
    <s v=""/>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3 - Extreme need, with immediate threat to life"/>
    <s v="2 - No"/>
    <m/>
    <m/>
    <s v="The first week of December floods displaced 284 house holds with destructions of houses, crops and property. The displaced persons are currently living in Ayen Amoul higher grounds."/>
    <s v="30d91dd2-c1d4-4491-8b60-0ef2a4194e9c"/>
    <n v="1"/>
    <s v="1.1"/>
    <x v="0"/>
    <x v="0"/>
    <x v="0"/>
  </r>
  <r>
    <s v="et_SS0806_0010"/>
    <x v="131"/>
    <d v="2021-10-03T00:00:00"/>
    <d v="2021-10-24T00:00:00"/>
    <x v="7"/>
    <x v="55"/>
    <s v="Turalei"/>
    <m/>
    <x v="7"/>
    <s v="SS0806"/>
    <s v="SS080605"/>
    <s v="ssid_SS0806_0003"/>
    <s v="Turalei"/>
    <s v=""/>
    <n v="9.0905299999999993"/>
    <n v="28.4321749"/>
    <s v="Direct visit"/>
    <s v="Some IDPs/returnees"/>
    <x v="0"/>
    <b v="1"/>
    <b v="0"/>
    <b v="0"/>
    <b v="0"/>
    <n v="185"/>
    <n v="740"/>
    <n v="35"/>
    <n v="66"/>
    <n v="97"/>
    <n v="121"/>
    <n v="24"/>
    <n v="21"/>
    <n v="28"/>
    <n v="72"/>
    <n v="105"/>
    <n v="128"/>
    <n v="30"/>
    <n v="13"/>
    <n v="364"/>
    <n v="376"/>
    <n v="201"/>
    <n v="34"/>
    <n v="740"/>
    <x v="0"/>
    <x v="0"/>
    <m/>
    <s v="Habitual residence"/>
    <m/>
    <m/>
    <m/>
    <s v="On foot"/>
    <m/>
    <x v="0"/>
    <m/>
    <m/>
    <m/>
    <m/>
    <m/>
    <s v="Yes"/>
    <b v="1"/>
    <b v="1"/>
    <b v="0"/>
    <b v="0"/>
    <b v="0"/>
    <b v="0"/>
    <b v="0"/>
    <b v="0"/>
    <b v="0"/>
    <m/>
    <b v="0"/>
    <s v="No"/>
    <s v="South Sudan"/>
    <x v="18"/>
    <m/>
    <x v="65"/>
    <m/>
    <s v="Turalei"/>
    <m/>
    <s v="Other Site"/>
    <s v="Mangok, Jeej, Abayok"/>
    <s v="SSD"/>
    <x v="18"/>
    <s v="SS0806"/>
    <s v="SS080605"/>
    <s v="other"/>
    <s v="No"/>
    <m/>
    <m/>
    <m/>
    <m/>
    <m/>
    <m/>
    <m/>
    <m/>
    <m/>
    <m/>
    <m/>
    <m/>
    <m/>
    <m/>
    <m/>
    <m/>
    <s v="Yes"/>
    <n v="95"/>
    <n v="570"/>
    <s v="Less than 3 months"/>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1 - No severe need"/>
    <s v="2 - Severe need leading to negative impact on living standards, physical and mental wellbeing, and loss of dignity, but no immediate threat to life"/>
    <s v="1 - No severe need"/>
    <s v="2 - No"/>
    <m/>
    <m/>
    <s v="On 24/10/2021 DTM conducted event tracking to  capture information about flowing displacement in Turalei village of Jur county _x000a_- The team found total of 740 individual(185) Household affected   _x000a_-  information gathered through key informant indicate the IDPs are in high land within the village _x000a_- Urgent identified are: Shelter , food and health."/>
    <s v="e6a9efe7-ad5e-4763-9c14-4e9b34461fda"/>
    <n v="1"/>
    <s v="3.4"/>
    <x v="0"/>
    <x v="0"/>
    <x v="0"/>
  </r>
  <r>
    <s v="et_SS0806_0008"/>
    <x v="131"/>
    <d v="2021-10-09T00:00:00"/>
    <d v="2021-10-24T00:00:00"/>
    <x v="7"/>
    <x v="55"/>
    <s v="Turalei"/>
    <m/>
    <x v="7"/>
    <s v="SS0806"/>
    <s v="SS080605"/>
    <s v="ssid_SS0806_0036"/>
    <s v="Nyiel-Abiel"/>
    <s v=""/>
    <n v="9.0879999999999992"/>
    <n v="28.456"/>
    <s v="Direct visit"/>
    <s v="Majority of IDPs/returnees"/>
    <x v="0"/>
    <b v="1"/>
    <b v="1"/>
    <m/>
    <m/>
    <n v="665"/>
    <n v="3990"/>
    <n v="78"/>
    <n v="194"/>
    <n v="533"/>
    <n v="341"/>
    <n v="411"/>
    <n v="146"/>
    <n v="135"/>
    <n v="307"/>
    <n v="731"/>
    <n v="406"/>
    <n v="517"/>
    <n v="191"/>
    <n v="1703"/>
    <n v="2287"/>
    <n v="714"/>
    <n v="337"/>
    <n v="3990"/>
    <x v="0"/>
    <x v="0"/>
    <m/>
    <s v="Habitual residence"/>
    <m/>
    <m/>
    <m/>
    <s v="On foot"/>
    <m/>
    <x v="0"/>
    <m/>
    <m/>
    <m/>
    <m/>
    <m/>
    <s v="Yes"/>
    <b v="1"/>
    <b v="1"/>
    <m/>
    <m/>
    <m/>
    <m/>
    <m/>
    <m/>
    <m/>
    <m/>
    <m/>
    <s v="No"/>
    <s v="South Sudan"/>
    <x v="18"/>
    <m/>
    <x v="65"/>
    <m/>
    <s v="Turalei"/>
    <m/>
    <s v="Other Site"/>
    <s v="Manyang,Rumajina"/>
    <s v="SSD"/>
    <x v="18"/>
    <s v="SS0806"/>
    <s v="SS080605"/>
    <s v="other"/>
    <s v="No"/>
    <m/>
    <m/>
    <m/>
    <m/>
    <m/>
    <m/>
    <m/>
    <m/>
    <m/>
    <m/>
    <m/>
    <m/>
    <m/>
    <m/>
    <m/>
    <m/>
    <s v="Yes"/>
    <n v="166"/>
    <n v="996"/>
    <s v="Less than 3 months"/>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No"/>
    <m/>
    <m/>
    <s v="On 24/10/2021 DTM conducted event tracking to capture information about flooding displacement in twic county village of Nyiel Abiel_x000a_the team  found total of 3990 ind(665HH) affected _x000a_- The information gathered through key informant indicate the IDPs are in high land within the village _x000a_- Urgan needs found during the assessmentare: Shelter , food and health ."/>
    <s v="2def1b42-d3fc-4e10-a3e5-150492800a53"/>
    <n v="1"/>
    <s v="3.4"/>
    <x v="0"/>
    <x v="0"/>
    <x v="0"/>
  </r>
  <r>
    <s v="et_SS0806_0009"/>
    <x v="131"/>
    <d v="2021-10-08T00:00:00"/>
    <d v="2021-10-24T00:00:00"/>
    <x v="7"/>
    <x v="55"/>
    <s v="Turalei"/>
    <m/>
    <x v="7"/>
    <s v="SS0806"/>
    <s v="SS080605"/>
    <s v="ssid_SS0806_0039"/>
    <s v="Mading Abiel school"/>
    <s v=""/>
    <n v="9.3350000000000009"/>
    <n v="28.574000000000002"/>
    <s v="Direct visit"/>
    <s v="Majority of IDPs/returnees"/>
    <x v="0"/>
    <b v="1"/>
    <m/>
    <m/>
    <m/>
    <n v="335"/>
    <n v="2010"/>
    <n v="75"/>
    <n v="121"/>
    <n v="306"/>
    <n v="237"/>
    <n v="188"/>
    <n v="53"/>
    <n v="83"/>
    <n v="132"/>
    <n v="315"/>
    <n v="241"/>
    <n v="208"/>
    <n v="51"/>
    <n v="980"/>
    <n v="1030"/>
    <n v="411"/>
    <n v="104"/>
    <n v="2010"/>
    <x v="1"/>
    <x v="0"/>
    <m/>
    <s v="Habitual residence"/>
    <m/>
    <m/>
    <m/>
    <s v="On foot"/>
    <m/>
    <x v="0"/>
    <m/>
    <m/>
    <m/>
    <m/>
    <m/>
    <s v="Yes"/>
    <b v="1"/>
    <b v="1"/>
    <m/>
    <m/>
    <m/>
    <m/>
    <m/>
    <m/>
    <m/>
    <m/>
    <m/>
    <s v="No"/>
    <s v="South Sudan"/>
    <x v="18"/>
    <m/>
    <x v="65"/>
    <m/>
    <s v="Turalei"/>
    <m/>
    <s v="Majak Alier-Kuerjena"/>
    <s v="Turalei"/>
    <s v="SSD"/>
    <x v="18"/>
    <s v="SS0806"/>
    <s v="SS080605"/>
    <s v="ssid_SS0806_0020"/>
    <s v="No"/>
    <m/>
    <m/>
    <m/>
    <m/>
    <m/>
    <m/>
    <m/>
    <m/>
    <m/>
    <m/>
    <m/>
    <m/>
    <m/>
    <m/>
    <m/>
    <m/>
    <s v="Yes"/>
    <n v="134"/>
    <n v="804"/>
    <s v="Less than 3 months"/>
    <s v="Livelihood activities"/>
    <m/>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24/10/2021 DTM conducted event tracking to capture information about flood displacement in Mading-Abiel village of Twic county._x000d__x000a_the team found totalof2010 (335 house hold) affected_x000d__x000a_information gathered through key informant indicates that  IDPs are under the trees and others in school."/>
    <s v="8e39606e-91b7-422a-b797-2568a21f8500"/>
    <n v="1"/>
    <s v="3.4"/>
    <x v="0"/>
    <x v="0"/>
    <x v="0"/>
  </r>
  <r>
    <s v="et_SS0806_0030"/>
    <x v="157"/>
    <d v="2021-10-11T00:00:00"/>
    <d v="2021-10-29T00:00:00"/>
    <x v="7"/>
    <x v="55"/>
    <s v="Wunrok"/>
    <m/>
    <x v="7"/>
    <s v="SS0806"/>
    <s v="SS080606"/>
    <s v="ssid_SS0806_0052"/>
    <s v="Dungop"/>
    <s v="Dungop"/>
    <n v="9.2129999999999992"/>
    <n v="28.401"/>
    <s v="Direct visit"/>
    <s v="Majority of IDPs/returnees"/>
    <x v="0"/>
    <b v="1"/>
    <b v="1"/>
    <b v="1"/>
    <m/>
    <n v="447"/>
    <n v="1341"/>
    <n v="53"/>
    <n v="91"/>
    <n v="137"/>
    <n v="155"/>
    <n v="98"/>
    <n v="55"/>
    <n v="68"/>
    <n v="102"/>
    <n v="156"/>
    <n v="203"/>
    <n v="133"/>
    <n v="90"/>
    <n v="589"/>
    <n v="752"/>
    <n v="314"/>
    <n v="145"/>
    <n v="1341"/>
    <x v="0"/>
    <x v="0"/>
    <m/>
    <s v="Habitual residence"/>
    <m/>
    <m/>
    <m/>
    <s v="On foot"/>
    <m/>
    <x v="0"/>
    <m/>
    <m/>
    <m/>
    <m/>
    <m/>
    <s v="Yes"/>
    <b v="1"/>
    <m/>
    <m/>
    <m/>
    <m/>
    <m/>
    <m/>
    <m/>
    <m/>
    <m/>
    <m/>
    <s v="No"/>
    <s v="South Sudan"/>
    <x v="18"/>
    <m/>
    <x v="65"/>
    <m/>
    <s v="Wunrok"/>
    <m/>
    <s v="Other Site"/>
    <s v="Nyin-Deng Ayuel"/>
    <s v="SSD"/>
    <x v="18"/>
    <s v="SS0806"/>
    <s v="SS080606"/>
    <s v="other"/>
    <s v="No"/>
    <m/>
    <m/>
    <m/>
    <m/>
    <m/>
    <m/>
    <m/>
    <m/>
    <m/>
    <m/>
    <m/>
    <m/>
    <m/>
    <m/>
    <m/>
    <m/>
    <s v="Yes"/>
    <n v="117"/>
    <n v="597"/>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 field assessment to Dungop of village of Wunrok of Warrap state the objected of the assessment was to verify reports of displaced persons from Nyin and Deng-Ayuel due to flood during the visit the team found 1341 Individual of 447 HH affected by flood the information was gathered through local authorities and affected population _x000a_the major needs for the affected population was food and non food Iteam"/>
    <s v="1f4f9148-a7bd-47f0-8cb1-185573df318b"/>
    <n v="1"/>
    <s v="3.4"/>
    <x v="0"/>
    <x v="0"/>
    <x v="0"/>
  </r>
  <r>
    <s v="et_SS0806_0031"/>
    <x v="157"/>
    <d v="2021-10-11T00:00:00"/>
    <d v="2021-10-29T00:00:00"/>
    <x v="7"/>
    <x v="55"/>
    <s v="Wunrok"/>
    <m/>
    <x v="7"/>
    <s v="SS0806"/>
    <s v="SS080606"/>
    <s v="ssid_SS0806_0053"/>
    <s v="Rum-Gok"/>
    <s v="Rum-Gok"/>
    <n v="9.1"/>
    <n v="28.364999999999998"/>
    <s v="Direct visit"/>
    <s v="Majority of IDPs/returnees"/>
    <x v="0"/>
    <b v="1"/>
    <b v="1"/>
    <b v="1"/>
    <m/>
    <n v="360"/>
    <n v="1440"/>
    <n v="48"/>
    <n v="84"/>
    <n v="155"/>
    <n v="198"/>
    <n v="94"/>
    <n v="54"/>
    <n v="73"/>
    <n v="92"/>
    <n v="179"/>
    <n v="203"/>
    <n v="198"/>
    <n v="62"/>
    <n v="633"/>
    <n v="807"/>
    <n v="297"/>
    <n v="116"/>
    <n v="1440"/>
    <x v="0"/>
    <x v="0"/>
    <m/>
    <s v="Habitual residence"/>
    <m/>
    <m/>
    <m/>
    <s v="On foot"/>
    <m/>
    <x v="0"/>
    <m/>
    <m/>
    <m/>
    <m/>
    <m/>
    <s v="Yes"/>
    <b v="1"/>
    <b v="1"/>
    <m/>
    <m/>
    <m/>
    <m/>
    <m/>
    <m/>
    <m/>
    <m/>
    <m/>
    <s v="No"/>
    <s v="South Sudan"/>
    <x v="18"/>
    <m/>
    <x v="65"/>
    <m/>
    <s v="Wunrok"/>
    <m/>
    <s v="Other Site"/>
    <s v="Aram, Dom, Deng Malek"/>
    <s v="SSD"/>
    <x v="18"/>
    <s v="SS0806"/>
    <s v="SS080606"/>
    <s v="other"/>
    <s v="No"/>
    <m/>
    <m/>
    <m/>
    <m/>
    <m/>
    <m/>
    <m/>
    <m/>
    <m/>
    <m/>
    <m/>
    <m/>
    <m/>
    <m/>
    <m/>
    <m/>
    <s v="Yes"/>
    <n v="125"/>
    <n v="638"/>
    <s v="Habitual residence"/>
    <s v="Guarding property (home or land)"/>
    <m/>
    <s v="1 - No severe need"/>
    <s v="2 - Severe need leading to negative impact on living standards, physical and mental wellbeing, and loss of dignity, but no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 field assessment to Rum-Gok of Wunrok Payam of Warrap state the objected of assessment was to verify reports of displaced persons from Aram ,Dom and Deng Malek due to flood, during the visit the team found 1440 Individual of 360 HH affected by flood . the information gathered through local authorities and affected population _x000a_the major needs for affected population was food and NFI"/>
    <s v="56410fec-197c-4567-8d5f-d864205a4461"/>
    <n v="1"/>
    <s v="3.4"/>
    <x v="0"/>
    <x v="0"/>
    <x v="0"/>
  </r>
  <r>
    <s v="et_SS0806_0042"/>
    <x v="205"/>
    <d v="2021-10-06T00:00:00"/>
    <d v="2021-11-01T00:00:00"/>
    <x v="7"/>
    <x v="55"/>
    <s v="Wunrok"/>
    <m/>
    <x v="7"/>
    <s v="SS0806"/>
    <s v="SS080606"/>
    <s v="ssid_SS0806_0054"/>
    <s v="Pandit-Amuol"/>
    <s v="Pandit-Amuol"/>
    <n v="9.1159999999999997"/>
    <n v="28.4"/>
    <s v="Direct visit"/>
    <s v="Majority of IDPs/returnees"/>
    <x v="0"/>
    <b v="1"/>
    <b v="1"/>
    <b v="1"/>
    <m/>
    <n v="651"/>
    <n v="2606"/>
    <n v="98"/>
    <n v="78"/>
    <n v="364"/>
    <n v="367"/>
    <n v="234"/>
    <n v="75"/>
    <n v="106"/>
    <n v="91"/>
    <n v="411"/>
    <n v="391"/>
    <n v="247"/>
    <n v="144"/>
    <n v="1216"/>
    <n v="1390"/>
    <n v="373"/>
    <n v="219"/>
    <n v="2606"/>
    <x v="0"/>
    <x v="0"/>
    <m/>
    <s v="Habitual residence"/>
    <m/>
    <m/>
    <m/>
    <s v="On foot"/>
    <m/>
    <x v="0"/>
    <m/>
    <m/>
    <m/>
    <m/>
    <m/>
    <s v="Yes"/>
    <b v="1"/>
    <b v="1"/>
    <m/>
    <m/>
    <m/>
    <m/>
    <m/>
    <b v="1"/>
    <m/>
    <m/>
    <m/>
    <s v="No"/>
    <s v="South Sudan"/>
    <x v="18"/>
    <m/>
    <x v="65"/>
    <m/>
    <s v="Wunrok"/>
    <m/>
    <s v="Other Site"/>
    <s v="WunMoun Warajak"/>
    <s v="SSD"/>
    <x v="18"/>
    <s v="SS0806"/>
    <s v="SS080606"/>
    <s v="other"/>
    <s v="No"/>
    <m/>
    <m/>
    <m/>
    <m/>
    <m/>
    <m/>
    <m/>
    <m/>
    <m/>
    <m/>
    <m/>
    <m/>
    <m/>
    <m/>
    <m/>
    <m/>
    <s v="Yes"/>
    <n v="168"/>
    <n v="840"/>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2 - No"/>
    <m/>
    <m/>
    <s v="On 1/11/2021 DTM team conduct field assessment to, Pandit-Amuol of Wunrok Payam of Warrap state the objected of assessment was to verify reports of displaced persons from Wunmoun and Warjak due to flood . during the visit team found 2606 Individual of 651HH affected by flood the information was gathered through local authorities and affected population _x000a_the major needs for the affected population was food and NFI"/>
    <s v="787bd78a-4aab-41c2-9614-240487164626"/>
    <n v="1"/>
    <s v="3.4"/>
    <x v="0"/>
    <x v="0"/>
    <x v="0"/>
  </r>
  <r>
    <s v="et_SS0806_0033"/>
    <x v="157"/>
    <d v="2021-10-11T00:00:00"/>
    <d v="2021-10-29T00:00:00"/>
    <x v="7"/>
    <x v="55"/>
    <s v="Wunrok"/>
    <m/>
    <x v="7"/>
    <s v="SS0806"/>
    <s v="SS080606"/>
    <s v="ssid_SS0806_0055"/>
    <s v="Ajoong"/>
    <s v="Ajoong"/>
    <n v="9.07"/>
    <n v="28.341000000000001"/>
    <s v="Direct visit"/>
    <s v="Majority of IDPs/returnees"/>
    <x v="0"/>
    <b v="1"/>
    <b v="1"/>
    <b v="1"/>
    <m/>
    <n v="540"/>
    <n v="2430"/>
    <n v="98"/>
    <n v="88"/>
    <n v="354"/>
    <n v="297"/>
    <n v="287"/>
    <n v="65"/>
    <n v="105"/>
    <n v="91"/>
    <n v="389"/>
    <n v="311"/>
    <n v="247"/>
    <n v="98"/>
    <n v="1189"/>
    <n v="1241"/>
    <n v="382"/>
    <n v="163"/>
    <n v="2430"/>
    <x v="0"/>
    <x v="0"/>
    <m/>
    <s v="Habitual residence"/>
    <m/>
    <m/>
    <m/>
    <s v="On foot"/>
    <m/>
    <x v="0"/>
    <m/>
    <m/>
    <m/>
    <m/>
    <m/>
    <s v="Yes"/>
    <b v="1"/>
    <m/>
    <m/>
    <m/>
    <m/>
    <m/>
    <m/>
    <b v="1"/>
    <m/>
    <m/>
    <m/>
    <s v="No"/>
    <s v="South Sudan"/>
    <x v="18"/>
    <m/>
    <x v="65"/>
    <m/>
    <s v="Wunrok"/>
    <m/>
    <s v="Other Site"/>
    <s v="Majak, Akoi and Wuncuei"/>
    <s v="SSD"/>
    <x v="18"/>
    <s v="SS0806"/>
    <s v="SS080606"/>
    <s v="other"/>
    <s v="No"/>
    <m/>
    <m/>
    <m/>
    <m/>
    <m/>
    <m/>
    <m/>
    <m/>
    <m/>
    <m/>
    <m/>
    <m/>
    <m/>
    <m/>
    <m/>
    <m/>
    <s v="Yes"/>
    <n v="215"/>
    <n v="1075"/>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29/10/2021 DTM team conduct field assessment to Ajoong of Wunrock Payam of Warrap state the objected of assessment was to verify report of displaced persons from Majak, Akoi and Wuncuei due to flood . during the visit the team found 2430 Individual of 540 HH affected by flood , the information was gathered through local authorities and affected population _x000a_the major needs for affected population was NFI and Food"/>
    <s v="5e56c745-446c-4d47-a19a-1e7ef160612d"/>
    <n v="1"/>
    <s v="3.4"/>
    <x v="0"/>
    <x v="0"/>
    <x v="0"/>
  </r>
  <r>
    <s v="et_SS0806_0035"/>
    <x v="157"/>
    <d v="2021-10-11T00:00:00"/>
    <d v="2021-10-29T00:00:00"/>
    <x v="7"/>
    <x v="55"/>
    <s v="Wunrok"/>
    <m/>
    <x v="7"/>
    <s v="SS0806"/>
    <s v="SS080606"/>
    <s v="ssid_SS0806_0056"/>
    <s v="Tiit-chock"/>
    <s v="Tiit-chock"/>
    <n v="9.0030000000000001"/>
    <n v="28.283999999999999"/>
    <s v="Direct visit"/>
    <s v="Majority of IDPs/returnees"/>
    <x v="0"/>
    <b v="1"/>
    <b v="1"/>
    <b v="1"/>
    <m/>
    <n v="269"/>
    <n v="1345"/>
    <n v="34"/>
    <n v="65"/>
    <n v="117"/>
    <n v="141"/>
    <n v="95"/>
    <n v="68"/>
    <n v="58"/>
    <n v="86"/>
    <n v="187"/>
    <n v="198"/>
    <n v="203"/>
    <n v="93"/>
    <n v="520"/>
    <n v="825"/>
    <n v="243"/>
    <n v="161"/>
    <n v="1345"/>
    <x v="0"/>
    <x v="0"/>
    <m/>
    <s v="Habitual residence"/>
    <m/>
    <m/>
    <m/>
    <s v="On foot"/>
    <m/>
    <x v="0"/>
    <m/>
    <m/>
    <m/>
    <m/>
    <m/>
    <s v="Yes"/>
    <b v="1"/>
    <b v="1"/>
    <m/>
    <m/>
    <m/>
    <m/>
    <m/>
    <m/>
    <m/>
    <m/>
    <m/>
    <s v="No"/>
    <s v="South Sudan"/>
    <x v="18"/>
    <m/>
    <x v="65"/>
    <m/>
    <s v="Wunrok"/>
    <m/>
    <s v="Other Site"/>
    <s v="Malual Nhom, Mading"/>
    <s v="SSD"/>
    <x v="18"/>
    <s v="SS0806"/>
    <s v="SS080606"/>
    <s v="other"/>
    <s v="No"/>
    <m/>
    <m/>
    <m/>
    <m/>
    <m/>
    <m/>
    <m/>
    <m/>
    <m/>
    <m/>
    <m/>
    <m/>
    <m/>
    <m/>
    <m/>
    <m/>
    <s v="Yes"/>
    <n v="154"/>
    <n v="785"/>
    <s v="Habitual residence"/>
    <s v="Guarding property (home or land)"/>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DTM team conduct field assessment to Tiit-chock village of Wunrock Payam of Warrap state , the objected of assessment was to verify reports of displaced persons from Malual-nham and Mading due to flood , during the visit the team found 1345 individual of 269 HH affected by flood , the information gathered through local authorities and affected population _x000a_the major needs for affected population was food and NFI"/>
    <s v="3ba7bd86-82f0-4a2e-be6f-7d201438bd93"/>
    <n v="1"/>
    <s v="3.4"/>
    <x v="0"/>
    <x v="0"/>
    <x v="0"/>
  </r>
  <r>
    <s v="et_SS0806_0032"/>
    <x v="157"/>
    <d v="2021-10-11T00:00:00"/>
    <d v="2021-10-29T00:00:00"/>
    <x v="7"/>
    <x v="55"/>
    <s v="Wunrok"/>
    <m/>
    <x v="7"/>
    <s v="SS0806"/>
    <s v="SS080606"/>
    <s v="ssid_SS0806_0049"/>
    <s v="Kurum"/>
    <s v=""/>
    <n v="9.1210000000000004"/>
    <n v="28.283999999999999"/>
    <s v="Direct visit"/>
    <s v="Majority of IDPs/returnees"/>
    <x v="0"/>
    <b v="1"/>
    <b v="1"/>
    <m/>
    <b v="1"/>
    <n v="501"/>
    <n v="2505"/>
    <n v="92"/>
    <n v="156"/>
    <n v="323"/>
    <n v="329"/>
    <n v="198"/>
    <n v="89"/>
    <n v="118"/>
    <n v="167"/>
    <n v="335"/>
    <n v="401"/>
    <n v="203"/>
    <n v="94"/>
    <n v="1187"/>
    <n v="1318"/>
    <n v="533"/>
    <n v="183"/>
    <n v="2505"/>
    <x v="0"/>
    <x v="0"/>
    <m/>
    <s v="Habitual residence"/>
    <m/>
    <m/>
    <m/>
    <s v="On foot"/>
    <m/>
    <x v="0"/>
    <m/>
    <m/>
    <m/>
    <m/>
    <m/>
    <s v="No"/>
    <m/>
    <m/>
    <m/>
    <m/>
    <m/>
    <m/>
    <m/>
    <m/>
    <m/>
    <m/>
    <m/>
    <s v="No"/>
    <s v="South Sudan"/>
    <x v="18"/>
    <m/>
    <x v="65"/>
    <m/>
    <s v="Wunrok"/>
    <m/>
    <s v="Other Site"/>
    <s v="Managar ador ,Malo Hoi"/>
    <s v="SSD"/>
    <x v="18"/>
    <s v="SS0806"/>
    <s v="SS080606"/>
    <s v="other"/>
    <s v="No"/>
    <m/>
    <m/>
    <m/>
    <m/>
    <m/>
    <m/>
    <m/>
    <m/>
    <m/>
    <m/>
    <m/>
    <m/>
    <m/>
    <m/>
    <m/>
    <m/>
    <s v="Yes"/>
    <n v="182"/>
    <n v="928"/>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1 - No severe need"/>
    <s v="1 - No severe need"/>
    <s v="2 - Severe need leading to negative impact on living standards, physical and mental wellbeing, and loss of dignity, but no immediate threat to life"/>
    <s v="1 - No severe need"/>
    <s v="2 - No"/>
    <m/>
    <m/>
    <s v="On 29/9/2021, DTM team conducted field assessment to Kurum village of wunrock Payam of Warrap state ,the objective of the assessment was to verify report of displaced persons from , Managar ador and Malou-Hoi due to flooding .during the visit the team found 2505 Individual  of 501 HH affected by flood ,the information was gathered through local authorities and affected population was food ,shelter and Non food Iteam"/>
    <s v="2bff3ab5-5cba-4dc9-a82e-deaef707294c"/>
    <n v="1"/>
    <s v="3.4"/>
    <x v="0"/>
    <x v="0"/>
    <x v="0"/>
  </r>
  <r>
    <s v="et_SS0806_0034"/>
    <x v="157"/>
    <d v="2021-10-11T00:00:00"/>
    <d v="2021-10-29T00:00:00"/>
    <x v="7"/>
    <x v="55"/>
    <s v="Wunrok"/>
    <m/>
    <x v="7"/>
    <s v="SS0806"/>
    <s v="SS080606"/>
    <s v="ssid_SS0806_0004"/>
    <s v="Maan-Angui"/>
    <s v=""/>
    <n v="9.1654680000000006"/>
    <n v="28.325914999999998"/>
    <s v="Direct visit"/>
    <s v="Majority of IDPs/returnees"/>
    <x v="0"/>
    <b v="1"/>
    <b v="1"/>
    <b v="1"/>
    <b v="0"/>
    <n v="383"/>
    <n v="2298"/>
    <n v="59"/>
    <n v="68"/>
    <n v="298"/>
    <n v="289"/>
    <n v="287"/>
    <n v="88"/>
    <n v="68"/>
    <n v="120"/>
    <n v="316"/>
    <n v="312"/>
    <n v="290"/>
    <n v="103"/>
    <n v="1089"/>
    <n v="1209"/>
    <n v="315"/>
    <n v="191"/>
    <n v="2298"/>
    <x v="0"/>
    <x v="0"/>
    <m/>
    <s v="Habitual residence"/>
    <m/>
    <m/>
    <m/>
    <s v="On foot"/>
    <m/>
    <x v="0"/>
    <m/>
    <m/>
    <m/>
    <m/>
    <m/>
    <s v="Yes"/>
    <b v="1"/>
    <b v="1"/>
    <b v="0"/>
    <b v="0"/>
    <b v="0"/>
    <b v="0"/>
    <b v="0"/>
    <b v="1"/>
    <b v="0"/>
    <m/>
    <b v="0"/>
    <s v="No"/>
    <s v="South Sudan"/>
    <x v="18"/>
    <m/>
    <x v="65"/>
    <m/>
    <s v="Wunrok"/>
    <m/>
    <s v="Other Site"/>
    <s v="Ayiei, Wulu, Achei"/>
    <s v="SSD"/>
    <x v="18"/>
    <s v="SS0806"/>
    <s v="SS080606"/>
    <s v="other"/>
    <s v="No"/>
    <m/>
    <m/>
    <m/>
    <m/>
    <m/>
    <m/>
    <m/>
    <m/>
    <m/>
    <m/>
    <m/>
    <m/>
    <m/>
    <m/>
    <m/>
    <m/>
    <s v="Yes"/>
    <n v="135"/>
    <n v="675"/>
    <s v="Habitual residence"/>
    <s v="Livelihood activities"/>
    <m/>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1 - No severe need"/>
    <s v="1 - No severe need"/>
    <s v="2 - Severe need leading to negative impact on living standards, physical and mental wellbeing, and loss of dignity, but no immediate threat to life"/>
    <s v="1 - No severe need"/>
    <s v="2 - No"/>
    <m/>
    <m/>
    <s v="On 29/10/2021 DTM team conduct field assessment to Manangui Village of Wunrock Payam of Warrap state , the objected of assessment was to verify reports of displaced persons from Ayiei, Wulu and Achei due to flood , during the visit the team was found 2298 Individual of 383 HH affected by flood , the information was gathered through local authorities and affected population _x000a_the major needs for affected population was food and non food Iteam"/>
    <s v="39a35e45-2735-45fc-bd61-4f91dfdcefe8"/>
    <n v="1"/>
    <s v="3.4"/>
    <x v="0"/>
    <x v="0"/>
    <x v="0"/>
  </r>
  <r>
    <s v="et_SS0902_0002"/>
    <x v="206"/>
    <d v="2021-04-15T00:00:00"/>
    <d v="2021-04-30T00:00:00"/>
    <x v="8"/>
    <x v="44"/>
    <s v="Raja Town"/>
    <m/>
    <x v="8"/>
    <s v="SS0902"/>
    <s v="SS090204"/>
    <s v="ssid_SS0902_0013"/>
    <s v="kHOR aBUNA"/>
    <s v=""/>
    <n v="8.4816800000000008"/>
    <n v="25.666867"/>
    <s v="Direct visit"/>
    <s v="All IDPs/returnees"/>
    <x v="1"/>
    <m/>
    <m/>
    <m/>
    <b v="1"/>
    <n v="254"/>
    <n v="1524"/>
    <n v="86"/>
    <n v="92"/>
    <n v="186"/>
    <n v="184"/>
    <n v="185"/>
    <n v="24"/>
    <n v="97"/>
    <n v="182"/>
    <n v="99"/>
    <n v="163"/>
    <n v="196"/>
    <n v="30"/>
    <n v="757"/>
    <n v="767"/>
    <n v="457"/>
    <n v="54"/>
    <n v="1524"/>
    <x v="2"/>
    <x v="0"/>
    <m/>
    <s v="1 ‐ 3 years"/>
    <m/>
    <b v="1"/>
    <m/>
    <s v="Public Transport"/>
    <m/>
    <x v="2"/>
    <m/>
    <m/>
    <m/>
    <m/>
    <m/>
    <s v="Yes"/>
    <b v="1"/>
    <b v="1"/>
    <m/>
    <b v="1"/>
    <b v="1"/>
    <m/>
    <m/>
    <b v="1"/>
    <m/>
    <m/>
    <m/>
    <s v="Yes"/>
    <s v="Sudan"/>
    <x v="23"/>
    <m/>
    <x v="66"/>
    <m/>
    <s v="Other Admin 3"/>
    <m/>
    <s v="Other Site"/>
    <s v="Al-Nimir"/>
    <s v="SDN"/>
    <x v="23"/>
    <s v="SD05152"/>
    <s v="other"/>
    <s v="other"/>
    <m/>
    <m/>
    <m/>
    <m/>
    <m/>
    <m/>
    <m/>
    <m/>
    <m/>
    <m/>
    <m/>
    <m/>
    <m/>
    <m/>
    <m/>
    <m/>
    <m/>
    <s v="Yes"/>
    <n v="1333"/>
    <n v="8000"/>
    <s v="Over 3 years"/>
    <s v="Other"/>
    <s v="no fund for transport"/>
    <s v="3 - Extreme need, with immediate threat to life"/>
    <s v="3 - Extreme need, with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No"/>
    <m/>
    <m/>
    <s v="these returnees  are coming from Darfur state on date 12/4/2021  in the refuges camp of Buram, Nimir,and Fordose camp in Sudan they settled in raja in their places of Khor abuna ,Mayongo, Hai Shemish and other place within here. most of the people need to come back but no fund for transport the said . we face the issue of shelter ,food health ,water and we are unable to help our alone now said one of them .our condition will be worse because rains are approaches they said."/>
    <s v="7a255fc4-7df7-4087-8fee-0d48148561bf"/>
    <n v="1"/>
    <s v="3.4"/>
    <x v="1"/>
    <x v="1"/>
    <x v="1"/>
  </r>
  <r>
    <s v="et_SS1009_0001"/>
    <x v="207"/>
    <d v="2021-02-09T00:00:00"/>
    <d v="2021-03-28T00:00:00"/>
    <x v="9"/>
    <x v="50"/>
    <s v="Tambura"/>
    <m/>
    <x v="9"/>
    <s v="SS1009"/>
    <s v="SS100905"/>
    <s v="ssid_SS1009_0010"/>
    <s v="Nazereda"/>
    <s v="Nazereda"/>
    <n v="5.5869140799999997"/>
    <n v="27.46768118"/>
    <s v="Remote Assessment (e.g. phone interview, interview outside of the location)"/>
    <s v="All IDPs/returnees"/>
    <x v="0"/>
    <b v="1"/>
    <m/>
    <m/>
    <b v="1"/>
    <n v="120"/>
    <n v="821"/>
    <n v="47"/>
    <n v="46"/>
    <n v="64"/>
    <n v="92"/>
    <n v="33"/>
    <n v="31"/>
    <n v="92"/>
    <n v="65"/>
    <n v="94"/>
    <n v="170"/>
    <n v="48"/>
    <n v="39"/>
    <n v="313"/>
    <n v="508"/>
    <n v="250"/>
    <n v="70"/>
    <n v="821"/>
    <x v="0"/>
    <x v="0"/>
    <m/>
    <s v="Habitual residence"/>
    <m/>
    <m/>
    <m/>
    <s v="On foot"/>
    <m/>
    <x v="1"/>
    <m/>
    <s v="armed_clashes"/>
    <b v="1"/>
    <m/>
    <m/>
    <s v="Yes"/>
    <m/>
    <m/>
    <m/>
    <m/>
    <m/>
    <m/>
    <m/>
    <m/>
    <m/>
    <m/>
    <b v="1"/>
    <s v="No"/>
    <s v="South Sudan"/>
    <x v="11"/>
    <m/>
    <x v="20"/>
    <m/>
    <s v="Tambura"/>
    <m/>
    <s v="Other Site"/>
    <s v="Nambia"/>
    <s v="SSD"/>
    <x v="11"/>
    <s v="SS1009"/>
    <s v="SS100905"/>
    <s v="other"/>
    <s v="No"/>
    <m/>
    <m/>
    <m/>
    <m/>
    <m/>
    <m/>
    <m/>
    <m/>
    <m/>
    <m/>
    <m/>
    <m/>
    <m/>
    <m/>
    <m/>
    <m/>
    <s v="Yes"/>
    <n v="17"/>
    <n v="105"/>
    <s v="Habitual residence"/>
    <s v="Guarding property (home or land)"/>
    <m/>
    <s v="2 - Severe need leading to negative impact on living standards, physical and mental wellbeing, and loss of dignity, but no immediate threat to life"/>
    <s v="3 - Extreme need, with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2 - Severe need leading to negative impact on living standards, physical and mental wellbeing, and loss of dignity, but no immediate threat to life"/>
    <s v="3 - Extreme need, with immediate threat to life"/>
    <s v="2 - No"/>
    <m/>
    <m/>
    <s v="This particular displacement was triggered by tribal conflict between mainly Azande and Balanda in Tambura. People were attacked using violence methods. The threats are carried out using letters which were normally delivered  in the the absence of the victim to his/her doorstep from the onset of the crisis, two people were shot, one died on spot and the other sustained injuries. He was admitted into the Tambura Hospital. People displaced into airstrip area, mainly at Nazereda, some at Tahir and Rhino. The live among the host community, while others are renting tukuls. Few of those living in permanent houses remained behind. Security has been step up at the Nambia since the crisis started on Feb.2021"/>
    <s v="2635b75f-1929-47e4-9096-997c356313fb"/>
    <n v="1"/>
    <s v="3.4"/>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A000000}" name="PivotTable5"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Movement reason">
  <location ref="S16:U26" firstHeaderRow="0" firstDataRow="1" firstDataCol="1" rowPageCount="1" colPageCount="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14">
        <item x="8"/>
        <item x="11"/>
        <item x="5"/>
        <item x="1"/>
        <item x="6"/>
        <item x="0"/>
        <item x="4"/>
        <item x="2"/>
        <item x="3"/>
        <item x="10"/>
        <item m="1" x="12"/>
        <item x="7"/>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51"/>
  </rowFields>
  <rowItems count="10">
    <i>
      <x/>
    </i>
    <i>
      <x v="1"/>
    </i>
    <i>
      <x v="3"/>
    </i>
    <i>
      <x v="4"/>
    </i>
    <i>
      <x v="5"/>
    </i>
    <i>
      <x v="6"/>
    </i>
    <i>
      <x v="8"/>
    </i>
    <i>
      <x v="9"/>
    </i>
    <i>
      <x v="12"/>
    </i>
    <i t="grand">
      <x/>
    </i>
  </rowItems>
  <colFields count="1">
    <field x="-2"/>
  </colFields>
  <colItems count="2">
    <i>
      <x/>
    </i>
    <i i="1">
      <x v="1"/>
    </i>
  </colItems>
  <pageFields count="1">
    <pageField fld="18" hier="-1"/>
  </pageFields>
  <dataFields count="2">
    <dataField name="Sum of Total number of individuals" fld="41" baseField="0" baseItem="0" numFmtId="164"/>
    <dataField name="Sum of Total number of individuals2" fld="41" showDataAs="percentOfTotal" baseField="50" baseItem="0" numFmtId="10"/>
  </dataFields>
  <formats count="40">
    <format dxfId="230">
      <pivotArea outline="0" collapsedLevelsAreSubtotals="1" fieldPosition="0"/>
    </format>
    <format dxfId="229">
      <pivotArea outline="0" collapsedLevelsAreSubtotals="1" fieldPosition="0">
        <references count="1">
          <reference field="18" count="1" selected="0">
            <x v="0"/>
          </reference>
        </references>
      </pivotArea>
    </format>
    <format dxfId="228">
      <pivotArea field="18" type="button" dataOnly="0" labelOnly="1" outline="0" axis="axisPage" fieldPosition="0"/>
    </format>
    <format dxfId="227">
      <pivotArea dataOnly="0" labelOnly="1" fieldPosition="0">
        <references count="1">
          <reference field="18" count="1">
            <x v="0"/>
          </reference>
        </references>
      </pivotArea>
    </format>
    <format dxfId="226">
      <pivotArea collapsedLevelsAreSubtotals="1" fieldPosition="0">
        <references count="2">
          <reference field="18" count="1" selected="0">
            <x v="1"/>
          </reference>
          <reference field="51" count="0"/>
        </references>
      </pivotArea>
    </format>
    <format dxfId="225">
      <pivotArea dataOnly="0" labelOnly="1" fieldPosition="0">
        <references count="1">
          <reference field="18" count="1">
            <x v="1"/>
          </reference>
        </references>
      </pivotArea>
    </format>
    <format dxfId="224">
      <pivotArea collapsedLevelsAreSubtotals="1" fieldPosition="0">
        <references count="2">
          <reference field="18" count="1" selected="0">
            <x v="0"/>
          </reference>
          <reference field="51" count="0"/>
        </references>
      </pivotArea>
    </format>
    <format dxfId="223">
      <pivotArea dataOnly="0" labelOnly="1" fieldPosition="0">
        <references count="1">
          <reference field="18" count="1">
            <x v="0"/>
          </reference>
        </references>
      </pivotArea>
    </format>
    <format dxfId="222">
      <pivotArea collapsedLevelsAreSubtotals="1" fieldPosition="0">
        <references count="2">
          <reference field="18" count="1" selected="0">
            <x v="1"/>
          </reference>
          <reference field="51" count="0"/>
        </references>
      </pivotArea>
    </format>
    <format dxfId="221">
      <pivotArea outline="0" fieldPosition="0">
        <references count="1">
          <reference field="4294967294" count="1">
            <x v="1"/>
          </reference>
        </references>
      </pivotArea>
    </format>
    <format dxfId="220">
      <pivotArea type="origin" dataOnly="0" labelOnly="1" outline="0" fieldPosition="0"/>
    </format>
    <format dxfId="219">
      <pivotArea field="18" type="button" dataOnly="0" labelOnly="1" outline="0" axis="axisPage" fieldPosition="0"/>
    </format>
    <format dxfId="218">
      <pivotArea field="-2" type="button" dataOnly="0" labelOnly="1" outline="0" axis="axisCol" fieldPosition="0"/>
    </format>
    <format dxfId="217">
      <pivotArea type="topRight" dataOnly="0" labelOnly="1" outline="0" fieldPosition="0"/>
    </format>
    <format dxfId="216">
      <pivotArea field="51" type="button" dataOnly="0" labelOnly="1" outline="0" axis="axisRow" fieldPosition="0"/>
    </format>
    <format dxfId="215">
      <pivotArea dataOnly="0" labelOnly="1" fieldPosition="0">
        <references count="1">
          <reference field="18" count="0"/>
        </references>
      </pivotArea>
    </format>
    <format dxfId="214">
      <pivotArea field="18" dataOnly="0" labelOnly="1" outline="0" axis="axisPage" fieldPosition="0">
        <references count="1">
          <reference field="4294967294" count="1" selected="0">
            <x v="0"/>
          </reference>
        </references>
      </pivotArea>
    </format>
    <format dxfId="213">
      <pivotArea field="18" dataOnly="0" labelOnly="1" outline="0" axis="axisPage" fieldPosition="0">
        <references count="1">
          <reference field="4294967294" count="1" selected="0">
            <x v="1"/>
          </reference>
        </references>
      </pivotArea>
    </format>
    <format dxfId="212">
      <pivotArea dataOnly="0" labelOnly="1" outline="0" fieldPosition="0">
        <references count="2">
          <reference field="4294967294" count="2">
            <x v="0"/>
            <x v="1"/>
          </reference>
          <reference field="18" count="1" selected="0">
            <x v="0"/>
          </reference>
        </references>
      </pivotArea>
    </format>
    <format dxfId="211">
      <pivotArea dataOnly="0" labelOnly="1" outline="0" fieldPosition="0">
        <references count="2">
          <reference field="4294967294" count="2">
            <x v="0"/>
            <x v="1"/>
          </reference>
          <reference field="18" count="1" selected="0">
            <x v="1"/>
          </reference>
        </references>
      </pivotArea>
    </format>
    <format dxfId="210">
      <pivotArea type="origin" dataOnly="0" labelOnly="1" outline="0" fieldPosition="0"/>
    </format>
    <format dxfId="209">
      <pivotArea field="18" type="button" dataOnly="0" labelOnly="1" outline="0" axis="axisPage" fieldPosition="0"/>
    </format>
    <format dxfId="208">
      <pivotArea field="-2" type="button" dataOnly="0" labelOnly="1" outline="0" axis="axisCol" fieldPosition="0"/>
    </format>
    <format dxfId="207">
      <pivotArea type="topRight" dataOnly="0" labelOnly="1" outline="0" fieldPosition="0"/>
    </format>
    <format dxfId="206">
      <pivotArea field="51" type="button" dataOnly="0" labelOnly="1" outline="0" axis="axisRow" fieldPosition="0"/>
    </format>
    <format dxfId="205">
      <pivotArea dataOnly="0" labelOnly="1" fieldPosition="0">
        <references count="1">
          <reference field="18" count="0"/>
        </references>
      </pivotArea>
    </format>
    <format dxfId="204">
      <pivotArea field="18" dataOnly="0" labelOnly="1" outline="0" axis="axisPage" fieldPosition="0">
        <references count="1">
          <reference field="4294967294" count="1" selected="0">
            <x v="0"/>
          </reference>
        </references>
      </pivotArea>
    </format>
    <format dxfId="203">
      <pivotArea field="18" dataOnly="0" labelOnly="1" outline="0" axis="axisPage" fieldPosition="0">
        <references count="1">
          <reference field="4294967294" count="1" selected="0">
            <x v="1"/>
          </reference>
        </references>
      </pivotArea>
    </format>
    <format dxfId="202">
      <pivotArea dataOnly="0" labelOnly="1" outline="0" fieldPosition="0">
        <references count="2">
          <reference field="4294967294" count="2">
            <x v="0"/>
            <x v="1"/>
          </reference>
          <reference field="18" count="1" selected="0">
            <x v="0"/>
          </reference>
        </references>
      </pivotArea>
    </format>
    <format dxfId="201">
      <pivotArea dataOnly="0" labelOnly="1" outline="0" fieldPosition="0">
        <references count="2">
          <reference field="4294967294" count="2">
            <x v="0"/>
            <x v="1"/>
          </reference>
          <reference field="18" count="1" selected="0">
            <x v="1"/>
          </reference>
        </references>
      </pivotArea>
    </format>
    <format dxfId="200">
      <pivotArea type="origin" dataOnly="0" labelOnly="1" outline="0" fieldPosition="0"/>
    </format>
    <format dxfId="199">
      <pivotArea field="18" type="button" dataOnly="0" labelOnly="1" outline="0" axis="axisPage" fieldPosition="0"/>
    </format>
    <format dxfId="198">
      <pivotArea field="-2" type="button" dataOnly="0" labelOnly="1" outline="0" axis="axisCol" fieldPosition="0"/>
    </format>
    <format dxfId="197">
      <pivotArea type="topRight" dataOnly="0" labelOnly="1" outline="0" fieldPosition="0"/>
    </format>
    <format dxfId="196">
      <pivotArea field="51" type="button" dataOnly="0" labelOnly="1" outline="0" axis="axisRow" fieldPosition="0"/>
    </format>
    <format dxfId="195">
      <pivotArea dataOnly="0" labelOnly="1" fieldPosition="0">
        <references count="1">
          <reference field="18" count="0"/>
        </references>
      </pivotArea>
    </format>
    <format dxfId="194">
      <pivotArea field="18" dataOnly="0" labelOnly="1" outline="0" axis="axisPage" fieldPosition="0">
        <references count="1">
          <reference field="4294967294" count="1" selected="0">
            <x v="0"/>
          </reference>
        </references>
      </pivotArea>
    </format>
    <format dxfId="193">
      <pivotArea field="18" dataOnly="0" labelOnly="1" outline="0" axis="axisPage" fieldPosition="0">
        <references count="1">
          <reference field="4294967294" count="1" selected="0">
            <x v="1"/>
          </reference>
        </references>
      </pivotArea>
    </format>
    <format dxfId="192">
      <pivotArea dataOnly="0" labelOnly="1" outline="0" fieldPosition="0">
        <references count="2">
          <reference field="4294967294" count="2">
            <x v="0"/>
            <x v="1"/>
          </reference>
          <reference field="18" count="1" selected="0">
            <x v="0"/>
          </reference>
        </references>
      </pivotArea>
    </format>
    <format dxfId="191">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PivotTable15"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Admin 3 same (From-to)" colHeaderCaption="Location type">
  <location ref="J60:K63" firstHeaderRow="1" firstDataRow="1" firstDataCol="1" rowPageCount="1" colPageCount="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Page" multipleItemSelectionAllowed="1" showAll="0" defaultSubtotal="0">
      <items count="2">
        <item h="1" x="1"/>
        <item x="0"/>
      </items>
    </pivotField>
    <pivotField axis="axisRow" showAll="0" defaultSubtotal="0">
      <items count="2">
        <item x="1"/>
        <item x="0"/>
      </items>
    </pivotField>
    <pivotField showAll="0">
      <items count="7">
        <item x="1"/>
        <item x="2"/>
        <item x="3"/>
        <item x="4"/>
        <item x="0"/>
        <item x="5"/>
        <item t="default"/>
      </items>
    </pivotField>
    <pivotField showAll="0">
      <items count="5">
        <item x="1"/>
        <item x="2"/>
        <item x="0"/>
        <item x="3"/>
        <item t="default"/>
      </items>
    </pivotField>
  </pivotFields>
  <rowFields count="1">
    <field x="123"/>
  </rowFields>
  <rowItems count="3">
    <i>
      <x/>
    </i>
    <i>
      <x v="1"/>
    </i>
    <i t="grand">
      <x/>
    </i>
  </rowItems>
  <colItems count="1">
    <i/>
  </colItems>
  <pageFields count="1">
    <pageField fld="122" hier="-1"/>
  </pageFields>
  <dataFields count="1">
    <dataField name="Sum of Total number of individuals" fld="41" baseField="0" baseItem="0" numFmtId="164"/>
  </dataFields>
  <formats count="1">
    <format dxfId="280">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200-00000D000000}" name="PivotTable8"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Population category">
  <location ref="AA6:AD9"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18"/>
  </rowFields>
  <rowItems count="2">
    <i>
      <x v="1"/>
    </i>
    <i t="grand">
      <x/>
    </i>
  </rowItems>
  <colFields count="1">
    <field x="42"/>
  </colFields>
  <colItems count="3">
    <i>
      <x/>
    </i>
    <i>
      <x v="2"/>
    </i>
    <i t="grand">
      <x/>
    </i>
  </colItems>
  <dataFields count="1">
    <dataField name="Sum of Total number of individuals" fld="41" baseField="0" baseItem="0" numFmtId="164"/>
  </dataFields>
  <formats count="1">
    <format dxfId="281">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Population category" colHeaderCaption="Location type">
  <location ref="F6:J10"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showAll="0">
      <items count="4">
        <item x="0"/>
        <item x="1"/>
        <item n="Returnee location" x="2"/>
        <item t="default"/>
      </items>
    </pivotField>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18"/>
  </rowFields>
  <rowItems count="3">
    <i>
      <x/>
    </i>
    <i>
      <x v="1"/>
    </i>
    <i t="grand">
      <x/>
    </i>
  </rowItems>
  <colFields count="1">
    <field x="42"/>
  </colFields>
  <colItems count="4">
    <i>
      <x/>
    </i>
    <i>
      <x v="1"/>
    </i>
    <i>
      <x v="2"/>
    </i>
    <i t="grand">
      <x/>
    </i>
  </colItems>
  <dataFields count="1">
    <dataField name="Sum of Total number of individuals" fld="41" baseField="0" baseItem="0" numFmtId="164"/>
  </dataFields>
  <formats count="1">
    <format dxfId="282">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200-000007000000}" name="PivotTable2"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Movement reason">
  <location ref="F13:L28" firstHeaderRow="1" firstDataRow="3"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14">
        <item x="8"/>
        <item x="11"/>
        <item x="5"/>
        <item x="1"/>
        <item x="6"/>
        <item x="0"/>
        <item x="4"/>
        <item x="2"/>
        <item x="3"/>
        <item x="10"/>
        <item m="1" x="12"/>
        <item x="7"/>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51"/>
  </rowFields>
  <rowItems count="13">
    <i>
      <x/>
    </i>
    <i>
      <x v="1"/>
    </i>
    <i>
      <x v="2"/>
    </i>
    <i>
      <x v="3"/>
    </i>
    <i>
      <x v="4"/>
    </i>
    <i>
      <x v="5"/>
    </i>
    <i>
      <x v="6"/>
    </i>
    <i>
      <x v="7"/>
    </i>
    <i>
      <x v="8"/>
    </i>
    <i>
      <x v="9"/>
    </i>
    <i>
      <x v="11"/>
    </i>
    <i>
      <x v="12"/>
    </i>
    <i t="grand">
      <x/>
    </i>
  </rowItems>
  <colFields count="2">
    <field x="18"/>
    <field x="-2"/>
  </colFields>
  <colItems count="6">
    <i>
      <x/>
      <x/>
    </i>
    <i r="1" i="1">
      <x v="1"/>
    </i>
    <i>
      <x v="1"/>
      <x/>
    </i>
    <i r="1" i="1">
      <x v="1"/>
    </i>
    <i t="grand">
      <x/>
    </i>
    <i t="grand" i="1">
      <x/>
    </i>
  </colItems>
  <dataFields count="2">
    <dataField name="Sum of Total number of individuals" fld="41" baseField="0" baseItem="0" numFmtId="164"/>
    <dataField name="Sum of Total number of individuals2" fld="41" showDataAs="percentOfTotal" baseField="50" baseItem="0" numFmtId="10"/>
  </dataFields>
  <formats count="40">
    <format dxfId="322">
      <pivotArea outline="0" collapsedLevelsAreSubtotals="1" fieldPosition="0"/>
    </format>
    <format dxfId="321">
      <pivotArea outline="0" collapsedLevelsAreSubtotals="1" fieldPosition="0">
        <references count="1">
          <reference field="18" count="1" selected="0">
            <x v="0"/>
          </reference>
        </references>
      </pivotArea>
    </format>
    <format dxfId="320">
      <pivotArea field="18" type="button" dataOnly="0" labelOnly="1" outline="0" axis="axisCol" fieldPosition="0"/>
    </format>
    <format dxfId="319">
      <pivotArea dataOnly="0" labelOnly="1" fieldPosition="0">
        <references count="1">
          <reference field="18" count="1">
            <x v="0"/>
          </reference>
        </references>
      </pivotArea>
    </format>
    <format dxfId="318">
      <pivotArea collapsedLevelsAreSubtotals="1" fieldPosition="0">
        <references count="2">
          <reference field="18" count="1" selected="0">
            <x v="1"/>
          </reference>
          <reference field="51" count="0"/>
        </references>
      </pivotArea>
    </format>
    <format dxfId="317">
      <pivotArea dataOnly="0" labelOnly="1" fieldPosition="0">
        <references count="1">
          <reference field="18" count="1">
            <x v="1"/>
          </reference>
        </references>
      </pivotArea>
    </format>
    <format dxfId="316">
      <pivotArea collapsedLevelsAreSubtotals="1" fieldPosition="0">
        <references count="2">
          <reference field="18" count="1" selected="0">
            <x v="0"/>
          </reference>
          <reference field="51" count="0"/>
        </references>
      </pivotArea>
    </format>
    <format dxfId="315">
      <pivotArea dataOnly="0" labelOnly="1" fieldPosition="0">
        <references count="1">
          <reference field="18" count="1">
            <x v="0"/>
          </reference>
        </references>
      </pivotArea>
    </format>
    <format dxfId="314">
      <pivotArea collapsedLevelsAreSubtotals="1" fieldPosition="0">
        <references count="2">
          <reference field="18" count="1" selected="0">
            <x v="1"/>
          </reference>
          <reference field="51" count="0"/>
        </references>
      </pivotArea>
    </format>
    <format dxfId="313">
      <pivotArea outline="0" fieldPosition="0">
        <references count="1">
          <reference field="4294967294" count="1">
            <x v="1"/>
          </reference>
        </references>
      </pivotArea>
    </format>
    <format dxfId="312">
      <pivotArea type="origin" dataOnly="0" labelOnly="1" outline="0" fieldPosition="0"/>
    </format>
    <format dxfId="311">
      <pivotArea field="18" type="button" dataOnly="0" labelOnly="1" outline="0" axis="axisCol" fieldPosition="0"/>
    </format>
    <format dxfId="310">
      <pivotArea field="-2" type="button" dataOnly="0" labelOnly="1" outline="0" axis="axisCol" fieldPosition="1"/>
    </format>
    <format dxfId="309">
      <pivotArea type="topRight" dataOnly="0" labelOnly="1" outline="0" fieldPosition="0"/>
    </format>
    <format dxfId="308">
      <pivotArea field="51" type="button" dataOnly="0" labelOnly="1" outline="0" axis="axisRow" fieldPosition="0"/>
    </format>
    <format dxfId="307">
      <pivotArea dataOnly="0" labelOnly="1" fieldPosition="0">
        <references count="1">
          <reference field="18" count="0"/>
        </references>
      </pivotArea>
    </format>
    <format dxfId="306">
      <pivotArea field="18" dataOnly="0" labelOnly="1" grandCol="1" outline="0" axis="axisCol" fieldPosition="0">
        <references count="1">
          <reference field="4294967294" count="1" selected="0">
            <x v="0"/>
          </reference>
        </references>
      </pivotArea>
    </format>
    <format dxfId="305">
      <pivotArea field="18" dataOnly="0" labelOnly="1" grandCol="1" outline="0" axis="axisCol" fieldPosition="0">
        <references count="1">
          <reference field="4294967294" count="1" selected="0">
            <x v="1"/>
          </reference>
        </references>
      </pivotArea>
    </format>
    <format dxfId="304">
      <pivotArea dataOnly="0" labelOnly="1" outline="0" fieldPosition="0">
        <references count="2">
          <reference field="4294967294" count="2">
            <x v="0"/>
            <x v="1"/>
          </reference>
          <reference field="18" count="1" selected="0">
            <x v="0"/>
          </reference>
        </references>
      </pivotArea>
    </format>
    <format dxfId="303">
      <pivotArea dataOnly="0" labelOnly="1" outline="0" fieldPosition="0">
        <references count="2">
          <reference field="4294967294" count="2">
            <x v="0"/>
            <x v="1"/>
          </reference>
          <reference field="18" count="1" selected="0">
            <x v="1"/>
          </reference>
        </references>
      </pivotArea>
    </format>
    <format dxfId="302">
      <pivotArea type="origin" dataOnly="0" labelOnly="1" outline="0" fieldPosition="0"/>
    </format>
    <format dxfId="301">
      <pivotArea field="18" type="button" dataOnly="0" labelOnly="1" outline="0" axis="axisCol" fieldPosition="0"/>
    </format>
    <format dxfId="300">
      <pivotArea field="-2" type="button" dataOnly="0" labelOnly="1" outline="0" axis="axisCol" fieldPosition="1"/>
    </format>
    <format dxfId="299">
      <pivotArea type="topRight" dataOnly="0" labelOnly="1" outline="0" fieldPosition="0"/>
    </format>
    <format dxfId="298">
      <pivotArea field="51" type="button" dataOnly="0" labelOnly="1" outline="0" axis="axisRow" fieldPosition="0"/>
    </format>
    <format dxfId="297">
      <pivotArea dataOnly="0" labelOnly="1" fieldPosition="0">
        <references count="1">
          <reference field="18" count="0"/>
        </references>
      </pivotArea>
    </format>
    <format dxfId="296">
      <pivotArea field="18" dataOnly="0" labelOnly="1" grandCol="1" outline="0" axis="axisCol" fieldPosition="0">
        <references count="1">
          <reference field="4294967294" count="1" selected="0">
            <x v="0"/>
          </reference>
        </references>
      </pivotArea>
    </format>
    <format dxfId="295">
      <pivotArea field="18" dataOnly="0" labelOnly="1" grandCol="1" outline="0" axis="axisCol" fieldPosition="0">
        <references count="1">
          <reference field="4294967294" count="1" selected="0">
            <x v="1"/>
          </reference>
        </references>
      </pivotArea>
    </format>
    <format dxfId="294">
      <pivotArea dataOnly="0" labelOnly="1" outline="0" fieldPosition="0">
        <references count="2">
          <reference field="4294967294" count="2">
            <x v="0"/>
            <x v="1"/>
          </reference>
          <reference field="18" count="1" selected="0">
            <x v="0"/>
          </reference>
        </references>
      </pivotArea>
    </format>
    <format dxfId="293">
      <pivotArea dataOnly="0" labelOnly="1" outline="0" fieldPosition="0">
        <references count="2">
          <reference field="4294967294" count="2">
            <x v="0"/>
            <x v="1"/>
          </reference>
          <reference field="18" count="1" selected="0">
            <x v="1"/>
          </reference>
        </references>
      </pivotArea>
    </format>
    <format dxfId="292">
      <pivotArea type="origin" dataOnly="0" labelOnly="1" outline="0" fieldPosition="0"/>
    </format>
    <format dxfId="291">
      <pivotArea field="18" type="button" dataOnly="0" labelOnly="1" outline="0" axis="axisCol" fieldPosition="0"/>
    </format>
    <format dxfId="290">
      <pivotArea field="-2" type="button" dataOnly="0" labelOnly="1" outline="0" axis="axisCol" fieldPosition="1"/>
    </format>
    <format dxfId="289">
      <pivotArea type="topRight" dataOnly="0" labelOnly="1" outline="0" fieldPosition="0"/>
    </format>
    <format dxfId="288">
      <pivotArea field="51" type="button" dataOnly="0" labelOnly="1" outline="0" axis="axisRow" fieldPosition="0"/>
    </format>
    <format dxfId="287">
      <pivotArea dataOnly="0" labelOnly="1" fieldPosition="0">
        <references count="1">
          <reference field="18" count="0"/>
        </references>
      </pivotArea>
    </format>
    <format dxfId="286">
      <pivotArea field="18" dataOnly="0" labelOnly="1" grandCol="1" outline="0" axis="axisCol" fieldPosition="0">
        <references count="1">
          <reference field="4294967294" count="1" selected="0">
            <x v="0"/>
          </reference>
        </references>
      </pivotArea>
    </format>
    <format dxfId="285">
      <pivotArea field="18" dataOnly="0" labelOnly="1" grandCol="1" outline="0" axis="axisCol" fieldPosition="0">
        <references count="1">
          <reference field="4294967294" count="1" selected="0">
            <x v="1"/>
          </reference>
        </references>
      </pivotArea>
    </format>
    <format dxfId="284">
      <pivotArea dataOnly="0" labelOnly="1" outline="0" fieldPosition="0">
        <references count="2">
          <reference field="4294967294" count="2">
            <x v="0"/>
            <x v="1"/>
          </reference>
          <reference field="18" count="1" selected="0">
            <x v="0"/>
          </reference>
        </references>
      </pivotArea>
    </format>
    <format dxfId="283">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11"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State">
  <location ref="K67:O136"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axis="axisRow" showAll="0" sortType="descending">
      <items count="12">
        <item x="10"/>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xis="axisRow" showAll="0">
      <items count="57">
        <item x="53"/>
        <item x="18"/>
        <item x="19"/>
        <item x="8"/>
        <item x="29"/>
        <item x="10"/>
        <item x="46"/>
        <item x="11"/>
        <item x="30"/>
        <item x="38"/>
        <item x="39"/>
        <item x="21"/>
        <item x="4"/>
        <item x="0"/>
        <item x="1"/>
        <item x="22"/>
        <item x="5"/>
        <item x="2"/>
        <item x="23"/>
        <item x="31"/>
        <item x="32"/>
        <item x="6"/>
        <item x="33"/>
        <item x="34"/>
        <item x="24"/>
        <item x="25"/>
        <item x="35"/>
        <item x="3"/>
        <item x="47"/>
        <item x="48"/>
        <item x="12"/>
        <item x="49"/>
        <item x="26"/>
        <item x="36"/>
        <item x="27"/>
        <item x="13"/>
        <item x="44"/>
        <item x="28"/>
        <item x="50"/>
        <item x="40"/>
        <item x="41"/>
        <item x="42"/>
        <item x="7"/>
        <item x="55"/>
        <item x="37"/>
        <item x="14"/>
        <item x="45"/>
        <item x="51"/>
        <item x="52"/>
        <item x="15"/>
        <item x="16"/>
        <item x="17"/>
        <item x="9"/>
        <item x="20"/>
        <item x="43"/>
        <item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2">
    <field x="4"/>
    <field x="5"/>
  </rowFields>
  <rowItems count="68">
    <i>
      <x v="8"/>
    </i>
    <i r="1">
      <x v="9"/>
    </i>
    <i r="1">
      <x v="10"/>
    </i>
    <i r="1">
      <x v="39"/>
    </i>
    <i r="1">
      <x v="40"/>
    </i>
    <i r="1">
      <x v="41"/>
    </i>
    <i r="1">
      <x v="43"/>
    </i>
    <i>
      <x v="3"/>
    </i>
    <i r="1">
      <x v="3"/>
    </i>
    <i r="1">
      <x v="5"/>
    </i>
    <i r="1">
      <x v="7"/>
    </i>
    <i r="1">
      <x v="30"/>
    </i>
    <i r="1">
      <x v="35"/>
    </i>
    <i r="1">
      <x v="45"/>
    </i>
    <i r="1">
      <x v="52"/>
    </i>
    <i>
      <x v="7"/>
    </i>
    <i r="1">
      <x v="4"/>
    </i>
    <i r="1">
      <x v="8"/>
    </i>
    <i r="1">
      <x v="19"/>
    </i>
    <i r="1">
      <x v="20"/>
    </i>
    <i r="1">
      <x v="22"/>
    </i>
    <i r="1">
      <x v="23"/>
    </i>
    <i r="1">
      <x v="26"/>
    </i>
    <i r="1">
      <x v="33"/>
    </i>
    <i r="1">
      <x v="44"/>
    </i>
    <i>
      <x v="6"/>
    </i>
    <i r="1">
      <x v="11"/>
    </i>
    <i r="1">
      <x v="15"/>
    </i>
    <i r="1">
      <x v="18"/>
    </i>
    <i r="1">
      <x v="24"/>
    </i>
    <i r="1">
      <x v="25"/>
    </i>
    <i r="1">
      <x v="32"/>
    </i>
    <i r="1">
      <x v="34"/>
    </i>
    <i r="1">
      <x v="37"/>
    </i>
    <i r="1">
      <x v="53"/>
    </i>
    <i>
      <x v="10"/>
    </i>
    <i r="1">
      <x v="6"/>
    </i>
    <i r="1">
      <x v="28"/>
    </i>
    <i r="1">
      <x v="29"/>
    </i>
    <i r="1">
      <x v="31"/>
    </i>
    <i r="1">
      <x v="38"/>
    </i>
    <i r="1">
      <x v="47"/>
    </i>
    <i>
      <x v="1"/>
    </i>
    <i r="1">
      <x v="13"/>
    </i>
    <i r="1">
      <x v="14"/>
    </i>
    <i r="1">
      <x v="17"/>
    </i>
    <i r="1">
      <x v="27"/>
    </i>
    <i r="1">
      <x v="48"/>
    </i>
    <i>
      <x v="5"/>
    </i>
    <i r="1">
      <x v="1"/>
    </i>
    <i r="1">
      <x v="2"/>
    </i>
    <i r="1">
      <x v="51"/>
    </i>
    <i>
      <x v="2"/>
    </i>
    <i r="1">
      <x v="12"/>
    </i>
    <i r="1">
      <x v="16"/>
    </i>
    <i r="1">
      <x v="21"/>
    </i>
    <i r="1">
      <x v="42"/>
    </i>
    <i>
      <x v="4"/>
    </i>
    <i r="1">
      <x v="49"/>
    </i>
    <i r="1">
      <x v="50"/>
    </i>
    <i r="1">
      <x v="55"/>
    </i>
    <i>
      <x v="9"/>
    </i>
    <i r="1">
      <x v="36"/>
    </i>
    <i r="1">
      <x v="46"/>
    </i>
    <i r="1">
      <x v="54"/>
    </i>
    <i>
      <x/>
    </i>
    <i r="1">
      <x/>
    </i>
    <i t="grand">
      <x/>
    </i>
  </rowItems>
  <colFields count="1">
    <field x="42"/>
  </colFields>
  <colItems count="4">
    <i>
      <x/>
    </i>
    <i>
      <x v="1"/>
    </i>
    <i>
      <x v="2"/>
    </i>
    <i t="grand">
      <x/>
    </i>
  </colItems>
  <dataFields count="1">
    <dataField name="Sum of Total number of individuals" fld="41" baseField="0" baseItem="0" numFmtId="164"/>
  </dataFields>
  <formats count="1">
    <format dxfId="323">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200-000009000000}" name="PivotTable4"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Type of movement">
  <location ref="I44:K47" firstHeaderRow="0" firstDataRow="1"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43"/>
  </rowFields>
  <rowItems count="3">
    <i>
      <x/>
    </i>
    <i>
      <x v="1"/>
    </i>
    <i t="grand">
      <x/>
    </i>
  </rowItems>
  <colFields count="1">
    <field x="-2"/>
  </colFields>
  <colItems count="2">
    <i>
      <x/>
    </i>
    <i i="1">
      <x v="1"/>
    </i>
  </colItems>
  <dataFields count="2">
    <dataField name="# of locations" fld="12" subtotal="count" baseField="0" baseItem="0"/>
    <dataField name="Sum of Total number of individuals" fld="41" baseField="0" baseItem="0"/>
  </dataFields>
  <formats count="3">
    <format dxfId="326">
      <pivotArea outline="0" collapsedLevelsAreSubtotals="1" fieldPosition="0"/>
    </format>
    <format dxfId="325">
      <pivotArea dataOnly="0" labelOnly="1" outline="0" fieldPosition="0">
        <references count="1">
          <reference field="4294967294" count="2">
            <x v="0"/>
            <x v="1"/>
          </reference>
        </references>
      </pivotArea>
    </format>
    <format dxfId="324">
      <pivotArea field="43" type="button" dataOnly="0" labelOnly="1" outline="0" axis="axisRow"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7DB850A-8A9F-4A0F-8E3C-0D8923DCCB12}" name="PivotTable12" cacheId="1"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M7:N19" firstHeaderRow="1" firstDataRow="1" firstDataCol="1" rowPageCount="2" colPageCount="1"/>
  <pivotFields count="126">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items count="11">
        <item x="10"/>
        <item x="0"/>
        <item x="1"/>
        <item x="2"/>
        <item x="3"/>
        <item x="4"/>
        <item x="5"/>
        <item x="6"/>
        <item x="7"/>
        <item x="8"/>
        <item x="9"/>
      </items>
      <extLst>
        <ext xmlns:x14="http://schemas.microsoft.com/office/spreadsheetml/2009/9/main" uri="{2946ED86-A175-432a-8AC1-64E0C546D7DE}">
          <x14:pivotField fillDownLabels="1"/>
        </ext>
      </extLst>
    </pivotField>
    <pivotField name="To (Admin2)" compact="0" outline="0" showAll="0" defaultSubtotal="0">
      <items count="56">
        <item x="53"/>
        <item x="18"/>
        <item x="8"/>
        <item x="29"/>
        <item x="10"/>
        <item x="46"/>
        <item x="11"/>
        <item x="30"/>
        <item x="38"/>
        <item x="39"/>
        <item x="21"/>
        <item x="4"/>
        <item x="0"/>
        <item x="1"/>
        <item x="22"/>
        <item x="5"/>
        <item x="2"/>
        <item x="23"/>
        <item x="31"/>
        <item x="32"/>
        <item x="6"/>
        <item x="33"/>
        <item x="34"/>
        <item x="24"/>
        <item x="25"/>
        <item x="35"/>
        <item x="3"/>
        <item x="47"/>
        <item x="12"/>
        <item x="49"/>
        <item x="26"/>
        <item x="36"/>
        <item x="27"/>
        <item x="13"/>
        <item x="44"/>
        <item x="28"/>
        <item x="50"/>
        <item x="41"/>
        <item x="42"/>
        <item x="7"/>
        <item x="55"/>
        <item x="37"/>
        <item x="45"/>
        <item x="52"/>
        <item x="15"/>
        <item x="16"/>
        <item x="40"/>
        <item x="14"/>
        <item x="19"/>
        <item x="51"/>
        <item x="48"/>
        <item x="17"/>
        <item x="9"/>
        <item x="20"/>
        <item x="43"/>
        <item x="5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3">
        <item h="1" x="8"/>
        <item h="1" x="11"/>
        <item h="1" x="3"/>
        <item h="1" x="5"/>
        <item h="1" x="1"/>
        <item h="1" x="6"/>
        <item x="0"/>
        <item m="1" x="12"/>
        <item h="1" x="10"/>
        <item h="1" x="4"/>
        <item h="1" x="2"/>
        <item h="1" x="7"/>
        <item h="1"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rrival from: County" compact="0" outline="0" showAll="0" defaultSubtotal="0">
      <items count="68">
        <item x="61"/>
        <item x="5"/>
        <item x="22"/>
        <item x="13"/>
        <item x="37"/>
        <item x="53"/>
        <item x="15"/>
        <item x="11"/>
        <item x="66"/>
        <item x="39"/>
        <item x="2"/>
        <item x="38"/>
        <item x="47"/>
        <item x="49"/>
        <item x="26"/>
        <item x="57"/>
        <item x="0"/>
        <item x="25"/>
        <item x="60"/>
        <item x="7"/>
        <item x="27"/>
        <item x="6"/>
        <item x="9"/>
        <item x="29"/>
        <item x="40"/>
        <item x="41"/>
        <item x="62"/>
        <item x="44"/>
        <item x="31"/>
        <item x="32"/>
        <item x="45"/>
        <item x="54"/>
        <item x="55"/>
        <item x="59"/>
        <item x="56"/>
        <item x="12"/>
        <item x="17"/>
        <item x="1"/>
        <item x="46"/>
        <item x="33"/>
        <item x="3"/>
        <item x="34"/>
        <item x="18"/>
        <item x="28"/>
        <item x="35"/>
        <item x="20"/>
        <item x="4"/>
        <item x="50"/>
        <item x="48"/>
        <item x="51"/>
        <item x="10"/>
        <item x="65"/>
        <item x="42"/>
        <item x="30"/>
        <item x="8"/>
        <item x="16"/>
        <item x="58"/>
        <item x="64"/>
        <item x="19"/>
        <item m="1" x="67"/>
        <item x="23"/>
        <item x="24"/>
        <item x="14"/>
        <item x="21"/>
        <item x="43"/>
        <item x="52"/>
        <item x="63"/>
        <item x="3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6">
        <item sd="0" x="1"/>
        <item sd="0" x="2"/>
        <item x="3"/>
        <item sd="0" x="4"/>
        <item x="0"/>
        <item x="5"/>
      </items>
      <extLst>
        <ext xmlns:x14="http://schemas.microsoft.com/office/spreadsheetml/2009/9/main" uri="{2946ED86-A175-432a-8AC1-64E0C546D7DE}">
          <x14:pivotField fillDownLabels="1"/>
        </ext>
      </extLst>
    </pivotField>
    <pivotField axis="axisPage" compact="0" outline="0" multipleItemSelectionAllowed="1" showAll="0" defaultSubtotal="0">
      <items count="4">
        <item h="1" sd="0" x="1"/>
        <item sd="0" x="2"/>
        <item h="1" x="0"/>
        <item h="1" x="3"/>
      </items>
      <extLst>
        <ext xmlns:x14="http://schemas.microsoft.com/office/spreadsheetml/2009/9/main" uri="{2946ED86-A175-432a-8AC1-64E0C546D7DE}">
          <x14:pivotField fillDownLabels="1"/>
        </ext>
      </extLst>
    </pivotField>
  </pivotFields>
  <rowFields count="1">
    <field x="1"/>
  </rowFields>
  <rowItems count="12">
    <i>
      <x v="1"/>
    </i>
    <i>
      <x v="2"/>
    </i>
    <i>
      <x v="3"/>
    </i>
    <i>
      <x v="4"/>
    </i>
    <i>
      <x v="6"/>
    </i>
    <i>
      <x v="7"/>
    </i>
    <i>
      <x v="8"/>
    </i>
    <i>
      <x v="9"/>
    </i>
    <i>
      <x v="10"/>
    </i>
    <i>
      <x v="11"/>
    </i>
    <i>
      <x v="12"/>
    </i>
    <i t="grand">
      <x/>
    </i>
  </rowItems>
  <colItems count="1">
    <i/>
  </colItems>
  <pageFields count="2">
    <pageField fld="51" hier="-1"/>
    <pageField fld="125" hier="-1"/>
  </pageFields>
  <dataFields count="1">
    <dataField name="Sum of Total number of individuals" fld="41" baseField="0" baseItem="0" numFmtId="164"/>
  </dataFields>
  <formats count="21">
    <format dxfId="140">
      <pivotArea outline="0" collapsedLevelsAreSubtotals="1" fieldPosition="0"/>
    </format>
    <format dxfId="139">
      <pivotArea grandCol="1" outline="0" collapsedLevelsAreSubtotals="1" fieldPosition="0"/>
    </format>
    <format dxfId="138">
      <pivotArea dataOnly="0" labelOnly="1" grandCol="1" outline="0" fieldPosition="0"/>
    </format>
    <format dxfId="137">
      <pivotArea grandRow="1" outline="0" collapsedLevelsAreSubtotals="1" fieldPosition="0"/>
    </format>
    <format dxfId="136">
      <pivotArea dataOnly="0" labelOnly="1" grandRow="1" outline="0" fieldPosition="0"/>
    </format>
    <format dxfId="135">
      <pivotArea grandRow="1" outline="0" collapsedLevelsAreSubtotals="1" fieldPosition="0"/>
    </format>
    <format dxfId="134">
      <pivotArea dataOnly="0" labelOnly="1" grandRow="1" outline="0" fieldPosition="0"/>
    </format>
    <format dxfId="133">
      <pivotArea dataOnly="0" labelOnly="1" grandCol="1" outline="0" fieldPosition="0"/>
    </format>
    <format dxfId="132">
      <pivotArea grandCol="1" outline="0" collapsedLevelsAreSubtotals="1" fieldPosition="0"/>
    </format>
    <format dxfId="131">
      <pivotArea dataOnly="0" labelOnly="1" grandCol="1" outline="0" fieldPosition="0"/>
    </format>
    <format dxfId="130">
      <pivotArea grandCol="1" outline="0" collapsedLevelsAreSubtotals="1" fieldPosition="0"/>
    </format>
    <format dxfId="129">
      <pivotArea dataOnly="0" labelOnly="1" grandCol="1" outline="0" fieldPosition="0"/>
    </format>
    <format dxfId="128">
      <pivotArea grandRow="1" outline="0" collapsedLevelsAreSubtotals="1" fieldPosition="0"/>
    </format>
    <format dxfId="127">
      <pivotArea dataOnly="0" labelOnly="1" grandRow="1" outline="0" fieldPosition="0"/>
    </format>
    <format dxfId="126">
      <pivotArea grandCol="1" outline="0" collapsedLevelsAreSubtotals="1" fieldPosition="0"/>
    </format>
    <format dxfId="125">
      <pivotArea dataOnly="0" labelOnly="1" grandCol="1" outline="0" fieldPosition="0"/>
    </format>
    <format dxfId="124">
      <pivotArea dataOnly="0" labelOnly="1" outline="0" fieldPosition="0">
        <references count="1">
          <reference field="51" count="0"/>
        </references>
      </pivotArea>
    </format>
    <format dxfId="123">
      <pivotArea dataOnly="0" labelOnly="1" outline="0" fieldPosition="0">
        <references count="1">
          <reference field="51" count="0"/>
        </references>
      </pivotArea>
    </format>
    <format dxfId="122">
      <pivotArea field="51" type="button" dataOnly="0" labelOnly="1" outline="0" axis="axisPage" fieldPosition="0"/>
    </format>
    <format dxfId="121">
      <pivotArea outline="0" fieldPosition="0">
        <references count="1">
          <reference field="1" count="11" selected="0">
            <x v="1"/>
            <x v="2"/>
            <x v="3"/>
            <x v="4"/>
            <x v="6"/>
            <x v="7"/>
            <x v="8"/>
            <x v="9"/>
            <x v="10"/>
            <x v="11"/>
            <x v="12"/>
          </reference>
        </references>
      </pivotArea>
    </format>
    <format dxfId="120">
      <pivotArea outline="0" fieldPosition="0">
        <references count="1">
          <reference field="1" count="11" selected="0">
            <x v="1"/>
            <x v="2"/>
            <x v="3"/>
            <x v="4"/>
            <x v="6"/>
            <x v="7"/>
            <x v="8"/>
            <x v="9"/>
            <x v="10"/>
            <x v="11"/>
            <x v="12"/>
          </reference>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A4:J50" firstHeaderRow="1" firstDataRow="3" firstDataCol="3" rowPageCount="2" colPageCount="1"/>
  <pivotFields count="126">
    <pivotField compact="0" outline="0" showAll="0" defaultSubtotal="0">
      <extLst>
        <ext xmlns:x14="http://schemas.microsoft.com/office/spreadsheetml/2009/9/main" uri="{2946ED86-A175-432a-8AC1-64E0C546D7DE}">
          <x14:pivotField fillDownLabels="1"/>
        </ext>
      </extLst>
    </pivotField>
    <pivotField axis="axisCol" compact="0" numFmtId="1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10"/>
        <item x="0"/>
        <item x="1"/>
        <item x="2"/>
        <item x="3"/>
        <item x="4"/>
        <item x="5"/>
        <item x="6"/>
        <item x="7"/>
        <item x="8"/>
        <item x="9"/>
      </items>
      <extLst>
        <ext xmlns:x14="http://schemas.microsoft.com/office/spreadsheetml/2009/9/main" uri="{2946ED86-A175-432a-8AC1-64E0C546D7DE}">
          <x14:pivotField fillDownLabels="1"/>
        </ext>
      </extLst>
    </pivotField>
    <pivotField name="To (Admin2)" axis="axisRow" compact="0" outline="0" showAll="0" defaultSubtotal="0">
      <items count="56">
        <item x="53"/>
        <item x="18"/>
        <item x="8"/>
        <item x="29"/>
        <item x="10"/>
        <item x="46"/>
        <item x="11"/>
        <item x="30"/>
        <item x="38"/>
        <item x="39"/>
        <item x="21"/>
        <item x="4"/>
        <item x="0"/>
        <item x="1"/>
        <item x="22"/>
        <item x="5"/>
        <item x="2"/>
        <item x="23"/>
        <item x="31"/>
        <item x="32"/>
        <item x="6"/>
        <item x="33"/>
        <item x="34"/>
        <item x="24"/>
        <item x="25"/>
        <item x="35"/>
        <item x="3"/>
        <item x="47"/>
        <item x="12"/>
        <item x="49"/>
        <item x="26"/>
        <item x="36"/>
        <item x="27"/>
        <item x="13"/>
        <item x="44"/>
        <item x="28"/>
        <item x="50"/>
        <item x="41"/>
        <item x="42"/>
        <item x="7"/>
        <item x="55"/>
        <item x="37"/>
        <item x="45"/>
        <item x="52"/>
        <item x="15"/>
        <item x="16"/>
        <item x="40"/>
        <item x="14"/>
        <item x="19"/>
        <item x="51"/>
        <item x="48"/>
        <item x="17"/>
        <item x="9"/>
        <item x="20"/>
        <item x="43"/>
        <item x="5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3">
        <item h="1" x="8"/>
        <item h="1" x="11"/>
        <item h="1" x="3"/>
        <item h="1" x="5"/>
        <item h="1" x="1"/>
        <item h="1" x="6"/>
        <item x="0"/>
        <item m="1" x="12"/>
        <item h="1" x="10"/>
        <item h="1" x="4"/>
        <item h="1" x="2"/>
        <item h="1" x="7"/>
        <item h="1"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rrival from: County" axis="axisRow" compact="0" outline="0" showAll="0" defaultSubtotal="0">
      <items count="68">
        <item x="61"/>
        <item x="5"/>
        <item x="22"/>
        <item x="13"/>
        <item x="37"/>
        <item x="53"/>
        <item x="15"/>
        <item x="11"/>
        <item x="66"/>
        <item x="39"/>
        <item x="2"/>
        <item x="38"/>
        <item x="47"/>
        <item x="49"/>
        <item x="26"/>
        <item x="57"/>
        <item x="0"/>
        <item x="25"/>
        <item x="60"/>
        <item x="7"/>
        <item x="27"/>
        <item x="6"/>
        <item x="9"/>
        <item x="29"/>
        <item x="40"/>
        <item x="41"/>
        <item x="62"/>
        <item x="44"/>
        <item x="31"/>
        <item x="32"/>
        <item x="45"/>
        <item x="54"/>
        <item x="55"/>
        <item x="59"/>
        <item x="56"/>
        <item x="12"/>
        <item x="17"/>
        <item x="1"/>
        <item x="46"/>
        <item x="33"/>
        <item x="3"/>
        <item x="34"/>
        <item x="18"/>
        <item x="28"/>
        <item x="35"/>
        <item x="20"/>
        <item x="4"/>
        <item x="50"/>
        <item x="48"/>
        <item x="51"/>
        <item x="10"/>
        <item x="65"/>
        <item x="42"/>
        <item x="30"/>
        <item x="8"/>
        <item x="16"/>
        <item x="58"/>
        <item x="64"/>
        <item x="19"/>
        <item m="1" x="67"/>
        <item x="23"/>
        <item x="24"/>
        <item x="14"/>
        <item x="21"/>
        <item x="43"/>
        <item x="52"/>
        <item x="63"/>
        <item x="3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6">
        <item sd="0" x="1"/>
        <item sd="0" x="2"/>
        <item x="3"/>
        <item sd="0" x="4"/>
        <item x="0"/>
        <item x="5"/>
      </items>
      <extLst>
        <ext xmlns:x14="http://schemas.microsoft.com/office/spreadsheetml/2009/9/main" uri="{2946ED86-A175-432a-8AC1-64E0C546D7DE}">
          <x14:pivotField fillDownLabels="1"/>
        </ext>
      </extLst>
    </pivotField>
    <pivotField axis="axisPage" compact="0" outline="0" multipleItemSelectionAllowed="1" showAll="0" defaultSubtotal="0">
      <items count="4">
        <item h="1" sd="0" x="1"/>
        <item sd="0" x="2"/>
        <item h="1" x="0"/>
        <item h="1" x="3"/>
      </items>
      <extLst>
        <ext xmlns:x14="http://schemas.microsoft.com/office/spreadsheetml/2009/9/main" uri="{2946ED86-A175-432a-8AC1-64E0C546D7DE}">
          <x14:pivotField fillDownLabels="1"/>
        </ext>
      </extLst>
    </pivotField>
  </pivotFields>
  <rowFields count="3">
    <field x="4"/>
    <field x="73"/>
    <field x="5"/>
  </rowFields>
  <rowItems count="44">
    <i>
      <x v="1"/>
      <x v="10"/>
      <x v="12"/>
    </i>
    <i r="1">
      <x v="16"/>
      <x v="12"/>
    </i>
    <i r="1">
      <x v="37"/>
      <x v="12"/>
    </i>
    <i>
      <x v="3"/>
      <x v="3"/>
      <x v="2"/>
    </i>
    <i r="1">
      <x v="6"/>
      <x v="4"/>
    </i>
    <i r="1">
      <x v="10"/>
      <x v="6"/>
    </i>
    <i r="1">
      <x v="33"/>
      <x v="28"/>
    </i>
    <i r="1">
      <x v="55"/>
      <x v="47"/>
    </i>
    <i r="1">
      <x v="62"/>
      <x v="52"/>
    </i>
    <i>
      <x v="4"/>
      <x v="37"/>
      <x v="44"/>
    </i>
    <i r="1">
      <x v="66"/>
      <x v="55"/>
    </i>
    <i>
      <x v="5"/>
      <x v="2"/>
      <x v="1"/>
    </i>
    <i r="1">
      <x v="60"/>
      <x v="48"/>
    </i>
    <i r="1">
      <x v="63"/>
      <x v="51"/>
    </i>
    <i>
      <x v="6"/>
      <x v="14"/>
      <x v="10"/>
    </i>
    <i r="2">
      <x v="35"/>
    </i>
    <i r="1">
      <x v="20"/>
      <x v="14"/>
    </i>
    <i r="1">
      <x v="23"/>
      <x v="17"/>
    </i>
    <i r="1">
      <x v="28"/>
      <x v="23"/>
    </i>
    <i r="1">
      <x v="29"/>
      <x v="24"/>
    </i>
    <i r="2">
      <x v="35"/>
    </i>
    <i r="1">
      <x v="37"/>
      <x v="30"/>
    </i>
    <i r="1">
      <x v="39"/>
      <x v="32"/>
    </i>
    <i r="1">
      <x v="41"/>
      <x v="35"/>
    </i>
    <i r="1">
      <x v="44"/>
      <x v="35"/>
    </i>
    <i r="1">
      <x v="61"/>
      <x v="53"/>
    </i>
    <i>
      <x v="7"/>
      <x v="3"/>
      <x v="21"/>
    </i>
    <i r="1">
      <x v="6"/>
      <x v="21"/>
    </i>
    <i r="1">
      <x v="10"/>
      <x v="21"/>
    </i>
    <i r="2">
      <x v="31"/>
    </i>
    <i r="1">
      <x v="11"/>
      <x v="7"/>
    </i>
    <i r="1">
      <x v="27"/>
      <x v="22"/>
    </i>
    <i r="1">
      <x v="30"/>
      <x v="25"/>
    </i>
    <i r="1">
      <x v="38"/>
      <x v="31"/>
    </i>
    <i r="1">
      <x v="52"/>
      <x v="21"/>
    </i>
    <i r="1">
      <x v="64"/>
      <x v="21"/>
    </i>
    <i>
      <x v="8"/>
      <x v="12"/>
      <x v="8"/>
    </i>
    <i r="1">
      <x v="13"/>
      <x v="9"/>
    </i>
    <i r="1">
      <x v="48"/>
      <x v="37"/>
    </i>
    <i r="1">
      <x v="49"/>
      <x v="38"/>
    </i>
    <i r="1">
      <x v="51"/>
      <x v="40"/>
    </i>
    <i>
      <x v="9"/>
      <x v="65"/>
      <x v="54"/>
    </i>
    <i>
      <x v="10"/>
      <x v="34"/>
      <x v="29"/>
    </i>
    <i t="grand">
      <x/>
    </i>
  </rowItems>
  <colFields count="2">
    <field x="124"/>
    <field x="1"/>
  </colFields>
  <colItems count="7">
    <i>
      <x/>
    </i>
    <i>
      <x v="1"/>
    </i>
    <i>
      <x v="2"/>
      <x v="7"/>
    </i>
    <i r="1">
      <x v="8"/>
    </i>
    <i r="1">
      <x v="9"/>
    </i>
    <i>
      <x v="3"/>
    </i>
    <i t="grand">
      <x/>
    </i>
  </colItems>
  <pageFields count="2">
    <pageField fld="51" hier="-1"/>
    <pageField fld="125" hier="-1"/>
  </pageFields>
  <dataFields count="1">
    <dataField name="Sum of Total number of individuals" fld="41" baseField="0" baseItem="0" numFmtId="164"/>
  </dataFields>
  <formats count="32">
    <format dxfId="172">
      <pivotArea outline="0" collapsedLevelsAreSubtotals="1" fieldPosition="0"/>
    </format>
    <format dxfId="171">
      <pivotArea outline="0" fieldPosition="0">
        <references count="2">
          <reference field="1" count="2" selected="0">
            <x v="7"/>
            <x v="8"/>
          </reference>
          <reference field="124" count="1" selected="0">
            <x v="2"/>
          </reference>
        </references>
      </pivotArea>
    </format>
    <format dxfId="170">
      <pivotArea dataOnly="0" labelOnly="1" outline="0" fieldPosition="0">
        <references count="1">
          <reference field="124" count="1">
            <x v="2"/>
          </reference>
        </references>
      </pivotArea>
    </format>
    <format dxfId="169">
      <pivotArea dataOnly="0" labelOnly="1" outline="0" fieldPosition="0">
        <references count="2">
          <reference field="1" count="2">
            <x v="7"/>
            <x v="8"/>
          </reference>
          <reference field="124" count="1" selected="0">
            <x v="2"/>
          </reference>
        </references>
      </pivotArea>
    </format>
    <format dxfId="168">
      <pivotArea grandCol="1" outline="0" collapsedLevelsAreSubtotals="1" fieldPosition="0"/>
    </format>
    <format dxfId="167">
      <pivotArea dataOnly="0" labelOnly="1" grandCol="1" outline="0" fieldPosition="0"/>
    </format>
    <format dxfId="166">
      <pivotArea grandRow="1" outline="0" collapsedLevelsAreSubtotals="1" fieldPosition="0"/>
    </format>
    <format dxfId="165">
      <pivotArea dataOnly="0" labelOnly="1" grandRow="1" outline="0" fieldPosition="0"/>
    </format>
    <format dxfId="164">
      <pivotArea grandRow="1" outline="0" collapsedLevelsAreSubtotals="1" fieldPosition="0"/>
    </format>
    <format dxfId="163">
      <pivotArea dataOnly="0" labelOnly="1" grandRow="1" outline="0" fieldPosition="0"/>
    </format>
    <format dxfId="162">
      <pivotArea field="73" grandCol="1" outline="0" axis="axisRow" fieldPosition="1">
        <references count="2">
          <reference field="5" count="17" selected="0">
            <x v="2"/>
            <x v="6"/>
            <x v="7"/>
            <x v="9"/>
            <x v="10"/>
            <x v="17"/>
            <x v="21"/>
            <x v="22"/>
            <x v="24"/>
            <x v="25"/>
            <x v="28"/>
            <x v="29"/>
            <x v="30"/>
            <x v="31"/>
            <x v="32"/>
            <x v="35"/>
            <x v="38"/>
          </reference>
          <reference field="73" count="17" selected="0">
            <x v="3"/>
            <x v="6"/>
            <x v="10"/>
            <x v="11"/>
            <x v="13"/>
            <x v="14"/>
            <x v="23"/>
            <x v="27"/>
            <x v="29"/>
            <x v="30"/>
            <x v="33"/>
            <x v="34"/>
            <x v="37"/>
            <x v="38"/>
            <x v="39"/>
            <x v="41"/>
            <x v="49"/>
          </reference>
        </references>
      </pivotArea>
    </format>
    <format dxfId="161">
      <pivotArea dataOnly="0" labelOnly="1" grandCol="1" outline="0" fieldPosition="0"/>
    </format>
    <format dxfId="160">
      <pivotArea grandCol="1" outline="0" collapsedLevelsAreSubtotals="1" fieldPosition="0"/>
    </format>
    <format dxfId="159">
      <pivotArea dataOnly="0" labelOnly="1" grandCol="1" outline="0" fieldPosition="0"/>
    </format>
    <format dxfId="158">
      <pivotArea grandCol="1" outline="0" collapsedLevelsAreSubtotals="1" fieldPosition="0"/>
    </format>
    <format dxfId="157">
      <pivotArea dataOnly="0" labelOnly="1" grandCol="1" outline="0" fieldPosition="0"/>
    </format>
    <format dxfId="156">
      <pivotArea grandRow="1" outline="0" collapsedLevelsAreSubtotals="1" fieldPosition="0"/>
    </format>
    <format dxfId="155">
      <pivotArea dataOnly="0" labelOnly="1" grandRow="1" outline="0" fieldPosition="0"/>
    </format>
    <format dxfId="154">
      <pivotArea grandCol="1" outline="0" collapsedLevelsAreSubtotals="1" fieldPosition="0"/>
    </format>
    <format dxfId="153">
      <pivotArea dataOnly="0" labelOnly="1" grandCol="1" outline="0" fieldPosition="0"/>
    </format>
    <format dxfId="152">
      <pivotArea outline="0" fieldPosition="0">
        <references count="2">
          <reference field="5" count="1" selected="0">
            <x v="9"/>
          </reference>
          <reference field="73" count="1" selected="0">
            <x v="13"/>
          </reference>
        </references>
      </pivotArea>
    </format>
    <format dxfId="151">
      <pivotArea dataOnly="0" labelOnly="1" outline="0" fieldPosition="0">
        <references count="1">
          <reference field="73" count="1">
            <x v="13"/>
          </reference>
        </references>
      </pivotArea>
    </format>
    <format dxfId="150">
      <pivotArea dataOnly="0" labelOnly="1" outline="0" fieldPosition="0">
        <references count="2">
          <reference field="5" count="1">
            <x v="9"/>
          </reference>
          <reference field="73" count="1" selected="0">
            <x v="13"/>
          </reference>
        </references>
      </pivotArea>
    </format>
    <format dxfId="149">
      <pivotArea outline="0" fieldPosition="0">
        <references count="2">
          <reference field="5" count="1" selected="0">
            <x v="30"/>
          </reference>
          <reference field="73" count="1" selected="0">
            <x v="37"/>
          </reference>
        </references>
      </pivotArea>
    </format>
    <format dxfId="148">
      <pivotArea dataOnly="0" labelOnly="1" outline="0" fieldPosition="0">
        <references count="2">
          <reference field="5" count="1">
            <x v="30"/>
          </reference>
          <reference field="73" count="1" selected="0">
            <x v="37"/>
          </reference>
        </references>
      </pivotArea>
    </format>
    <format dxfId="147">
      <pivotArea dataOnly="0" labelOnly="1" outline="0" fieldPosition="0">
        <references count="2">
          <reference field="1" count="1">
            <x v="9"/>
          </reference>
          <reference field="124" count="1" selected="0">
            <x v="2"/>
          </reference>
        </references>
      </pivotArea>
    </format>
    <format dxfId="146">
      <pivotArea outline="0" fieldPosition="0">
        <references count="4">
          <reference field="1" count="3" selected="0">
            <x v="7"/>
            <x v="8"/>
            <x v="9"/>
          </reference>
          <reference field="5" count="26" selected="0">
            <x v="2"/>
            <x v="4"/>
            <x v="6"/>
            <x v="7"/>
            <x v="9"/>
            <x v="10"/>
            <x v="12"/>
            <x v="14"/>
            <x v="17"/>
            <x v="21"/>
            <x v="22"/>
            <x v="23"/>
            <x v="24"/>
            <x v="25"/>
            <x v="28"/>
            <x v="29"/>
            <x v="30"/>
            <x v="31"/>
            <x v="32"/>
            <x v="35"/>
            <x v="38"/>
            <x v="44"/>
            <x v="47"/>
            <x v="48"/>
            <x v="52"/>
            <x v="53"/>
          </reference>
          <reference field="73" count="24" selected="0">
            <x v="3"/>
            <x v="6"/>
            <x v="10"/>
            <x v="11"/>
            <x v="13"/>
            <x v="14"/>
            <x v="16"/>
            <x v="20"/>
            <x v="23"/>
            <x v="27"/>
            <x v="28"/>
            <x v="29"/>
            <x v="30"/>
            <x v="33"/>
            <x v="34"/>
            <x v="37"/>
            <x v="38"/>
            <x v="39"/>
            <x v="41"/>
            <x v="49"/>
            <x v="55"/>
            <x v="60"/>
            <x v="61"/>
            <x v="62"/>
          </reference>
          <reference field="124" count="1" selected="0">
            <x v="2"/>
          </reference>
        </references>
      </pivotArea>
    </format>
    <format dxfId="145">
      <pivotArea dataOnly="0" labelOnly="1" outline="0" fieldPosition="0">
        <references count="1">
          <reference field="51" count="0"/>
        </references>
      </pivotArea>
    </format>
    <format dxfId="144">
      <pivotArea dataOnly="0" labelOnly="1" outline="0" fieldPosition="0">
        <references count="1">
          <reference field="51" count="0"/>
        </references>
      </pivotArea>
    </format>
    <format dxfId="143">
      <pivotArea field="51" type="button" dataOnly="0" labelOnly="1" outline="0" axis="axisPage" fieldPosition="0"/>
    </format>
    <format dxfId="142">
      <pivotArea field="73" grandCol="1" outline="0" axis="axisRow" fieldPosition="1">
        <references count="3">
          <reference field="4" count="0" selected="0"/>
          <reference field="5" count="1" selected="0">
            <x v="30"/>
          </reference>
          <reference field="73" count="1" selected="0">
            <x v="37"/>
          </reference>
        </references>
      </pivotArea>
    </format>
    <format dxfId="141">
      <pivotArea field="73" grandCol="1" outline="0" axis="axisRow" fieldPosition="1">
        <references count="3">
          <reference field="4" count="0" selected="0"/>
          <reference field="5" count="1" selected="0">
            <x v="32"/>
          </reference>
          <reference field="73" count="1" selected="0">
            <x v="39"/>
          </reference>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B000000}" name="PivotTable6"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Movement reason">
  <location ref="AA16:AC21" firstHeaderRow="0" firstDataRow="1" firstDataCol="1" rowPageCount="1" colPageCount="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14">
        <item x="8"/>
        <item x="11"/>
        <item x="5"/>
        <item x="1"/>
        <item x="6"/>
        <item x="0"/>
        <item x="4"/>
        <item x="2"/>
        <item x="3"/>
        <item x="10"/>
        <item m="1" x="12"/>
        <item x="7"/>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51"/>
  </rowFields>
  <rowItems count="5">
    <i>
      <x v="2"/>
    </i>
    <i>
      <x v="6"/>
    </i>
    <i>
      <x v="7"/>
    </i>
    <i>
      <x v="11"/>
    </i>
    <i t="grand">
      <x/>
    </i>
  </rowItems>
  <colFields count="1">
    <field x="-2"/>
  </colFields>
  <colItems count="2">
    <i>
      <x/>
    </i>
    <i i="1">
      <x v="1"/>
    </i>
  </colItems>
  <pageFields count="1">
    <pageField fld="18" hier="-1"/>
  </pageFields>
  <dataFields count="2">
    <dataField name="Sum of Total number of individuals" fld="41" baseField="0" baseItem="0" numFmtId="164"/>
    <dataField name="Sum of Total number of individuals2" fld="41" showDataAs="percentOfTotal" baseField="50" baseItem="0" numFmtId="10"/>
  </dataFields>
  <formats count="40">
    <format dxfId="270">
      <pivotArea outline="0" collapsedLevelsAreSubtotals="1" fieldPosition="0"/>
    </format>
    <format dxfId="269">
      <pivotArea outline="0" collapsedLevelsAreSubtotals="1" fieldPosition="0">
        <references count="1">
          <reference field="18" count="1" selected="0">
            <x v="0"/>
          </reference>
        </references>
      </pivotArea>
    </format>
    <format dxfId="268">
      <pivotArea field="18" type="button" dataOnly="0" labelOnly="1" outline="0" axis="axisPage" fieldPosition="0"/>
    </format>
    <format dxfId="267">
      <pivotArea dataOnly="0" labelOnly="1" fieldPosition="0">
        <references count="1">
          <reference field="18" count="1">
            <x v="0"/>
          </reference>
        </references>
      </pivotArea>
    </format>
    <format dxfId="266">
      <pivotArea collapsedLevelsAreSubtotals="1" fieldPosition="0">
        <references count="2">
          <reference field="18" count="1" selected="0">
            <x v="1"/>
          </reference>
          <reference field="51" count="0"/>
        </references>
      </pivotArea>
    </format>
    <format dxfId="265">
      <pivotArea dataOnly="0" labelOnly="1" fieldPosition="0">
        <references count="1">
          <reference field="18" count="1">
            <x v="1"/>
          </reference>
        </references>
      </pivotArea>
    </format>
    <format dxfId="264">
      <pivotArea collapsedLevelsAreSubtotals="1" fieldPosition="0">
        <references count="2">
          <reference field="18" count="1" selected="0">
            <x v="0"/>
          </reference>
          <reference field="51" count="0"/>
        </references>
      </pivotArea>
    </format>
    <format dxfId="263">
      <pivotArea dataOnly="0" labelOnly="1" fieldPosition="0">
        <references count="1">
          <reference field="18" count="1">
            <x v="0"/>
          </reference>
        </references>
      </pivotArea>
    </format>
    <format dxfId="262">
      <pivotArea collapsedLevelsAreSubtotals="1" fieldPosition="0">
        <references count="2">
          <reference field="18" count="1" selected="0">
            <x v="1"/>
          </reference>
          <reference field="51" count="0"/>
        </references>
      </pivotArea>
    </format>
    <format dxfId="261">
      <pivotArea outline="0" fieldPosition="0">
        <references count="1">
          <reference field="4294967294" count="1">
            <x v="1"/>
          </reference>
        </references>
      </pivotArea>
    </format>
    <format dxfId="260">
      <pivotArea type="origin" dataOnly="0" labelOnly="1" outline="0" fieldPosition="0"/>
    </format>
    <format dxfId="259">
      <pivotArea field="18" type="button" dataOnly="0" labelOnly="1" outline="0" axis="axisPage" fieldPosition="0"/>
    </format>
    <format dxfId="258">
      <pivotArea field="-2" type="button" dataOnly="0" labelOnly="1" outline="0" axis="axisCol" fieldPosition="0"/>
    </format>
    <format dxfId="257">
      <pivotArea type="topRight" dataOnly="0" labelOnly="1" outline="0" fieldPosition="0"/>
    </format>
    <format dxfId="256">
      <pivotArea field="51" type="button" dataOnly="0" labelOnly="1" outline="0" axis="axisRow" fieldPosition="0"/>
    </format>
    <format dxfId="255">
      <pivotArea dataOnly="0" labelOnly="1" fieldPosition="0">
        <references count="1">
          <reference field="18" count="0"/>
        </references>
      </pivotArea>
    </format>
    <format dxfId="254">
      <pivotArea field="18" dataOnly="0" labelOnly="1" outline="0" axis="axisPage" fieldPosition="0">
        <references count="1">
          <reference field="4294967294" count="1" selected="0">
            <x v="0"/>
          </reference>
        </references>
      </pivotArea>
    </format>
    <format dxfId="253">
      <pivotArea field="18" dataOnly="0" labelOnly="1" outline="0" axis="axisPage" fieldPosition="0">
        <references count="1">
          <reference field="4294967294" count="1" selected="0">
            <x v="1"/>
          </reference>
        </references>
      </pivotArea>
    </format>
    <format dxfId="252">
      <pivotArea dataOnly="0" labelOnly="1" outline="0" fieldPosition="0">
        <references count="2">
          <reference field="4294967294" count="2">
            <x v="0"/>
            <x v="1"/>
          </reference>
          <reference field="18" count="1" selected="0">
            <x v="0"/>
          </reference>
        </references>
      </pivotArea>
    </format>
    <format dxfId="251">
      <pivotArea dataOnly="0" labelOnly="1" outline="0" fieldPosition="0">
        <references count="2">
          <reference field="4294967294" count="2">
            <x v="0"/>
            <x v="1"/>
          </reference>
          <reference field="18" count="1" selected="0">
            <x v="1"/>
          </reference>
        </references>
      </pivotArea>
    </format>
    <format dxfId="250">
      <pivotArea type="origin" dataOnly="0" labelOnly="1" outline="0" fieldPosition="0"/>
    </format>
    <format dxfId="249">
      <pivotArea field="18" type="button" dataOnly="0" labelOnly="1" outline="0" axis="axisPage" fieldPosition="0"/>
    </format>
    <format dxfId="248">
      <pivotArea field="-2" type="button" dataOnly="0" labelOnly="1" outline="0" axis="axisCol" fieldPosition="0"/>
    </format>
    <format dxfId="247">
      <pivotArea type="topRight" dataOnly="0" labelOnly="1" outline="0" fieldPosition="0"/>
    </format>
    <format dxfId="246">
      <pivotArea field="51" type="button" dataOnly="0" labelOnly="1" outline="0" axis="axisRow" fieldPosition="0"/>
    </format>
    <format dxfId="245">
      <pivotArea dataOnly="0" labelOnly="1" fieldPosition="0">
        <references count="1">
          <reference field="18" count="0"/>
        </references>
      </pivotArea>
    </format>
    <format dxfId="244">
      <pivotArea field="18" dataOnly="0" labelOnly="1" outline="0" axis="axisPage" fieldPosition="0">
        <references count="1">
          <reference field="4294967294" count="1" selected="0">
            <x v="0"/>
          </reference>
        </references>
      </pivotArea>
    </format>
    <format dxfId="243">
      <pivotArea field="18" dataOnly="0" labelOnly="1" outline="0" axis="axisPage" fieldPosition="0">
        <references count="1">
          <reference field="4294967294" count="1" selected="0">
            <x v="1"/>
          </reference>
        </references>
      </pivotArea>
    </format>
    <format dxfId="242">
      <pivotArea dataOnly="0" labelOnly="1" outline="0" fieldPosition="0">
        <references count="2">
          <reference field="4294967294" count="2">
            <x v="0"/>
            <x v="1"/>
          </reference>
          <reference field="18" count="1" selected="0">
            <x v="0"/>
          </reference>
        </references>
      </pivotArea>
    </format>
    <format dxfId="241">
      <pivotArea dataOnly="0" labelOnly="1" outline="0" fieldPosition="0">
        <references count="2">
          <reference field="4294967294" count="2">
            <x v="0"/>
            <x v="1"/>
          </reference>
          <reference field="18" count="1" selected="0">
            <x v="1"/>
          </reference>
        </references>
      </pivotArea>
    </format>
    <format dxfId="240">
      <pivotArea type="origin" dataOnly="0" labelOnly="1" outline="0" fieldPosition="0"/>
    </format>
    <format dxfId="239">
      <pivotArea field="18" type="button" dataOnly="0" labelOnly="1" outline="0" axis="axisPage" fieldPosition="0"/>
    </format>
    <format dxfId="238">
      <pivotArea field="-2" type="button" dataOnly="0" labelOnly="1" outline="0" axis="axisCol" fieldPosition="0"/>
    </format>
    <format dxfId="237">
      <pivotArea type="topRight" dataOnly="0" labelOnly="1" outline="0" fieldPosition="0"/>
    </format>
    <format dxfId="236">
      <pivotArea field="51" type="button" dataOnly="0" labelOnly="1" outline="0" axis="axisRow" fieldPosition="0"/>
    </format>
    <format dxfId="235">
      <pivotArea dataOnly="0" labelOnly="1" fieldPosition="0">
        <references count="1">
          <reference field="18" count="0"/>
        </references>
      </pivotArea>
    </format>
    <format dxfId="234">
      <pivotArea field="18" dataOnly="0" labelOnly="1" outline="0" axis="axisPage" fieldPosition="0">
        <references count="1">
          <reference field="4294967294" count="1" selected="0">
            <x v="0"/>
          </reference>
        </references>
      </pivotArea>
    </format>
    <format dxfId="233">
      <pivotArea field="18" dataOnly="0" labelOnly="1" outline="0" axis="axisPage" fieldPosition="0">
        <references count="1">
          <reference field="4294967294" count="1" selected="0">
            <x v="1"/>
          </reference>
        </references>
      </pivotArea>
    </format>
    <format dxfId="232">
      <pivotArea dataOnly="0" labelOnly="1" outline="0" fieldPosition="0">
        <references count="2">
          <reference field="4294967294" count="2">
            <x v="0"/>
            <x v="1"/>
          </reference>
          <reference field="18" count="1" selected="0">
            <x v="0"/>
          </reference>
        </references>
      </pivotArea>
    </format>
    <format dxfId="231">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8000000}" name="PivotTable3"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Arriving from: (Admin 1)">
  <location ref="F67:I99"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7">
        <item sd="0" x="21"/>
        <item sd="0" x="8"/>
        <item sd="0" x="22"/>
        <item sd="0" x="0"/>
        <item sd="0" x="23"/>
        <item sd="0" x="5"/>
        <item sd="0" x="2"/>
        <item sd="0" x="13"/>
        <item sd="0" x="4"/>
        <item sd="0" x="10"/>
        <item sd="0" x="6"/>
        <item sd="0" x="9"/>
        <item m="1" x="25"/>
        <item sd="0" x="12"/>
        <item m="1" x="24"/>
        <item sd="0" x="20"/>
        <item sd="0" x="1"/>
        <item sd="0" x="16"/>
        <item sd="0" x="18"/>
        <item x="11"/>
        <item sd="0" x="3"/>
        <item sd="0" x="7"/>
        <item sd="0" x="14"/>
        <item sd="0" x="17"/>
        <item x="19"/>
        <item x="15"/>
        <item t="default"/>
      </items>
    </pivotField>
    <pivotField showAll="0"/>
    <pivotField axis="axisRow" showAll="0">
      <items count="69">
        <item x="61"/>
        <item x="5"/>
        <item x="22"/>
        <item x="37"/>
        <item x="53"/>
        <item x="15"/>
        <item x="11"/>
        <item x="66"/>
        <item x="2"/>
        <item x="38"/>
        <item x="47"/>
        <item x="57"/>
        <item x="0"/>
        <item x="25"/>
        <item x="60"/>
        <item x="7"/>
        <item x="27"/>
        <item x="6"/>
        <item x="9"/>
        <item x="29"/>
        <item x="40"/>
        <item x="41"/>
        <item x="62"/>
        <item x="44"/>
        <item x="31"/>
        <item x="32"/>
        <item x="45"/>
        <item x="54"/>
        <item x="55"/>
        <item x="59"/>
        <item x="12"/>
        <item x="17"/>
        <item x="46"/>
        <item x="33"/>
        <item x="3"/>
        <item x="34"/>
        <item x="18"/>
        <item x="28"/>
        <item x="20"/>
        <item x="4"/>
        <item x="50"/>
        <item x="48"/>
        <item x="51"/>
        <item x="65"/>
        <item x="42"/>
        <item x="16"/>
        <item x="58"/>
        <item x="64"/>
        <item x="19"/>
        <item m="1" x="67"/>
        <item x="8"/>
        <item x="10"/>
        <item x="35"/>
        <item x="26"/>
        <item x="39"/>
        <item x="30"/>
        <item x="49"/>
        <item x="56"/>
        <item x="13"/>
        <item x="1"/>
        <item x="23"/>
        <item x="24"/>
        <item x="14"/>
        <item x="21"/>
        <item x="43"/>
        <item x="52"/>
        <item x="63"/>
        <item x="3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2">
    <field x="71"/>
    <field x="73"/>
  </rowFields>
  <rowItems count="31">
    <i>
      <x/>
    </i>
    <i>
      <x v="1"/>
    </i>
    <i>
      <x v="2"/>
    </i>
    <i>
      <x v="3"/>
    </i>
    <i>
      <x v="4"/>
    </i>
    <i>
      <x v="5"/>
    </i>
    <i>
      <x v="6"/>
    </i>
    <i>
      <x v="7"/>
    </i>
    <i>
      <x v="8"/>
    </i>
    <i>
      <x v="9"/>
    </i>
    <i>
      <x v="10"/>
    </i>
    <i>
      <x v="11"/>
    </i>
    <i>
      <x v="13"/>
    </i>
    <i>
      <x v="15"/>
    </i>
    <i>
      <x v="16"/>
    </i>
    <i>
      <x v="17"/>
    </i>
    <i>
      <x v="18"/>
    </i>
    <i>
      <x v="19"/>
    </i>
    <i r="1">
      <x v="27"/>
    </i>
    <i r="1">
      <x v="28"/>
    </i>
    <i r="1">
      <x v="38"/>
    </i>
    <i r="1">
      <x v="57"/>
    </i>
    <i>
      <x v="20"/>
    </i>
    <i>
      <x v="21"/>
    </i>
    <i>
      <x v="22"/>
    </i>
    <i>
      <x v="23"/>
    </i>
    <i>
      <x v="24"/>
    </i>
    <i r="1">
      <x v="65"/>
    </i>
    <i>
      <x v="25"/>
    </i>
    <i r="1">
      <x v="67"/>
    </i>
    <i t="grand">
      <x/>
    </i>
  </rowItems>
  <colFields count="1">
    <field x="18"/>
  </colFields>
  <colItems count="3">
    <i>
      <x/>
    </i>
    <i>
      <x v="1"/>
    </i>
    <i t="grand">
      <x/>
    </i>
  </colItems>
  <dataFields count="1">
    <dataField name="Sum of Total number of individuals" fld="41" baseField="0" baseItem="0" numFmtId="164"/>
  </dataFields>
  <formats count="1">
    <format dxfId="271">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12"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Admin 3 same (From-to)" colHeaderCaption="Location type">
  <location ref="F54:G57" firstHeaderRow="1" firstDataRow="1"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axis="axisRow" showAll="0" defaultSubtotal="0">
      <items count="2">
        <item x="1"/>
        <item x="0"/>
      </items>
    </pivotField>
    <pivotField showAll="0">
      <items count="7">
        <item x="1"/>
        <item x="2"/>
        <item x="3"/>
        <item x="4"/>
        <item x="0"/>
        <item x="5"/>
        <item t="default"/>
      </items>
    </pivotField>
    <pivotField showAll="0">
      <items count="5">
        <item x="1"/>
        <item x="2"/>
        <item x="0"/>
        <item x="3"/>
        <item t="default"/>
      </items>
    </pivotField>
  </pivotFields>
  <rowFields count="1">
    <field x="123"/>
  </rowFields>
  <rowItems count="3">
    <i>
      <x/>
    </i>
    <i>
      <x v="1"/>
    </i>
    <i t="grand">
      <x/>
    </i>
  </rowItems>
  <colItems count="1">
    <i/>
  </colItems>
  <dataFields count="1">
    <dataField name="Sum of Total number of individuals" fld="41" baseField="0" baseItem="0" numFmtId="164"/>
  </dataFields>
  <formats count="1">
    <format dxfId="272">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PivotTable14"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Admin 1 same (From-to)" colHeaderCaption="Location type">
  <location ref="F60:G63" firstHeaderRow="1" firstDataRow="1"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2">
        <item x="1"/>
        <item x="0"/>
      </items>
    </pivotField>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121"/>
  </rowFields>
  <rowItems count="3">
    <i>
      <x/>
    </i>
    <i>
      <x v="1"/>
    </i>
    <i t="grand">
      <x/>
    </i>
  </rowItems>
  <colItems count="1">
    <i/>
  </colItems>
  <dataFields count="1">
    <dataField name="Sum of Total number of individuals" fld="41" baseField="0" baseItem="0" numFmtId="164"/>
  </dataFields>
  <formats count="1">
    <format dxfId="273">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0" cacheId="1" dataOnRows="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Population category" colHeaderCaption="Location type">
  <location ref="AR4:AU17"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2"/>
  </rowFields>
  <rowItems count="12">
    <i>
      <x/>
    </i>
    <i i="1">
      <x v="1"/>
    </i>
    <i i="2">
      <x v="2"/>
    </i>
    <i i="3">
      <x v="3"/>
    </i>
    <i i="4">
      <x v="4"/>
    </i>
    <i i="5">
      <x v="5"/>
    </i>
    <i i="6">
      <x v="6"/>
    </i>
    <i i="7">
      <x v="7"/>
    </i>
    <i i="8">
      <x v="8"/>
    </i>
    <i i="9">
      <x v="9"/>
    </i>
    <i i="10">
      <x v="10"/>
    </i>
    <i i="11">
      <x v="11"/>
    </i>
  </rowItems>
  <colFields count="1">
    <field x="18"/>
  </colFields>
  <colItems count="3">
    <i>
      <x/>
    </i>
    <i>
      <x v="1"/>
    </i>
    <i t="grand">
      <x/>
    </i>
  </colItems>
  <dataFields count="12">
    <dataField name="Sum of Male Infants (Less than 1 year)" fld="25" baseField="0" baseItem="0"/>
    <dataField name="Sum of Male Children (1‐5 years)" fld="26" baseField="0" baseItem="0"/>
    <dataField name="Sum of Male Youth (6‐17 years)" fld="27" baseField="0" baseItem="0"/>
    <dataField name="Sum of Male Adults (18‐45 years)" fld="28" baseField="0" baseItem="0"/>
    <dataField name="Sum of Male Adults (46‐59 years)" fld="29" baseField="0" baseItem="0"/>
    <dataField name="Sum of Male Elderly (60 + years )" fld="30" baseField="0" baseItem="0"/>
    <dataField name="Sum of Female Infants (Less than 1 year)" fld="31" baseField="0" baseItem="0"/>
    <dataField name="Sum of Female Children (1‐5 years)" fld="32" baseField="0" baseItem="0"/>
    <dataField name="Sum of Female Youth (6‐17 years)" fld="33" baseField="0" baseItem="0"/>
    <dataField name="Sum of Female Adults (18‐45 years)" fld="34" baseField="0" baseItem="0"/>
    <dataField name="Sum of Female Adults (46‐59 years)" fld="35" baseField="0" baseItem="0"/>
    <dataField name="Sum of Female Elderly (60 + years)" fld="36" baseField="0" baseItem="0"/>
  </dataFields>
  <formats count="3">
    <format dxfId="276">
      <pivotArea outline="0" collapsedLevelsAreSubtotals="1" fieldPosition="0"/>
    </format>
    <format dxfId="275">
      <pivotArea collapsedLevelsAreSubtotals="1" fieldPosition="0">
        <references count="1">
          <reference field="4294967294" count="6">
            <x v="0"/>
            <x v="1"/>
            <x v="2"/>
            <x v="3"/>
            <x v="4"/>
            <x v="5"/>
          </reference>
        </references>
      </pivotArea>
    </format>
    <format dxfId="274">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E000000}" name="PivotTable9"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Population category">
  <location ref="F44:G48" firstHeaderRow="1" firstDataRow="1"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42"/>
  </rowFields>
  <rowItems count="4">
    <i>
      <x/>
    </i>
    <i>
      <x v="1"/>
    </i>
    <i>
      <x v="2"/>
    </i>
    <i t="grand">
      <x/>
    </i>
  </rowItems>
  <colItems count="1">
    <i/>
  </colItems>
  <dataFields count="1">
    <dataField name="# of locations" fld="12" subtotal="count" baseField="0" baseItem="0"/>
  </dataFields>
  <formats count="1">
    <format dxfId="277">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PivotTable13" cacheId="1" applyNumberFormats="0" applyBorderFormats="0" applyFontFormats="0" applyPatternFormats="0" applyAlignmentFormats="0" applyWidthHeightFormats="1" dataCaption="Values" updatedVersion="7" minRefreshableVersion="5" useAutoFormatting="1" itemPrintTitles="1" createdVersion="7" indent="0" outline="1" outlineData="1" multipleFieldFilters="0" rowHeaderCaption="Admin 2 same (From-to)" colHeaderCaption="Location type">
  <location ref="J54:K57" firstHeaderRow="1" firstDataRow="1"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Row" showAll="0" defaultSubtotal="0">
      <items count="2">
        <item x="1"/>
        <item x="0"/>
      </items>
    </pivotField>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122"/>
  </rowFields>
  <rowItems count="3">
    <i>
      <x/>
    </i>
    <i>
      <x v="1"/>
    </i>
    <i t="grand">
      <x/>
    </i>
  </rowItems>
  <colItems count="1">
    <i/>
  </colItems>
  <dataFields count="1">
    <dataField name="Sum of Total number of individuals" fld="41" baseField="0" baseItem="0" numFmtId="164"/>
  </dataFields>
  <formats count="1">
    <format dxfId="278">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200-00000C000000}" name="PivotTable7" cacheId="1" applyNumberFormats="0" applyBorderFormats="0" applyFontFormats="0" applyPatternFormats="0" applyAlignmentFormats="0" applyWidthHeightFormats="1" dataCaption="Values" updatedVersion="7" minRefreshableVersion="5" itemPrintTitles="1" createdVersion="7" indent="0" outline="1" outlineData="1" multipleFieldFilters="0" rowHeaderCaption="Population category">
  <location ref="S7:V10" firstHeaderRow="1" firstDataRow="2" firstDataCol="1"/>
  <pivotFields count="126">
    <pivotField showAll="0"/>
    <pivotField numFmtId="14" showAll="0">
      <items count="15">
        <item x="0"/>
        <item x="1"/>
        <item x="2"/>
        <item x="3"/>
        <item x="4"/>
        <item x="5"/>
        <item x="6"/>
        <item x="7"/>
        <item x="8"/>
        <item x="9"/>
        <item x="10"/>
        <item x="11"/>
        <item x="12"/>
        <item x="13"/>
        <item t="default"/>
      </items>
    </pivotField>
    <pivotField numFmtId="14" showAll="0"/>
    <pivotField numFmtId="14" showAll="0"/>
    <pivotField showAll="0">
      <items count="12">
        <item x="10"/>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items count="14">
        <item x="8"/>
        <item x="11"/>
        <item x="7"/>
        <item x="3"/>
        <item x="5"/>
        <item x="1"/>
        <item x="6"/>
        <item x="0"/>
        <item m="1" x="12"/>
        <item x="10"/>
        <item x="4"/>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items count="7">
        <item x="1"/>
        <item x="2"/>
        <item x="3"/>
        <item x="4"/>
        <item x="0"/>
        <item x="5"/>
        <item t="default"/>
      </items>
    </pivotField>
    <pivotField showAll="0">
      <items count="5">
        <item x="1"/>
        <item x="2"/>
        <item x="0"/>
        <item x="3"/>
        <item t="default"/>
      </items>
    </pivotField>
  </pivotFields>
  <rowFields count="1">
    <field x="18"/>
  </rowFields>
  <rowItems count="2">
    <i>
      <x/>
    </i>
    <i t="grand">
      <x/>
    </i>
  </rowItems>
  <colFields count="1">
    <field x="42"/>
  </colFields>
  <colItems count="3">
    <i>
      <x/>
    </i>
    <i>
      <x v="1"/>
    </i>
    <i t="grand">
      <x/>
    </i>
  </colItems>
  <dataFields count="1">
    <dataField name="Sum of Total number of individuals" fld="41" baseField="0" baseItem="0" numFmtId="164"/>
  </dataFields>
  <formats count="1">
    <format dxfId="279">
      <pivotArea outline="0" collapsedLevelsAreSubtotals="1" fieldPosition="0"/>
    </format>
  </formats>
  <pivotTableStyleInfo name="PivotStyleLight16" showRowHeaders="1" showColHeaders="1" showRowStripes="0" showColStripes="0" showLastColumn="1"/>
  <filters count="1">
    <filter fld="1" type="dateBetween" evalOrder="-1" id="419" name="Assessment 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vement_Trigger" xr10:uid="{00000000-0013-0000-FFFF-FFFF01000000}" sourceName="Movement Trigger">
  <pivotTables>
    <pivotTable tabId="3" name="PivotTable1"/>
    <pivotTable tabId="3" name="PivotTable2"/>
    <pivotTable tabId="3" name="PivotTable3"/>
    <pivotTable tabId="3" name="PivotTable9"/>
    <pivotTable tabId="3" name="PivotTable7"/>
    <pivotTable tabId="3" name="PivotTable8"/>
    <pivotTable tabId="3" name="PivotTable4"/>
    <pivotTable tabId="3" name="PivotTable5"/>
    <pivotTable tabId="3" name="PivotTable6"/>
    <pivotTable tabId="3" name="PivotTable10"/>
    <pivotTable tabId="3" name="PivotTable11"/>
    <pivotTable tabId="3" name="PivotTable12"/>
    <pivotTable tabId="3" name="PivotTable13"/>
    <pivotTable tabId="3" name="PivotTable14"/>
    <pivotTable tabId="3" name="PivotTable15"/>
  </pivotTables>
  <data>
    <tabular pivotCacheId="1683001734">
      <items count="13">
        <i x="8" s="1"/>
        <i x="11" s="1"/>
        <i x="7" s="1"/>
        <i x="3" s="1"/>
        <i x="5" s="1"/>
        <i x="1" s="1"/>
        <i x="6" s="1"/>
        <i x="0" s="1"/>
        <i x="10" s="1"/>
        <i x="4" s="1"/>
        <i x="2" s="1"/>
        <i x="9" s="1"/>
        <i x="1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_Location___State__Admin_1" xr10:uid="{00000000-0013-0000-FFFF-FFFF02000000}" sourceName="Event Location:  State (Admin 1)">
  <pivotTables>
    <pivotTable tabId="3" name="PivotTable1"/>
    <pivotTable tabId="3" name="PivotTable2"/>
    <pivotTable tabId="3" name="PivotTable3"/>
    <pivotTable tabId="3" name="PivotTable9"/>
    <pivotTable tabId="3" name="PivotTable7"/>
    <pivotTable tabId="3" name="PivotTable8"/>
    <pivotTable tabId="3" name="PivotTable4"/>
    <pivotTable tabId="3" name="PivotTable5"/>
    <pivotTable tabId="3" name="PivotTable6"/>
    <pivotTable tabId="3" name="PivotTable10"/>
    <pivotTable tabId="3" name="PivotTable11"/>
    <pivotTable tabId="3" name="PivotTable12"/>
    <pivotTable tabId="3" name="PivotTable13"/>
    <pivotTable tabId="3" name="PivotTable14"/>
    <pivotTable tabId="3" name="PivotTable15"/>
  </pivotTables>
  <data>
    <tabular pivotCacheId="1683001734">
      <items count="11">
        <i x="10" s="1"/>
        <i x="0" s="1"/>
        <i x="1" s="1"/>
        <i x="2" s="1"/>
        <i x="3" s="1"/>
        <i x="4" s="1"/>
        <i x="5" s="1"/>
        <i x="6" s="1"/>
        <i x="7" s="1"/>
        <i x="8" s="1"/>
        <i x="9"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vement Trigger" xr10:uid="{00000000-0014-0000-FFFF-FFFF01000000}" cache="Slicer_Movement_Trigger" caption="Movement Trigger" rowHeight="241300"/>
  <slicer name="Event Location:  State (Admin 1)" xr10:uid="{00000000-0014-0000-FFFF-FFFF02000000}" cache="Slicer_Event_Location___State__Admin_1" caption="Event Location:  State (Admin 1)" startItem="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F32:I38" totalsRowShown="0" headerRowDxfId="190" dataDxfId="189">
  <autoFilter ref="F32:I38" xr:uid="{00000000-0009-0000-0100-000002000000}"/>
  <tableColumns count="4">
    <tableColumn id="1" xr3:uid="{00000000-0010-0000-0100-000001000000}" name="Column1" dataDxfId="188"/>
    <tableColumn id="2" xr3:uid="{00000000-0010-0000-0100-000002000000}" name="Male" dataDxfId="187" dataCellStyle="Comma"/>
    <tableColumn id="3" xr3:uid="{00000000-0010-0000-0100-000003000000}" name="Female" dataDxfId="186" dataCellStyle="Comma"/>
    <tableColumn id="4" xr3:uid="{00000000-0010-0000-0100-000004000000}" name="Total" dataDxfId="185" dataCellStyle="Comma">
      <calculatedColumnFormula>SUM(Table3[[#This Row],[Male]:[Female]])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35" displayName="Table335" ref="S33:V39" totalsRowShown="0" headerRowDxfId="184" dataDxfId="183">
  <autoFilter ref="S33:V39" xr:uid="{00000000-0009-0000-0100-000004000000}"/>
  <tableColumns count="4">
    <tableColumn id="1" xr3:uid="{00000000-0010-0000-0200-000001000000}" name="Age group" dataDxfId="182"/>
    <tableColumn id="2" xr3:uid="{00000000-0010-0000-0200-000002000000}" name="Male" dataDxfId="181" dataCellStyle="Comma"/>
    <tableColumn id="3" xr3:uid="{00000000-0010-0000-0200-000003000000}" name="Female" dataDxfId="180" dataCellStyle="Comma"/>
    <tableColumn id="4" xr3:uid="{00000000-0010-0000-0200-000004000000}" name="Total" dataDxfId="179" dataCellStyle="Comma">
      <calculatedColumnFormula>SUM(Table335[[#This Row],[Male]:[Female]])</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356" displayName="Table3356" ref="AA33:AD39" totalsRowShown="0" headerRowDxfId="178" dataDxfId="177">
  <autoFilter ref="AA33:AD39" xr:uid="{00000000-0009-0000-0100-000005000000}"/>
  <tableColumns count="4">
    <tableColumn id="1" xr3:uid="{00000000-0010-0000-0300-000001000000}" name="Age group" dataDxfId="176"/>
    <tableColumn id="2" xr3:uid="{00000000-0010-0000-0300-000002000000}" name="Male" dataDxfId="175" dataCellStyle="Comma"/>
    <tableColumn id="3" xr3:uid="{00000000-0010-0000-0300-000003000000}" name="Female" dataDxfId="174" dataCellStyle="Comma"/>
    <tableColumn id="4" xr3:uid="{00000000-0010-0000-0300-000004000000}" name="Total" dataDxfId="173" dataCellStyle="Comma">
      <calculatedColumnFormula>SUM(Table3356[[#This Row],[Male]:[Female]])</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vw_ET_Dataset_Public" displayName="vw_ET_Dataset_Public" ref="A1:DN804" totalsRowShown="0" headerRowDxfId="119" dataDxfId="118">
  <autoFilter ref="A1:DN804" xr:uid="{00000000-0009-0000-0100-000001000000}"/>
  <tableColumns count="118">
    <tableColumn id="1" xr3:uid="{00000000-0010-0000-0400-000001000000}" name="Event SSID" dataDxfId="117"/>
    <tableColumn id="2" xr3:uid="{00000000-0010-0000-0400-000002000000}" name="Assessment Date" dataDxfId="116"/>
    <tableColumn id="3" xr3:uid="{00000000-0010-0000-0400-000003000000}" name="Event Started On (From date)" dataDxfId="115"/>
    <tableColumn id="4" xr3:uid="{00000000-0010-0000-0400-000004000000}" name="Event Ended On (End Date)" dataDxfId="114"/>
    <tableColumn id="8" xr3:uid="{00000000-0010-0000-0400-000008000000}" name="Event Location:  State PCODE" dataDxfId="113"/>
    <tableColumn id="5" xr3:uid="{00000000-0010-0000-0400-000005000000}" name="Event Location:  State (Admin 1)" dataDxfId="112"/>
    <tableColumn id="9" xr3:uid="{00000000-0010-0000-0400-000009000000}" name="Event Location:  County PCODE" dataDxfId="111"/>
    <tableColumn id="6" xr3:uid="{00000000-0010-0000-0400-000006000000}" name="Event Location:  County (Admin 2)" dataDxfId="110"/>
    <tableColumn id="10" xr3:uid="{00000000-0010-0000-0400-00000A000000}" name="Event Location:  Payam PCODE" dataDxfId="109"/>
    <tableColumn id="7" xr3:uid="{00000000-0010-0000-0400-000007000000}" name="Event Location:  Payam (Admin 3)" dataDxfId="108"/>
    <tableColumn id="11" xr3:uid="{00000000-0010-0000-0400-00000B000000}" name="Location SSID" dataDxfId="107"/>
    <tableColumn id="12" xr3:uid="{00000000-0010-0000-0400-00000C000000}" name="Location Name" dataDxfId="106"/>
    <tableColumn id="14" xr3:uid="{00000000-0010-0000-0400-00000E000000}" name="Event Location Latitude" dataDxfId="105"/>
    <tableColumn id="15" xr3:uid="{00000000-0010-0000-0400-00000F000000}" name="Event Location Longitude" dataDxfId="104"/>
    <tableColumn id="16" xr3:uid="{00000000-0010-0000-0400-000010000000}" name="Type of Assessment" dataDxfId="103"/>
    <tableColumn id="17" xr3:uid="{00000000-0010-0000-0400-000011000000}" name="Is there a list of IDPs/Returnees?" dataDxfId="102"/>
    <tableColumn id="18" xr3:uid="{00000000-0010-0000-0400-000012000000}" name="Affected population category" dataDxfId="101"/>
    <tableColumn id="19" xr3:uid="{00000000-0010-0000-0400-000013000000}" name="Info Source: RRC" dataDxfId="100"/>
    <tableColumn id="20" xr3:uid="{00000000-0010-0000-0400-000014000000}" name="Info Source: National NGO" dataDxfId="99"/>
    <tableColumn id="21" xr3:uid="{00000000-0010-0000-0400-000015000000}" name="Info Source: INGO or UN" dataDxfId="98"/>
    <tableColumn id="22" xr3:uid="{00000000-0010-0000-0400-000016000000}" name="Info Source: Affected Community Population" dataDxfId="97"/>
    <tableColumn id="23" xr3:uid="{00000000-0010-0000-0400-000017000000}" name="No. of Households" dataDxfId="96"/>
    <tableColumn id="24" xr3:uid="{00000000-0010-0000-0400-000018000000}" name="No. of Individuals" dataDxfId="95"/>
    <tableColumn id="25" xr3:uid="{00000000-0010-0000-0400-000019000000}" name="Male Infants (Less than 1 year)" dataDxfId="94"/>
    <tableColumn id="26" xr3:uid="{00000000-0010-0000-0400-00001A000000}" name="Male Children (1‐5 years)" dataDxfId="93"/>
    <tableColumn id="27" xr3:uid="{00000000-0010-0000-0400-00001B000000}" name="Male Youth (6‐17 years)" dataDxfId="92"/>
    <tableColumn id="28" xr3:uid="{00000000-0010-0000-0400-00001C000000}" name="Male Adults (18‐45 years)" dataDxfId="91"/>
    <tableColumn id="29" xr3:uid="{00000000-0010-0000-0400-00001D000000}" name="Male Adults (46‐59 years)" dataDxfId="90"/>
    <tableColumn id="30" xr3:uid="{00000000-0010-0000-0400-00001E000000}" name="Male Elderly (60 + years )" dataDxfId="89"/>
    <tableColumn id="31" xr3:uid="{00000000-0010-0000-0400-00001F000000}" name="Female Infants (Less than 1 year)" dataDxfId="88"/>
    <tableColumn id="32" xr3:uid="{00000000-0010-0000-0400-000020000000}" name="Female Children (1‐5 years)" dataDxfId="87"/>
    <tableColumn id="33" xr3:uid="{00000000-0010-0000-0400-000021000000}" name="Female Youth (6‐17 years)" dataDxfId="86"/>
    <tableColumn id="34" xr3:uid="{00000000-0010-0000-0400-000022000000}" name="Female Adults (18‐45 years)" dataDxfId="85"/>
    <tableColumn id="35" xr3:uid="{00000000-0010-0000-0400-000023000000}" name="Female Adults (46‐59 years)" dataDxfId="84"/>
    <tableColumn id="36" xr3:uid="{00000000-0010-0000-0400-000024000000}" name="Female Elderly (60 + years)" dataDxfId="83"/>
    <tableColumn id="37" xr3:uid="{00000000-0010-0000-0400-000025000000}" name="Number of male" dataDxfId="82"/>
    <tableColumn id="38" xr3:uid="{00000000-0010-0000-0400-000026000000}" name="Number of female" dataDxfId="81"/>
    <tableColumn id="39" xr3:uid="{00000000-0010-0000-0400-000027000000}" name="Number of children 5 years and below" dataDxfId="80"/>
    <tableColumn id="40" xr3:uid="{00000000-0010-0000-0400-000028000000}" name="Number of Elderly 60 years and above" dataDxfId="79"/>
    <tableColumn id="41" xr3:uid="{00000000-0010-0000-0400-000029000000}" name="Total number of individuals" dataDxfId="78"/>
    <tableColumn id="42" xr3:uid="{00000000-0010-0000-0400-00002A000000}" name="Location type" dataDxfId="77"/>
    <tableColumn id="43" xr3:uid="{00000000-0010-0000-0400-00002B000000}" name="Type of Movement" dataDxfId="76"/>
    <tableColumn id="44" xr3:uid="{00000000-0010-0000-0400-00002C000000}" name="Other Type of Movement" dataDxfId="75"/>
    <tableColumn id="45" xr3:uid="{00000000-0010-0000-0400-00002D000000}" name="How long did people stay in the last location before moving to current site?" dataDxfId="74"/>
    <tableColumn id="46" xr3:uid="{00000000-0010-0000-0400-00002E000000}" name="Shelter condition: No Damage" dataDxfId="73"/>
    <tableColumn id="47" xr3:uid="{00000000-0010-0000-0400-00002F000000}" name="Shelter condition: Partially Damaged" dataDxfId="72"/>
    <tableColumn id="48" xr3:uid="{00000000-0010-0000-0400-000030000000}" name="Shelter condition: Makeshift shelter" dataDxfId="71"/>
    <tableColumn id="49" xr3:uid="{00000000-0010-0000-0400-000031000000}" name="Mode of Transport" dataDxfId="70"/>
    <tableColumn id="50" xr3:uid="{00000000-0010-0000-0400-000032000000}" name="Other Mode of transport" dataDxfId="69"/>
    <tableColumn id="51" xr3:uid="{00000000-0010-0000-0400-000033000000}" name="Movement Trigger" dataDxfId="68"/>
    <tableColumn id="52" xr3:uid="{00000000-0010-0000-0400-000034000000}" name="Other Trigger" dataDxfId="67"/>
    <tableColumn id="53" xr3:uid="{00000000-0010-0000-0400-000035000000}" name="Conflict sub-type" dataDxfId="66"/>
    <tableColumn id="54" xr3:uid="{00000000-0010-0000-0400-000036000000}" name="Conflict sub-type: Armed Clashes" dataDxfId="65"/>
    <tableColumn id="55" xr3:uid="{00000000-0010-0000-0400-000037000000}" name="Conflict sub-type: Violence against civilians" dataDxfId="64"/>
    <tableColumn id="56" xr3:uid="{00000000-0010-0000-0400-000038000000}" name="Conflict sub-type: Destruction looting property" dataDxfId="63"/>
    <tableColumn id="57" xr3:uid="{00000000-0010-0000-0400-000039000000}" name="Safety, Is the route safe for traveling?" dataDxfId="62"/>
    <tableColumn id="58" xr3:uid="{00000000-0010-0000-0400-00003A000000}" name="Enroute issues faced: Hunger / thirst" dataDxfId="61"/>
    <tableColumn id="59" xr3:uid="{00000000-0010-0000-0400-00003B000000}" name="Enroute issues faced: No shelter, nowhere to sleep" dataDxfId="60"/>
    <tableColumn id="60" xr3:uid="{00000000-0010-0000-0400-00003C000000}" name="Enroute issues faced: Issues with local authorities" dataDxfId="59"/>
    <tableColumn id="61" xr3:uid="{00000000-0010-0000-0400-00003D000000}" name="Enroute issues faced: Financial issues" dataDxfId="58"/>
    <tableColumn id="62" xr3:uid="{00000000-0010-0000-0400-00003E000000}" name="Enroute issues faced: Lack of information" dataDxfId="57"/>
    <tableColumn id="63" xr3:uid="{00000000-0010-0000-0400-00003F000000}" name="Enroute issues faced: Troubles with transport" dataDxfId="56"/>
    <tableColumn id="64" xr3:uid="{00000000-0010-0000-0400-000040000000}" name="Enroute issues faced: Physical attacks" dataDxfId="55"/>
    <tableColumn id="65" xr3:uid="{00000000-0010-0000-0400-000041000000}" name="Enroute issues faced: Sickness" dataDxfId="54"/>
    <tableColumn id="66" xr3:uid="{00000000-0010-0000-0400-000042000000}" name="Enroute issues faced: Others (Specify)" dataDxfId="53"/>
    <tableColumn id="67" xr3:uid="{00000000-0010-0000-0400-000043000000}" name="Enroute issues faced: Other details" dataDxfId="52"/>
    <tableColumn id="68" xr3:uid="{00000000-0010-0000-0400-000044000000}" name="Enroute issues faced: None - NO issues encountered" dataDxfId="51"/>
    <tableColumn id="69" xr3:uid="{00000000-0010-0000-0400-000045000000}" name="Arrival from: Is it PoC/Collective Site/IDP Camp/Refugee camp?" dataDxfId="50"/>
    <tableColumn id="79" xr3:uid="{00000000-0010-0000-0400-00004F000000}" name="Arrival from: Admin 0 PCODE" dataDxfId="49"/>
    <tableColumn id="70" xr3:uid="{00000000-0010-0000-0400-000046000000}" name="Arrival from: Country (Admin 0)" dataDxfId="48"/>
    <tableColumn id="80" xr3:uid="{00000000-0010-0000-0400-000050000000}" name="Arrival from: Admin 1 PCODE" dataDxfId="47"/>
    <tableColumn id="71" xr3:uid="{00000000-0010-0000-0400-000047000000}" name="Arrival from: State (Admin 1)" dataDxfId="46"/>
    <tableColumn id="81" xr3:uid="{00000000-0010-0000-0400-000051000000}" name="Arrival from: Admin 2 PCODE" dataDxfId="45"/>
    <tableColumn id="73" xr3:uid="{00000000-0010-0000-0400-000049000000}" name="Arrival from: County (Admin 2)" dataDxfId="44"/>
    <tableColumn id="74" xr3:uid="{00000000-0010-0000-0400-00004A000000}" name="Arrival from: Other County (Admin 2)" dataDxfId="43"/>
    <tableColumn id="75" xr3:uid="{00000000-0010-0000-0400-00004B000000}" name="Arrival from: Payam (Admin 3)" dataDxfId="42"/>
    <tableColumn id="82" xr3:uid="{00000000-0010-0000-0400-000052000000}" name="Arrival from: Admin 3 PCODE" dataDxfId="41"/>
    <tableColumn id="76" xr3:uid="{00000000-0010-0000-0400-00004C000000}" name="Arrival from: Payam Other Admin 3" dataDxfId="40"/>
    <tableColumn id="83" xr3:uid="{00000000-0010-0000-0400-000053000000}" name="Arrival from: Site Village SSID" dataDxfId="39"/>
    <tableColumn id="77" xr3:uid="{00000000-0010-0000-0400-00004D000000}" name="Arrival from: Location Name" dataDxfId="38"/>
    <tableColumn id="78" xr3:uid="{00000000-0010-0000-0400-00004E000000}" name="Arrival from: Other Location Name" dataDxfId="37"/>
    <tableColumn id="84" xr3:uid="{00000000-0010-0000-0400-000054000000}" name="Are the IDPs planning to move elsewhere any time soon?" dataDxfId="36"/>
    <tableColumn id="85" xr3:uid="{00000000-0010-0000-0400-000055000000}" name="How long are the IDPs planning to stay here before moving?" dataDxfId="35"/>
    <tableColumn id="86" xr3:uid="{00000000-0010-0000-0400-000056000000}" name="Next Location: Admin 0 PCODE" dataDxfId="34"/>
    <tableColumn id="87" xr3:uid="{00000000-0010-0000-0400-000057000000}" name="Next Location: Admin 1 PCODE" dataDxfId="33"/>
    <tableColumn id="88" xr3:uid="{00000000-0010-0000-0400-000058000000}" name="Next Location: Admin 2 PCODE" dataDxfId="32"/>
    <tableColumn id="89" xr3:uid="{00000000-0010-0000-0400-000059000000}" name="Next Location: Admin 3 PCODE" dataDxfId="31"/>
    <tableColumn id="90" xr3:uid="{00000000-0010-0000-0400-00005A000000}" name="Next Location: Site Village SSID" dataDxfId="30"/>
    <tableColumn id="91" xr3:uid="{00000000-0010-0000-0400-00005B000000}" name="Next Location: Country (Admin 0)" dataDxfId="29"/>
    <tableColumn id="92" xr3:uid="{00000000-0010-0000-0400-00005C000000}" name="Next Location: State (Admin 1)" dataDxfId="28"/>
    <tableColumn id="93" xr3:uid="{00000000-0010-0000-0400-00005D000000}" name="Next Location: State Other(Admin 1)" dataDxfId="27"/>
    <tableColumn id="94" xr3:uid="{00000000-0010-0000-0400-00005E000000}" name="Next Location: County (Admin 2)" dataDxfId="26"/>
    <tableColumn id="95" xr3:uid="{00000000-0010-0000-0400-00005F000000}" name="Next Location: Other County (Admin 2)" dataDxfId="25"/>
    <tableColumn id="96" xr3:uid="{00000000-0010-0000-0400-000060000000}" name="Next Location: Payam (Admin 3)" dataDxfId="24"/>
    <tableColumn id="97" xr3:uid="{00000000-0010-0000-0400-000061000000}" name="Next Location: Payam Other Admin 3" dataDxfId="23"/>
    <tableColumn id="98" xr3:uid="{00000000-0010-0000-0400-000062000000}" name="Next Location: Is it PoC/Collective Site/IDP Camp/Refugee camp?" dataDxfId="22"/>
    <tableColumn id="99" xr3:uid="{00000000-0010-0000-0400-000063000000}" name="Next Location: Location Name" dataDxfId="21"/>
    <tableColumn id="100" xr3:uid="{00000000-0010-0000-0400-000064000000}" name="Next Location: Other Location Name" dataDxfId="20"/>
    <tableColumn id="101" xr3:uid="{00000000-0010-0000-0400-000065000000}" name="People left behind when you moved to current location?" dataDxfId="19"/>
    <tableColumn id="102" xr3:uid="{00000000-0010-0000-0400-000066000000}" name="Number of Household left behind" dataDxfId="18"/>
    <tableColumn id="103" xr3:uid="{00000000-0010-0000-0400-000067000000}" name="Number of Individuals left behind" dataDxfId="17"/>
    <tableColumn id="104" xr3:uid="{00000000-0010-0000-0400-000068000000}" name="How long have the people left behind been staying in that location?" dataDxfId="16"/>
    <tableColumn id="105" xr3:uid="{00000000-0010-0000-0400-000069000000}" name="What is the reason why people stayed behind?" dataDxfId="15"/>
    <tableColumn id="106" xr3:uid="{00000000-0010-0000-0400-00006A000000}" name="Other reason why people stayed behind" dataDxfId="14"/>
    <tableColumn id="107" xr3:uid="{00000000-0010-0000-0400-00006B000000}" name="Food need" dataDxfId="13"/>
    <tableColumn id="108" xr3:uid="{00000000-0010-0000-0400-00006C000000}" name="Shelter need" dataDxfId="12"/>
    <tableColumn id="109" xr3:uid="{00000000-0010-0000-0400-00006D000000}" name="NFI need" dataDxfId="11"/>
    <tableColumn id="110" xr3:uid="{00000000-0010-0000-0400-00006E000000}" name="Water need" dataDxfId="10"/>
    <tableColumn id="111" xr3:uid="{00000000-0010-0000-0400-00006F000000}" name="Sanitation need" dataDxfId="9"/>
    <tableColumn id="112" xr3:uid="{00000000-0010-0000-0400-000070000000}" name="Health need" dataDxfId="8"/>
    <tableColumn id="113" xr3:uid="{00000000-0010-0000-0400-000071000000}" name="Protection need" dataDxfId="7"/>
    <tableColumn id="114" xr3:uid="{00000000-0010-0000-0400-000072000000}" name="Has other sector needs?" dataDxfId="6"/>
    <tableColumn id="115" xr3:uid="{00000000-0010-0000-0400-000073000000}" name="Name of other sector" dataDxfId="5"/>
    <tableColumn id="116" xr3:uid="{00000000-0010-0000-0400-000074000000}" name="Other sector - need" dataDxfId="4"/>
    <tableColumn id="120" xr3:uid="{00000000-0010-0000-0400-000078000000}" name="Admin 1 same" dataDxfId="3">
      <calculatedColumnFormula>vw_ET_Dataset_Public[[#This Row],[Event Location:  State PCODE]]=vw_ET_Dataset_Public[[#This Row],[Arrival from: Admin 1 PCODE]]</calculatedColumnFormula>
    </tableColumn>
    <tableColumn id="119" xr3:uid="{00000000-0010-0000-0400-000077000000}" name="Admin 2 same" dataDxfId="2">
      <calculatedColumnFormula>vw_ET_Dataset_Public[[#This Row],[Event Location:  County PCODE]]=vw_ET_Dataset_Public[[#This Row],[Arrival from: Admin 2 PCODE]]</calculatedColumnFormula>
    </tableColumn>
    <tableColumn id="121" xr3:uid="{00000000-0010-0000-0400-000079000000}" name="Admin 3 same" dataDxfId="1">
      <calculatedColumnFormula>vw_ET_Dataset_Public[[#This Row],[Event Location:  Payam PCODE]]=vw_ET_Dataset_Public[[#This Row],[Arrival from: Admin 3 PCODE]]</calculatedColumnFormula>
    </tableColumn>
    <tableColumn id="13" xr3:uid="{24DD3586-8E94-4B42-AF84-1B0B5CD88835}" name="Arrival from"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Assessment_Date" xr10:uid="{00000000-0013-0000-FFFF-FFFF03000000}" sourceName="Assessment Date">
  <pivotTables>
    <pivotTable tabId="3" name="PivotTable1"/>
    <pivotTable tabId="3" name="PivotTable2"/>
    <pivotTable tabId="3" name="PivotTable3"/>
    <pivotTable tabId="3" name="PivotTable9"/>
    <pivotTable tabId="3" name="PivotTable7"/>
    <pivotTable tabId="3" name="PivotTable8"/>
    <pivotTable tabId="3" name="PivotTable4"/>
    <pivotTable tabId="3" name="PivotTable5"/>
    <pivotTable tabId="3" name="PivotTable6"/>
    <pivotTable tabId="3" name="PivotTable10"/>
    <pivotTable tabId="3" name="PivotTable11"/>
    <pivotTable tabId="3" name="PivotTable12"/>
    <pivotTable tabId="3" name="PivotTable13"/>
    <pivotTable tabId="3" name="PivotTable14"/>
    <pivotTable tabId="3" name="PivotTable15"/>
  </pivotTables>
  <state minimalRefreshVersion="6" lastRefreshVersion="6" pivotCacheId="1683001734" filterType="dateBetween">
    <selection startDate="2021-01-01T00:00:00" endDate="2021-12-31T00:00:00"/>
    <bounds startDate="2020-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Assessment Date" xr10:uid="{00000000-0014-0000-FFFF-FFFF03000000}" cache="NativeTimeline_Assessment_Date" caption="Assessment Date" level="2" selectionLevel="0" scrollPosition="2020-09-01T00:00:00"/>
</timeline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table" Target="../tables/table1.xml"/><Relationship Id="rId3" Type="http://schemas.openxmlformats.org/officeDocument/2006/relationships/pivotTable" Target="../pivotTables/pivotTable3.xml"/><Relationship Id="rId21" Type="http://schemas.microsoft.com/office/2007/relationships/slicer" Target="../slicers/slicer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drawing" Target="../drawings/drawing1.xml"/><Relationship Id="rId2" Type="http://schemas.openxmlformats.org/officeDocument/2006/relationships/pivotTable" Target="../pivotTables/pivotTable2.xml"/><Relationship Id="rId16" Type="http://schemas.openxmlformats.org/officeDocument/2006/relationships/printerSettings" Target="../printerSettings/printerSettings1.bin"/><Relationship Id="rId20" Type="http://schemas.openxmlformats.org/officeDocument/2006/relationships/table" Target="../tables/table3.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table" Target="../tables/table2.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microsoft.com/office/2011/relationships/timeline" Target="../timelines/timelin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2:AU136"/>
  <sheetViews>
    <sheetView showGridLines="0" topLeftCell="A40" zoomScale="70" zoomScaleNormal="70" workbookViewId="0">
      <selection activeCell="U64" sqref="U64"/>
    </sheetView>
  </sheetViews>
  <sheetFormatPr defaultColWidth="8.90625" defaultRowHeight="14.5" x14ac:dyDescent="0.35"/>
  <cols>
    <col min="2" max="2" width="21.08984375" bestFit="1" customWidth="1"/>
    <col min="3" max="3" width="22.453125" bestFit="1" customWidth="1"/>
    <col min="6" max="6" width="23.90625" bestFit="1" customWidth="1"/>
    <col min="7" max="7" width="29.453125" bestFit="1" customWidth="1"/>
    <col min="8" max="8" width="8.453125" bestFit="1" customWidth="1"/>
    <col min="9" max="9" width="15.36328125" bestFit="1" customWidth="1"/>
    <col min="10" max="10" width="23.90625" bestFit="1" customWidth="1"/>
    <col min="11" max="11" width="29.453125" bestFit="1" customWidth="1"/>
    <col min="12" max="12" width="15.81640625" bestFit="1" customWidth="1"/>
    <col min="13" max="14" width="8.453125" bestFit="1" customWidth="1"/>
    <col min="15" max="15" width="10.453125" bestFit="1" customWidth="1"/>
    <col min="16" max="16" width="10.453125" customWidth="1"/>
    <col min="17" max="18" width="2.453125" customWidth="1"/>
    <col min="19" max="19" width="32.453125" customWidth="1"/>
    <col min="20" max="20" width="29.453125" bestFit="1" customWidth="1"/>
    <col min="21" max="21" width="16.08984375" bestFit="1" customWidth="1"/>
    <col min="22" max="22" width="8.453125" bestFit="1" customWidth="1"/>
    <col min="23" max="23" width="10.08984375" bestFit="1" customWidth="1"/>
    <col min="24" max="26" width="2.453125" customWidth="1"/>
    <col min="27" max="27" width="29.453125" bestFit="1" customWidth="1"/>
    <col min="28" max="28" width="16.08984375" bestFit="1" customWidth="1"/>
    <col min="29" max="29" width="9.08984375" bestFit="1" customWidth="1"/>
    <col min="30" max="30" width="10.08984375" bestFit="1" customWidth="1"/>
    <col min="31" max="31" width="29.453125" bestFit="1" customWidth="1"/>
    <col min="32" max="32" width="16.08984375" bestFit="1" customWidth="1"/>
    <col min="33" max="33" width="9" bestFit="1" customWidth="1"/>
    <col min="34" max="34" width="10.08984375" bestFit="1" customWidth="1"/>
    <col min="35" max="35" width="7.453125" customWidth="1"/>
    <col min="36" max="36" width="8.453125" customWidth="1"/>
    <col min="37" max="37" width="11.453125" customWidth="1"/>
    <col min="38" max="38" width="4.90625" customWidth="1"/>
    <col min="39" max="39" width="6.453125" customWidth="1"/>
    <col min="40" max="40" width="5.08984375" customWidth="1"/>
    <col min="41" max="41" width="9" customWidth="1"/>
    <col min="42" max="42" width="5.453125" customWidth="1"/>
    <col min="43" max="43" width="5.90625" customWidth="1"/>
    <col min="44" max="44" width="33.54296875" bestFit="1" customWidth="1"/>
    <col min="45" max="45" width="14.90625" bestFit="1" customWidth="1"/>
    <col min="46" max="46" width="9.08984375" bestFit="1" customWidth="1"/>
    <col min="47" max="47" width="10.453125" bestFit="1" customWidth="1"/>
    <col min="48" max="49" width="28.08984375" bestFit="1" customWidth="1"/>
    <col min="50" max="50" width="32.6328125" bestFit="1" customWidth="1"/>
    <col min="51" max="51" width="31.453125" bestFit="1" customWidth="1"/>
    <col min="52" max="52" width="32.90625" bestFit="1" customWidth="1"/>
    <col min="53" max="53" width="6.453125" customWidth="1"/>
    <col min="54" max="54" width="8.453125" customWidth="1"/>
    <col min="55" max="55" width="12.453125" customWidth="1"/>
    <col min="56" max="56" width="6.453125" customWidth="1"/>
    <col min="57" max="57" width="10" customWidth="1"/>
    <col min="58" max="58" width="16.453125" customWidth="1"/>
    <col min="59" max="59" width="5.453125" customWidth="1"/>
    <col min="60" max="60" width="4.90625" customWidth="1"/>
    <col min="61" max="62" width="8.90625" customWidth="1"/>
    <col min="63" max="64" width="10.453125" bestFit="1" customWidth="1"/>
    <col min="65" max="65" width="5.453125" customWidth="1"/>
    <col min="66" max="66" width="6.08984375" customWidth="1"/>
    <col min="67" max="67" width="3.90625" customWidth="1"/>
    <col min="69" max="69" width="10.453125" bestFit="1" customWidth="1"/>
    <col min="70" max="70" width="11.453125" bestFit="1" customWidth="1"/>
  </cols>
  <sheetData>
    <row r="2" spans="4:47" ht="23.5" x14ac:dyDescent="0.55000000000000004">
      <c r="D2" s="1" t="s">
        <v>0</v>
      </c>
    </row>
    <row r="4" spans="4:47" ht="18.5" x14ac:dyDescent="0.45">
      <c r="D4" s="6"/>
      <c r="E4" s="6"/>
      <c r="F4" s="6" t="s">
        <v>1</v>
      </c>
      <c r="G4" s="6"/>
      <c r="H4" s="6"/>
      <c r="I4" s="6"/>
      <c r="J4" s="6"/>
      <c r="K4" s="6"/>
      <c r="L4" s="6"/>
      <c r="M4" s="6"/>
      <c r="N4" s="6"/>
      <c r="O4" s="6"/>
      <c r="P4" s="6"/>
      <c r="Q4" s="6"/>
      <c r="R4" s="6"/>
      <c r="S4" s="6"/>
      <c r="T4" s="6" t="s">
        <v>2</v>
      </c>
      <c r="U4" s="6"/>
      <c r="V4" s="6"/>
      <c r="W4" s="6"/>
      <c r="X4" s="6"/>
      <c r="Y4" s="6"/>
      <c r="Z4" s="6"/>
      <c r="AA4" s="6" t="s">
        <v>3</v>
      </c>
      <c r="AB4" s="6"/>
      <c r="AC4" s="6"/>
      <c r="AD4" s="6"/>
      <c r="AE4" s="6"/>
      <c r="AF4" s="6"/>
      <c r="AS4" s="35" t="s">
        <v>4</v>
      </c>
    </row>
    <row r="5" spans="4:47" x14ac:dyDescent="0.35">
      <c r="Q5" s="7"/>
      <c r="Y5" s="7"/>
      <c r="AR5" s="35" t="s">
        <v>5</v>
      </c>
      <c r="AS5" t="s">
        <v>6</v>
      </c>
      <c r="AT5" t="s">
        <v>24</v>
      </c>
      <c r="AU5" t="s">
        <v>7</v>
      </c>
    </row>
    <row r="6" spans="4:47" x14ac:dyDescent="0.35">
      <c r="F6" s="35" t="s">
        <v>8</v>
      </c>
      <c r="G6" s="35" t="s">
        <v>4</v>
      </c>
      <c r="N6" s="8"/>
      <c r="O6" s="8"/>
      <c r="P6" s="8"/>
      <c r="Q6" s="9"/>
      <c r="R6" s="8"/>
      <c r="X6" s="8"/>
      <c r="Y6" s="9"/>
      <c r="Z6" s="8"/>
      <c r="AA6" s="35" t="s">
        <v>8</v>
      </c>
      <c r="AB6" s="35" t="s">
        <v>9</v>
      </c>
      <c r="AR6" s="27" t="s">
        <v>10</v>
      </c>
      <c r="AS6" s="28">
        <v>33437</v>
      </c>
      <c r="AT6" s="28">
        <v>4471</v>
      </c>
      <c r="AU6" s="28">
        <v>37908</v>
      </c>
    </row>
    <row r="7" spans="4:47" x14ac:dyDescent="0.35">
      <c r="F7" s="35" t="s">
        <v>11</v>
      </c>
      <c r="G7" t="s">
        <v>12</v>
      </c>
      <c r="H7" t="s">
        <v>13</v>
      </c>
      <c r="I7" t="s">
        <v>3379</v>
      </c>
      <c r="J7" t="s">
        <v>7</v>
      </c>
      <c r="N7" s="8"/>
      <c r="O7" s="8"/>
      <c r="P7" s="8"/>
      <c r="Q7" s="9"/>
      <c r="R7" s="8"/>
      <c r="S7" s="35" t="s">
        <v>8</v>
      </c>
      <c r="T7" s="35" t="s">
        <v>9</v>
      </c>
      <c r="X7" s="8"/>
      <c r="Y7" s="9"/>
      <c r="Z7" s="8"/>
      <c r="AA7" s="35" t="s">
        <v>11</v>
      </c>
      <c r="AB7" t="s">
        <v>12</v>
      </c>
      <c r="AC7" t="s">
        <v>3380</v>
      </c>
      <c r="AD7" t="s">
        <v>7</v>
      </c>
      <c r="AR7" s="27" t="s">
        <v>14</v>
      </c>
      <c r="AS7" s="28">
        <v>56533</v>
      </c>
      <c r="AT7" s="28">
        <v>5971</v>
      </c>
      <c r="AU7" s="28">
        <v>62504</v>
      </c>
    </row>
    <row r="8" spans="4:47" x14ac:dyDescent="0.35">
      <c r="F8" s="2" t="s">
        <v>6</v>
      </c>
      <c r="G8" s="3">
        <v>625086</v>
      </c>
      <c r="H8" s="3">
        <v>275148</v>
      </c>
      <c r="I8" s="3"/>
      <c r="J8" s="3">
        <v>900234</v>
      </c>
      <c r="K8" s="3"/>
      <c r="L8" s="3"/>
      <c r="M8" s="3"/>
      <c r="N8" s="8"/>
      <c r="O8" s="8"/>
      <c r="P8" s="8"/>
      <c r="Q8" s="9"/>
      <c r="R8" s="8"/>
      <c r="S8" s="35" t="s">
        <v>11</v>
      </c>
      <c r="T8" t="s">
        <v>12</v>
      </c>
      <c r="U8" t="s">
        <v>13</v>
      </c>
      <c r="V8" t="s">
        <v>7</v>
      </c>
      <c r="X8" s="8"/>
      <c r="Y8" s="9"/>
      <c r="Z8" s="8"/>
      <c r="AA8" s="2" t="s">
        <v>24</v>
      </c>
      <c r="AB8" s="3">
        <v>1583</v>
      </c>
      <c r="AC8" s="3">
        <v>111846</v>
      </c>
      <c r="AD8" s="3">
        <v>113429</v>
      </c>
      <c r="AR8" s="27" t="s">
        <v>15</v>
      </c>
      <c r="AS8" s="28">
        <v>104740</v>
      </c>
      <c r="AT8" s="28">
        <v>10621</v>
      </c>
      <c r="AU8" s="28">
        <v>115361</v>
      </c>
    </row>
    <row r="9" spans="4:47" x14ac:dyDescent="0.35">
      <c r="F9" s="2" t="s">
        <v>24</v>
      </c>
      <c r="G9" s="3">
        <v>1583</v>
      </c>
      <c r="H9" s="3"/>
      <c r="I9" s="3">
        <v>111846</v>
      </c>
      <c r="J9" s="3">
        <v>113429</v>
      </c>
      <c r="K9" s="3"/>
      <c r="L9" s="3"/>
      <c r="M9" s="3"/>
      <c r="N9" s="8"/>
      <c r="O9" s="8"/>
      <c r="P9" s="8"/>
      <c r="Q9" s="9"/>
      <c r="R9" s="8"/>
      <c r="S9" s="2" t="s">
        <v>6</v>
      </c>
      <c r="T9" s="3">
        <v>625086</v>
      </c>
      <c r="U9" s="3">
        <v>275148</v>
      </c>
      <c r="V9" s="3">
        <v>900234</v>
      </c>
      <c r="X9" s="8"/>
      <c r="Y9" s="9"/>
      <c r="Z9" s="8"/>
      <c r="AA9" s="2" t="s">
        <v>7</v>
      </c>
      <c r="AB9" s="3">
        <v>1583</v>
      </c>
      <c r="AC9" s="3">
        <v>111846</v>
      </c>
      <c r="AD9" s="3">
        <v>113429</v>
      </c>
      <c r="AR9" s="27" t="s">
        <v>16</v>
      </c>
      <c r="AS9" s="28">
        <v>111373</v>
      </c>
      <c r="AT9" s="28">
        <v>16311</v>
      </c>
      <c r="AU9" s="28">
        <v>127684</v>
      </c>
    </row>
    <row r="10" spans="4:47" x14ac:dyDescent="0.35">
      <c r="F10" s="2" t="s">
        <v>7</v>
      </c>
      <c r="G10" s="3">
        <v>626669</v>
      </c>
      <c r="H10" s="3">
        <v>275148</v>
      </c>
      <c r="I10" s="3">
        <v>111846</v>
      </c>
      <c r="J10" s="3">
        <v>1013663</v>
      </c>
      <c r="K10" s="3"/>
      <c r="L10" s="3"/>
      <c r="M10" s="3"/>
      <c r="N10" s="8"/>
      <c r="O10" s="8"/>
      <c r="P10" s="8"/>
      <c r="Q10" s="9"/>
      <c r="R10" s="8"/>
      <c r="S10" s="2" t="s">
        <v>7</v>
      </c>
      <c r="T10" s="3">
        <v>625086</v>
      </c>
      <c r="U10" s="3">
        <v>275148</v>
      </c>
      <c r="V10" s="3">
        <v>900234</v>
      </c>
      <c r="X10" s="8"/>
      <c r="Y10" s="9"/>
      <c r="Z10" s="8"/>
      <c r="AR10" s="27" t="s">
        <v>17</v>
      </c>
      <c r="AS10" s="28">
        <v>77146</v>
      </c>
      <c r="AT10" s="28">
        <v>10186</v>
      </c>
      <c r="AU10" s="28">
        <v>87332</v>
      </c>
    </row>
    <row r="11" spans="4:47" x14ac:dyDescent="0.35">
      <c r="N11" s="8"/>
      <c r="O11" s="8"/>
      <c r="P11" s="8"/>
      <c r="Q11" s="9"/>
      <c r="R11" s="8"/>
      <c r="X11" s="8"/>
      <c r="Y11" s="9"/>
      <c r="Z11" s="8"/>
      <c r="AR11" s="27" t="s">
        <v>18</v>
      </c>
      <c r="AS11" s="28">
        <v>23560</v>
      </c>
      <c r="AT11" s="28">
        <v>3182</v>
      </c>
      <c r="AU11" s="28">
        <v>26742</v>
      </c>
    </row>
    <row r="12" spans="4:47" x14ac:dyDescent="0.35">
      <c r="Q12" s="7"/>
      <c r="Y12" s="7"/>
      <c r="AR12" s="2" t="s">
        <v>19</v>
      </c>
      <c r="AS12" s="3">
        <v>43031</v>
      </c>
      <c r="AT12" s="3">
        <v>6044</v>
      </c>
      <c r="AU12" s="3">
        <v>49075</v>
      </c>
    </row>
    <row r="13" spans="4:47" x14ac:dyDescent="0.35">
      <c r="F13" s="16"/>
      <c r="G13" s="17" t="s">
        <v>9</v>
      </c>
      <c r="H13" s="16"/>
      <c r="I13" s="16"/>
      <c r="J13" s="16"/>
      <c r="K13" s="16"/>
      <c r="L13" s="16"/>
      <c r="Q13" s="7"/>
      <c r="S13" s="25"/>
      <c r="T13" s="25"/>
      <c r="U13" s="25"/>
      <c r="V13" s="25"/>
      <c r="Y13" s="7"/>
      <c r="AA13" s="25"/>
      <c r="AB13" s="25"/>
      <c r="AC13" s="25"/>
      <c r="AD13" s="25"/>
      <c r="AR13" s="2" t="s">
        <v>20</v>
      </c>
      <c r="AS13" s="3">
        <v>69796</v>
      </c>
      <c r="AT13" s="3">
        <v>8339</v>
      </c>
      <c r="AU13" s="3">
        <v>78135</v>
      </c>
    </row>
    <row r="14" spans="4:47" ht="36" x14ac:dyDescent="0.35">
      <c r="F14" s="16"/>
      <c r="G14" s="18" t="s">
        <v>6</v>
      </c>
      <c r="H14" s="18"/>
      <c r="I14" s="18" t="s">
        <v>24</v>
      </c>
      <c r="J14" s="18"/>
      <c r="K14" s="16" t="s">
        <v>21</v>
      </c>
      <c r="L14" s="16" t="s">
        <v>22</v>
      </c>
      <c r="N14" s="10"/>
      <c r="O14" s="10"/>
      <c r="P14" s="10"/>
      <c r="Q14" s="11"/>
      <c r="R14" s="10"/>
      <c r="S14" s="17" t="s">
        <v>23</v>
      </c>
      <c r="T14" s="16" t="s">
        <v>6</v>
      </c>
      <c r="X14" s="10"/>
      <c r="Y14" s="11"/>
      <c r="Z14" s="10"/>
      <c r="AA14" s="17" t="s">
        <v>23</v>
      </c>
      <c r="AB14" s="16" t="s">
        <v>24</v>
      </c>
      <c r="AR14" s="2" t="s">
        <v>25</v>
      </c>
      <c r="AS14" s="3">
        <v>127161</v>
      </c>
      <c r="AT14" s="3">
        <v>11330</v>
      </c>
      <c r="AU14" s="3">
        <v>138491</v>
      </c>
    </row>
    <row r="15" spans="4:47" ht="60" x14ac:dyDescent="0.35">
      <c r="F15" s="19" t="s">
        <v>26</v>
      </c>
      <c r="G15" s="16" t="s">
        <v>8</v>
      </c>
      <c r="H15" s="16" t="s">
        <v>27</v>
      </c>
      <c r="I15" s="16" t="s">
        <v>8</v>
      </c>
      <c r="J15" s="16" t="s">
        <v>27</v>
      </c>
      <c r="K15" s="16"/>
      <c r="L15" s="16"/>
      <c r="N15" s="10"/>
      <c r="O15" s="10"/>
      <c r="P15" s="10"/>
      <c r="Q15" s="11"/>
      <c r="R15" s="10"/>
      <c r="Y15" s="11"/>
      <c r="Z15" s="10"/>
      <c r="AR15" s="2" t="s">
        <v>28</v>
      </c>
      <c r="AS15" s="3">
        <v>138406</v>
      </c>
      <c r="AT15" s="3">
        <v>21494</v>
      </c>
      <c r="AU15" s="3">
        <v>159900</v>
      </c>
    </row>
    <row r="16" spans="4:47" ht="48" x14ac:dyDescent="0.35">
      <c r="F16" s="2" t="s">
        <v>1542</v>
      </c>
      <c r="G16" s="5">
        <v>3753</v>
      </c>
      <c r="H16" s="14">
        <v>3.7024139186297616E-3</v>
      </c>
      <c r="I16" s="42"/>
      <c r="J16" s="43">
        <v>0</v>
      </c>
      <c r="K16" s="3">
        <v>3753</v>
      </c>
      <c r="L16" s="13">
        <v>3.7024139186297616E-3</v>
      </c>
      <c r="N16" s="10"/>
      <c r="O16" s="10"/>
      <c r="P16" s="10"/>
      <c r="Q16" s="11"/>
      <c r="R16" s="10"/>
      <c r="S16" s="19" t="s">
        <v>26</v>
      </c>
      <c r="T16" s="16" t="s">
        <v>8</v>
      </c>
      <c r="U16" s="16" t="s">
        <v>27</v>
      </c>
      <c r="Y16" s="11"/>
      <c r="Z16" s="10"/>
      <c r="AA16" s="19" t="s">
        <v>26</v>
      </c>
      <c r="AB16" s="16" t="s">
        <v>8</v>
      </c>
      <c r="AC16" s="16" t="s">
        <v>27</v>
      </c>
      <c r="AR16" s="2" t="s">
        <v>30</v>
      </c>
      <c r="AS16" s="3">
        <v>82711</v>
      </c>
      <c r="AT16" s="3">
        <v>11879</v>
      </c>
      <c r="AU16" s="3">
        <v>94590</v>
      </c>
    </row>
    <row r="17" spans="6:47" x14ac:dyDescent="0.35">
      <c r="F17" s="2" t="s">
        <v>2455</v>
      </c>
      <c r="G17" s="5">
        <v>145</v>
      </c>
      <c r="H17" s="14">
        <v>1.4304556839896495E-4</v>
      </c>
      <c r="I17" s="42"/>
      <c r="J17" s="43">
        <v>0</v>
      </c>
      <c r="K17" s="3">
        <v>145</v>
      </c>
      <c r="L17" s="13">
        <v>1.4304556839896495E-4</v>
      </c>
      <c r="N17" s="10"/>
      <c r="O17" s="10"/>
      <c r="P17" s="10"/>
      <c r="Q17" s="11"/>
      <c r="R17" s="10"/>
      <c r="S17" s="2" t="s">
        <v>1542</v>
      </c>
      <c r="T17" s="3">
        <v>3753</v>
      </c>
      <c r="U17" s="13">
        <v>4.1689160818187271E-3</v>
      </c>
      <c r="Y17" s="11"/>
      <c r="Z17" s="10"/>
      <c r="AA17" s="2" t="s">
        <v>502</v>
      </c>
      <c r="AB17" s="3">
        <v>38826</v>
      </c>
      <c r="AC17" s="13">
        <v>0.34229341702739158</v>
      </c>
      <c r="AR17" s="2" t="s">
        <v>32</v>
      </c>
      <c r="AS17" s="3">
        <v>32340</v>
      </c>
      <c r="AT17" s="3">
        <v>3601</v>
      </c>
      <c r="AU17" s="3">
        <v>35941</v>
      </c>
    </row>
    <row r="18" spans="6:47" x14ac:dyDescent="0.35">
      <c r="F18" s="2" t="s">
        <v>502</v>
      </c>
      <c r="G18" s="5"/>
      <c r="H18" s="14">
        <v>0</v>
      </c>
      <c r="I18" s="42">
        <v>38826</v>
      </c>
      <c r="J18" s="43">
        <v>3.8302670611435947E-2</v>
      </c>
      <c r="K18" s="3">
        <v>38826</v>
      </c>
      <c r="L18" s="13">
        <v>3.8302670611435947E-2</v>
      </c>
      <c r="N18" s="10"/>
      <c r="O18" s="10"/>
      <c r="P18" s="10"/>
      <c r="Q18" s="11"/>
      <c r="R18" s="10"/>
      <c r="S18" s="2" t="s">
        <v>2455</v>
      </c>
      <c r="T18" s="3">
        <v>145</v>
      </c>
      <c r="U18" s="13">
        <v>1.6106923311050238E-4</v>
      </c>
      <c r="Y18" s="11"/>
      <c r="Z18" s="10"/>
      <c r="AA18" s="2" t="s">
        <v>350</v>
      </c>
      <c r="AB18" s="3">
        <v>32066</v>
      </c>
      <c r="AC18" s="13">
        <v>0.2826966648740622</v>
      </c>
    </row>
    <row r="19" spans="6:47" x14ac:dyDescent="0.35">
      <c r="F19" s="2" t="s">
        <v>29</v>
      </c>
      <c r="G19" s="5">
        <v>369515</v>
      </c>
      <c r="H19" s="14">
        <v>0.36453436694443814</v>
      </c>
      <c r="I19" s="42"/>
      <c r="J19" s="43">
        <v>0</v>
      </c>
      <c r="K19" s="3">
        <v>369515</v>
      </c>
      <c r="L19" s="13">
        <v>0.36453436694443814</v>
      </c>
      <c r="N19" s="10"/>
      <c r="O19" s="10"/>
      <c r="P19" s="10"/>
      <c r="Q19" s="11"/>
      <c r="R19" s="10"/>
      <c r="S19" s="2" t="s">
        <v>29</v>
      </c>
      <c r="T19" s="3">
        <v>369515</v>
      </c>
      <c r="U19" s="13">
        <v>0.41046550119191233</v>
      </c>
      <c r="Y19" s="11"/>
      <c r="Z19" s="10"/>
      <c r="AA19" s="2" t="s">
        <v>305</v>
      </c>
      <c r="AB19" s="3">
        <v>42358</v>
      </c>
      <c r="AC19" s="13">
        <v>0.37343183841874655</v>
      </c>
    </row>
    <row r="20" spans="6:47" x14ac:dyDescent="0.35">
      <c r="F20" s="2" t="s">
        <v>31</v>
      </c>
      <c r="G20" s="5">
        <v>11635</v>
      </c>
      <c r="H20" s="14">
        <v>1.1478173712565222E-2</v>
      </c>
      <c r="I20" s="42"/>
      <c r="J20" s="43">
        <v>0</v>
      </c>
      <c r="K20" s="3">
        <v>11635</v>
      </c>
      <c r="L20" s="13">
        <v>1.1478173712565222E-2</v>
      </c>
      <c r="N20" s="10"/>
      <c r="O20" s="10"/>
      <c r="P20" s="10"/>
      <c r="Q20" s="11"/>
      <c r="R20" s="10"/>
      <c r="S20" s="2" t="s">
        <v>31</v>
      </c>
      <c r="T20" s="3">
        <v>11635</v>
      </c>
      <c r="U20" s="13">
        <v>1.2924417429246174E-2</v>
      </c>
      <c r="Y20" s="11"/>
      <c r="Z20" s="10"/>
      <c r="AA20" s="2" t="s">
        <v>2940</v>
      </c>
      <c r="AB20" s="3">
        <v>179</v>
      </c>
      <c r="AC20" s="13">
        <v>1.5780796797996985E-3</v>
      </c>
    </row>
    <row r="21" spans="6:47" x14ac:dyDescent="0.35">
      <c r="F21" s="2" t="s">
        <v>65</v>
      </c>
      <c r="G21" s="5">
        <v>507292</v>
      </c>
      <c r="H21" s="14">
        <v>0.50045429299481192</v>
      </c>
      <c r="I21" s="42"/>
      <c r="J21" s="43">
        <v>0</v>
      </c>
      <c r="K21" s="3">
        <v>507292</v>
      </c>
      <c r="L21" s="13">
        <v>0.50045429299481192</v>
      </c>
      <c r="N21" s="10"/>
      <c r="O21" s="10"/>
      <c r="P21" s="10"/>
      <c r="Q21" s="11"/>
      <c r="R21" s="10"/>
      <c r="S21" s="2" t="s">
        <v>65</v>
      </c>
      <c r="T21" s="3">
        <v>507292</v>
      </c>
      <c r="U21" s="13">
        <v>0.563511264848917</v>
      </c>
      <c r="Y21" s="11"/>
      <c r="Z21" s="10"/>
      <c r="AA21" s="2" t="s">
        <v>7</v>
      </c>
      <c r="AB21" s="3">
        <v>113429</v>
      </c>
      <c r="AC21" s="13">
        <v>1</v>
      </c>
    </row>
    <row r="22" spans="6:47" x14ac:dyDescent="0.35">
      <c r="F22" s="2" t="s">
        <v>350</v>
      </c>
      <c r="G22" s="5">
        <v>4161</v>
      </c>
      <c r="H22" s="14">
        <v>4.1049145524696077E-3</v>
      </c>
      <c r="I22" s="42">
        <v>32066</v>
      </c>
      <c r="J22" s="43">
        <v>3.1633787560560067E-2</v>
      </c>
      <c r="K22" s="3">
        <v>36227</v>
      </c>
      <c r="L22" s="13">
        <v>3.5738702113029673E-2</v>
      </c>
      <c r="N22" s="10"/>
      <c r="O22" s="10"/>
      <c r="P22" s="10"/>
      <c r="Q22" s="11"/>
      <c r="R22" s="10"/>
      <c r="S22" s="2" t="s">
        <v>350</v>
      </c>
      <c r="T22" s="3">
        <v>4161</v>
      </c>
      <c r="U22" s="13">
        <v>4.6221315791227617E-3</v>
      </c>
      <c r="Y22" s="11"/>
      <c r="Z22" s="10"/>
    </row>
    <row r="23" spans="6:47" x14ac:dyDescent="0.35">
      <c r="F23" s="2" t="s">
        <v>305</v>
      </c>
      <c r="G23" s="5"/>
      <c r="H23" s="14">
        <v>0</v>
      </c>
      <c r="I23" s="42">
        <v>42358</v>
      </c>
      <c r="J23" s="43">
        <v>4.1787063353402459E-2</v>
      </c>
      <c r="K23" s="3">
        <v>42358</v>
      </c>
      <c r="L23" s="13">
        <v>4.1787063353402459E-2</v>
      </c>
      <c r="N23" s="10"/>
      <c r="O23" s="10"/>
      <c r="P23" s="10"/>
      <c r="Q23" s="11"/>
      <c r="R23" s="10"/>
      <c r="S23" s="2" t="s">
        <v>328</v>
      </c>
      <c r="T23" s="3">
        <v>1267</v>
      </c>
      <c r="U23" s="13">
        <v>1.4074118506965966E-3</v>
      </c>
      <c r="Y23" s="11"/>
      <c r="Z23" s="10"/>
    </row>
    <row r="24" spans="6:47" x14ac:dyDescent="0.35">
      <c r="F24" s="2" t="s">
        <v>328</v>
      </c>
      <c r="G24" s="5">
        <v>1267</v>
      </c>
      <c r="H24" s="14">
        <v>1.249922311458542E-3</v>
      </c>
      <c r="I24" s="42"/>
      <c r="J24" s="43">
        <v>0</v>
      </c>
      <c r="K24" s="3">
        <v>1267</v>
      </c>
      <c r="L24" s="13">
        <v>1.249922311458542E-3</v>
      </c>
      <c r="N24" s="10"/>
      <c r="O24" s="10"/>
      <c r="P24" s="10"/>
      <c r="Q24" s="11"/>
      <c r="R24" s="10"/>
      <c r="S24" s="2" t="s">
        <v>1416</v>
      </c>
      <c r="T24" s="3">
        <v>1556</v>
      </c>
      <c r="U24" s="13">
        <v>1.7284394946202877E-3</v>
      </c>
      <c r="Y24" s="11"/>
      <c r="Z24" s="10"/>
    </row>
    <row r="25" spans="6:47" x14ac:dyDescent="0.35">
      <c r="F25" s="2" t="s">
        <v>1416</v>
      </c>
      <c r="G25" s="5">
        <v>1556</v>
      </c>
      <c r="H25" s="14">
        <v>1.5350269270950996E-3</v>
      </c>
      <c r="I25" s="42"/>
      <c r="J25" s="43">
        <v>0</v>
      </c>
      <c r="K25" s="3">
        <v>1556</v>
      </c>
      <c r="L25" s="13">
        <v>1.5350269270950996E-3</v>
      </c>
      <c r="N25" s="10"/>
      <c r="O25" s="10"/>
      <c r="P25" s="10"/>
      <c r="Q25" s="11"/>
      <c r="R25" s="10"/>
      <c r="S25" s="2" t="s">
        <v>3380</v>
      </c>
      <c r="T25" s="3">
        <v>910</v>
      </c>
      <c r="U25" s="13">
        <v>1.0108482905555668E-3</v>
      </c>
      <c r="Y25" s="11"/>
      <c r="Z25" s="10"/>
    </row>
    <row r="26" spans="6:47" x14ac:dyDescent="0.35">
      <c r="F26" s="2" t="s">
        <v>2940</v>
      </c>
      <c r="G26" s="5"/>
      <c r="H26" s="14">
        <v>0</v>
      </c>
      <c r="I26" s="42">
        <v>179</v>
      </c>
      <c r="J26" s="43">
        <v>1.7658728788561879E-4</v>
      </c>
      <c r="K26" s="3">
        <v>179</v>
      </c>
      <c r="L26" s="13">
        <v>1.7658728788561879E-4</v>
      </c>
      <c r="N26" s="10"/>
      <c r="O26" s="10"/>
      <c r="P26" s="10"/>
      <c r="Q26" s="11"/>
      <c r="R26" s="10"/>
      <c r="S26" s="2" t="s">
        <v>7</v>
      </c>
      <c r="T26" s="3">
        <v>900234</v>
      </c>
      <c r="U26" s="13">
        <v>1</v>
      </c>
      <c r="Y26" s="11"/>
      <c r="Z26" s="10"/>
    </row>
    <row r="27" spans="6:47" x14ac:dyDescent="0.35">
      <c r="F27" s="2" t="s">
        <v>3380</v>
      </c>
      <c r="G27" s="5">
        <v>910</v>
      </c>
      <c r="H27" s="14">
        <v>8.9773425684867652E-4</v>
      </c>
      <c r="I27" s="42"/>
      <c r="J27" s="43">
        <v>0</v>
      </c>
      <c r="K27" s="3">
        <v>910</v>
      </c>
      <c r="L27" s="13">
        <v>8.9773425684867652E-4</v>
      </c>
      <c r="N27" s="8"/>
      <c r="O27" s="8"/>
      <c r="P27" s="8"/>
      <c r="Q27" s="9"/>
      <c r="R27" s="8"/>
      <c r="Y27" s="9"/>
      <c r="Z27" s="8"/>
    </row>
    <row r="28" spans="6:47" x14ac:dyDescent="0.35">
      <c r="F28" s="2" t="s">
        <v>7</v>
      </c>
      <c r="G28" s="4">
        <v>900234</v>
      </c>
      <c r="H28" s="15">
        <v>0.88809989118671595</v>
      </c>
      <c r="I28" s="3">
        <v>113429</v>
      </c>
      <c r="J28" s="13">
        <v>0.1119001088132841</v>
      </c>
      <c r="K28" s="3">
        <v>1013663</v>
      </c>
      <c r="L28" s="13">
        <v>1</v>
      </c>
      <c r="N28" s="8"/>
      <c r="O28" s="8"/>
      <c r="P28" s="8"/>
      <c r="Q28" s="9"/>
      <c r="R28" s="8"/>
      <c r="Y28" s="9"/>
      <c r="Z28" s="8"/>
    </row>
    <row r="29" spans="6:47" ht="15" thickBot="1" x14ac:dyDescent="0.4">
      <c r="F29" s="26"/>
      <c r="G29" s="26"/>
      <c r="H29" s="26"/>
      <c r="I29" s="26"/>
      <c r="J29" s="26"/>
      <c r="K29" s="26"/>
      <c r="Q29" s="7"/>
      <c r="S29" s="26"/>
      <c r="T29" s="26"/>
      <c r="U29" s="26"/>
      <c r="V29" s="26"/>
      <c r="Y29" s="7"/>
      <c r="AA29" s="26"/>
      <c r="AB29" s="26"/>
      <c r="AC29" s="26"/>
      <c r="AD29" s="26"/>
    </row>
    <row r="30" spans="6:47" x14ac:dyDescent="0.35">
      <c r="F30" s="25"/>
      <c r="G30" s="25"/>
      <c r="H30" s="25"/>
      <c r="I30" s="25"/>
      <c r="J30" s="25"/>
      <c r="K30" s="25"/>
      <c r="N30" s="8"/>
      <c r="O30" s="8"/>
      <c r="P30" s="8"/>
      <c r="Q30" s="9"/>
      <c r="R30" s="8"/>
      <c r="X30" s="8"/>
      <c r="Y30" s="9"/>
      <c r="Z30" s="8"/>
    </row>
    <row r="31" spans="6:47" x14ac:dyDescent="0.35">
      <c r="F31" s="20" t="s">
        <v>33</v>
      </c>
      <c r="G31" s="8"/>
      <c r="H31" s="8"/>
      <c r="I31" s="8"/>
      <c r="J31" s="8"/>
      <c r="K31" s="8"/>
      <c r="N31" s="8"/>
      <c r="O31" s="8"/>
      <c r="P31" s="8"/>
      <c r="Q31" s="9"/>
      <c r="R31" s="8"/>
      <c r="S31" s="25"/>
      <c r="T31" s="25"/>
      <c r="U31" s="25"/>
      <c r="V31" s="25"/>
      <c r="X31" s="8"/>
      <c r="Y31" s="9"/>
      <c r="Z31" s="8"/>
      <c r="AA31" s="25"/>
      <c r="AB31" s="25"/>
      <c r="AC31" s="25"/>
      <c r="AD31" s="25"/>
    </row>
    <row r="32" spans="6:47" x14ac:dyDescent="0.35">
      <c r="F32" s="8" t="s">
        <v>34</v>
      </c>
      <c r="G32" s="8" t="s">
        <v>35</v>
      </c>
      <c r="H32" s="8" t="s">
        <v>36</v>
      </c>
      <c r="I32" s="21" t="s">
        <v>37</v>
      </c>
      <c r="Q32" s="7"/>
      <c r="S32" s="20" t="s">
        <v>6</v>
      </c>
      <c r="T32" s="8"/>
      <c r="U32" s="8"/>
      <c r="V32" s="8"/>
      <c r="Y32" s="7"/>
      <c r="AA32" s="20" t="s">
        <v>24</v>
      </c>
      <c r="AB32" s="8"/>
      <c r="AC32" s="8"/>
      <c r="AD32" s="8"/>
    </row>
    <row r="33" spans="6:30" x14ac:dyDescent="0.35">
      <c r="F33" s="8" t="s">
        <v>38</v>
      </c>
      <c r="G33" s="22">
        <f>GETPIVOTDATA("Sum of Male Infants (Less than 1 year)",$AR$4)</f>
        <v>37908</v>
      </c>
      <c r="H33" s="22">
        <f>GETPIVOTDATA("Sum of Female Infants (Less than 1 year)",$AR$4)</f>
        <v>49075</v>
      </c>
      <c r="I33" s="23">
        <f>SUM(Table3[[#This Row],[Male]:[Female]])</f>
        <v>86983</v>
      </c>
      <c r="Q33" s="7"/>
      <c r="S33" s="8" t="s">
        <v>39</v>
      </c>
      <c r="T33" s="8" t="s">
        <v>35</v>
      </c>
      <c r="U33" s="8" t="s">
        <v>36</v>
      </c>
      <c r="V33" s="21" t="s">
        <v>37</v>
      </c>
      <c r="Y33" s="7"/>
      <c r="AA33" s="8" t="s">
        <v>39</v>
      </c>
      <c r="AB33" s="8" t="s">
        <v>35</v>
      </c>
      <c r="AC33" s="8" t="s">
        <v>36</v>
      </c>
      <c r="AD33" s="21" t="s">
        <v>37</v>
      </c>
    </row>
    <row r="34" spans="6:30" x14ac:dyDescent="0.35">
      <c r="F34" s="8" t="s">
        <v>40</v>
      </c>
      <c r="G34" s="22">
        <f>GETPIVOTDATA("Sum of Male Children (1‐5 years)",$AR$4)</f>
        <v>62504</v>
      </c>
      <c r="H34" s="22">
        <f>GETPIVOTDATA("Sum of Female Children (1‐5 years)",$AR$4)</f>
        <v>78135</v>
      </c>
      <c r="I34" s="23">
        <f>SUM(Table3[[#This Row],[Male]:[Female]])</f>
        <v>140639</v>
      </c>
      <c r="Q34" s="7"/>
      <c r="S34" s="8" t="s">
        <v>38</v>
      </c>
      <c r="T34" s="22">
        <f>GETPIVOTDATA("Sum of Male Infants (Less than 1 year)",$AR$4,"Affected population category","IDPs")</f>
        <v>33437</v>
      </c>
      <c r="U34" s="22">
        <f>GETPIVOTDATA("Sum of Female Infants (Less than 1 year)",$AR$4,"Affected population category","IDPs")</f>
        <v>43031</v>
      </c>
      <c r="V34" s="23">
        <f>SUM(Table335[[#This Row],[Male]:[Female]])</f>
        <v>76468</v>
      </c>
      <c r="Y34" s="7"/>
      <c r="AA34" s="8" t="s">
        <v>38</v>
      </c>
      <c r="AB34" s="22">
        <f>GETPIVOTDATA("Sum of Male Infants (Less than 1 year)",$AR$4,"Affected population category","Returnees")</f>
        <v>4471</v>
      </c>
      <c r="AC34" s="22">
        <f>GETPIVOTDATA("Sum of Female Infants (Less than 1 year)",$AR$4,"Affected population category","Returnees")</f>
        <v>6044</v>
      </c>
      <c r="AD34" s="23">
        <f>SUM(Table3356[[#This Row],[Male]:[Female]])</f>
        <v>10515</v>
      </c>
    </row>
    <row r="35" spans="6:30" x14ac:dyDescent="0.35">
      <c r="F35" s="8" t="s">
        <v>41</v>
      </c>
      <c r="G35" s="22">
        <f>GETPIVOTDATA("Sum of Male Youth (6‐17 years)",$AR$4)</f>
        <v>115361</v>
      </c>
      <c r="H35" s="22">
        <f>GETPIVOTDATA("Sum of Female Youth (6‐17 years)",$AR$4)</f>
        <v>138491</v>
      </c>
      <c r="I35" s="23">
        <f>SUM(Table3[[#This Row],[Male]:[Female]])</f>
        <v>253852</v>
      </c>
      <c r="N35" s="8"/>
      <c r="O35" s="8"/>
      <c r="P35" s="8"/>
      <c r="Q35" s="9"/>
      <c r="R35" s="8"/>
      <c r="S35" s="8" t="s">
        <v>40</v>
      </c>
      <c r="T35" s="22">
        <f>GETPIVOTDATA("Sum of Male Children (1‐5 years)",$AR$4,"Affected population category","IDPs")</f>
        <v>56533</v>
      </c>
      <c r="U35" s="22">
        <f>GETPIVOTDATA("Sum of Female Children (1‐5 years)",$AR$4,"Affected population category","IDPs")</f>
        <v>69796</v>
      </c>
      <c r="V35" s="23">
        <f>SUM(Table335[[#This Row],[Male]:[Female]])</f>
        <v>126329</v>
      </c>
      <c r="X35" s="8"/>
      <c r="Y35" s="9"/>
      <c r="Z35" s="8"/>
      <c r="AA35" s="8" t="s">
        <v>40</v>
      </c>
      <c r="AB35" s="22">
        <f>GETPIVOTDATA("Sum of Male Children (1‐5 years)",$AR$4,"Affected population category","Returnees")</f>
        <v>5971</v>
      </c>
      <c r="AC35" s="22">
        <f>GETPIVOTDATA("Sum of Female Children (1‐5 years)",$AR$4,"Affected population category","Returnees")</f>
        <v>8339</v>
      </c>
      <c r="AD35" s="23">
        <f>SUM(Table3356[[#This Row],[Male]:[Female]])</f>
        <v>14310</v>
      </c>
    </row>
    <row r="36" spans="6:30" x14ac:dyDescent="0.35">
      <c r="F36" s="8" t="s">
        <v>42</v>
      </c>
      <c r="G36" s="22">
        <f>GETPIVOTDATA("Sum of Male Adults (18‐45 years)",$AR$4)</f>
        <v>127684</v>
      </c>
      <c r="H36" s="22">
        <f>GETPIVOTDATA("Sum of Female Adults (18‐45 years)",$AR$4)</f>
        <v>159900</v>
      </c>
      <c r="I36" s="23">
        <f>SUM(Table3[[#This Row],[Male]:[Female]])</f>
        <v>287584</v>
      </c>
      <c r="N36" s="8"/>
      <c r="O36" s="8"/>
      <c r="P36" s="8"/>
      <c r="Q36" s="9"/>
      <c r="R36" s="8"/>
      <c r="S36" s="8" t="s">
        <v>41</v>
      </c>
      <c r="T36" s="22">
        <f>GETPIVOTDATA("Sum of Male Youth (6‐17 years)",$AR$4,"Affected population category","IDPs")</f>
        <v>104740</v>
      </c>
      <c r="U36" s="22">
        <f>GETPIVOTDATA("Sum of Female Youth (6‐17 years)",$AR$4,"Affected population category","IDPs")</f>
        <v>127161</v>
      </c>
      <c r="V36" s="23">
        <f>SUM(Table335[[#This Row],[Male]:[Female]])</f>
        <v>231901</v>
      </c>
      <c r="X36" s="8"/>
      <c r="Y36" s="9"/>
      <c r="Z36" s="8"/>
      <c r="AA36" s="8" t="s">
        <v>41</v>
      </c>
      <c r="AB36" s="22">
        <f>GETPIVOTDATA("Sum of Male Youth (6‐17 years)",$AR$4,"Affected population category","Returnees")</f>
        <v>10621</v>
      </c>
      <c r="AC36" s="22">
        <f>GETPIVOTDATA("Sum of Female Youth (6‐17 years)",$AR$4,"Affected population category","Returnees")</f>
        <v>11330</v>
      </c>
      <c r="AD36" s="23">
        <f>SUM(Table3356[[#This Row],[Male]:[Female]])</f>
        <v>21951</v>
      </c>
    </row>
    <row r="37" spans="6:30" x14ac:dyDescent="0.35">
      <c r="F37" s="8" t="s">
        <v>43</v>
      </c>
      <c r="G37" s="22">
        <f>GETPIVOTDATA("Sum of Male Adults (46‐59 years)",$AR$4)</f>
        <v>87332</v>
      </c>
      <c r="H37" s="22">
        <f>GETPIVOTDATA("Sum of Female Adults (46‐59 years)",$AR$4)</f>
        <v>94590</v>
      </c>
      <c r="I37" s="23">
        <f>SUM(Table3[[#This Row],[Male]:[Female]])</f>
        <v>181922</v>
      </c>
      <c r="N37" s="8"/>
      <c r="O37" s="8"/>
      <c r="P37" s="8"/>
      <c r="Q37" s="9"/>
      <c r="R37" s="8"/>
      <c r="S37" s="8" t="s">
        <v>42</v>
      </c>
      <c r="T37" s="22">
        <f>GETPIVOTDATA("Sum of Male Adults (18‐45 years)",$AR$4,"Affected population category","IDPs")</f>
        <v>111373</v>
      </c>
      <c r="U37" s="22">
        <f>GETPIVOTDATA("Sum of Female Adults (18‐45 years)",$AR$4,"Affected population category","IDPs")</f>
        <v>138406</v>
      </c>
      <c r="V37" s="23">
        <f>SUM(Table335[[#This Row],[Male]:[Female]])</f>
        <v>249779</v>
      </c>
      <c r="X37" s="8"/>
      <c r="Y37" s="9"/>
      <c r="Z37" s="8"/>
      <c r="AA37" s="8" t="s">
        <v>42</v>
      </c>
      <c r="AB37" s="22">
        <f>GETPIVOTDATA("Sum of Male Adults (18‐45 years)",$AR$4,"Affected population category","Returnees")</f>
        <v>16311</v>
      </c>
      <c r="AC37" s="22">
        <f>GETPIVOTDATA("Sum of Female Adults (18‐45 years)",$AR$4,"Affected population category","Returnees")</f>
        <v>21494</v>
      </c>
      <c r="AD37" s="23">
        <f>SUM(Table3356[[#This Row],[Male]:[Female]])</f>
        <v>37805</v>
      </c>
    </row>
    <row r="38" spans="6:30" x14ac:dyDescent="0.35">
      <c r="F38" s="8" t="s">
        <v>44</v>
      </c>
      <c r="G38" s="22">
        <f>GETPIVOTDATA("Sum of Male Elderly (60 + years )",$AR$4)</f>
        <v>26742</v>
      </c>
      <c r="H38" s="22">
        <f>GETPIVOTDATA("Sum of Female Elderly (60 + years)",$AR$4)</f>
        <v>35941</v>
      </c>
      <c r="I38" s="23">
        <f>SUM(Table3[[#This Row],[Male]:[Female]])</f>
        <v>62683</v>
      </c>
      <c r="N38" s="8"/>
      <c r="O38" s="8"/>
      <c r="P38" s="8"/>
      <c r="Q38" s="9"/>
      <c r="R38" s="8"/>
      <c r="S38" s="8" t="s">
        <v>43</v>
      </c>
      <c r="T38" s="22">
        <f>GETPIVOTDATA("Sum of Male Adults (46‐59 years)",$AR$4,"Affected population category","IDPs")</f>
        <v>77146</v>
      </c>
      <c r="U38" s="22">
        <f>GETPIVOTDATA("Sum of Female Adults (46‐59 years)",$AR$4,"Affected population category","IDPs")</f>
        <v>82711</v>
      </c>
      <c r="V38" s="23">
        <f>SUM(Table335[[#This Row],[Male]:[Female]])</f>
        <v>159857</v>
      </c>
      <c r="X38" s="8"/>
      <c r="Y38" s="9"/>
      <c r="Z38" s="8"/>
      <c r="AA38" s="8" t="s">
        <v>43</v>
      </c>
      <c r="AB38" s="22">
        <f>GETPIVOTDATA("Sum of Male Adults (46‐59 years)",$AR$4,"Affected population category","Returnees")</f>
        <v>10186</v>
      </c>
      <c r="AC38" s="22">
        <f>GETPIVOTDATA("Sum of Female Adults (46‐59 years)",$AR$4,"Affected population category","Returnees")</f>
        <v>11879</v>
      </c>
      <c r="AD38" s="23">
        <f>SUM(Table3356[[#This Row],[Male]:[Female]])</f>
        <v>22065</v>
      </c>
    </row>
    <row r="39" spans="6:30" x14ac:dyDescent="0.35">
      <c r="F39" s="21"/>
      <c r="G39" s="23">
        <f>SUM(G33:G38)</f>
        <v>457531</v>
      </c>
      <c r="H39" s="23">
        <f>SUM(H33:H38)</f>
        <v>556132</v>
      </c>
      <c r="I39" s="23">
        <f>SUM(I33:I38)</f>
        <v>1013663</v>
      </c>
      <c r="N39" s="8"/>
      <c r="O39" s="8"/>
      <c r="P39" s="8"/>
      <c r="Q39" s="9"/>
      <c r="R39" s="8"/>
      <c r="S39" s="8" t="s">
        <v>44</v>
      </c>
      <c r="T39" s="22">
        <f>GETPIVOTDATA("Sum of Male Elderly (60 + years )",$AR$4,"Affected population category","IDPs")</f>
        <v>23560</v>
      </c>
      <c r="U39" s="22">
        <f>GETPIVOTDATA("Sum of Female Elderly (60 + years)",$AR$4,"Affected population category","IDPs")</f>
        <v>32340</v>
      </c>
      <c r="V39" s="23">
        <f>SUM(Table335[[#This Row],[Male]:[Female]])</f>
        <v>55900</v>
      </c>
      <c r="X39" s="8"/>
      <c r="Y39" s="9"/>
      <c r="Z39" s="8"/>
      <c r="AA39" s="8" t="s">
        <v>44</v>
      </c>
      <c r="AB39" s="22">
        <f>GETPIVOTDATA("Sum of Male Elderly (60 + years )",$AR$4,"Affected population category","Returnees")</f>
        <v>3182</v>
      </c>
      <c r="AC39" s="22">
        <f>GETPIVOTDATA("Sum of Female Elderly (60 + years)",$AR$4,"Affected population category","Returnees")</f>
        <v>3601</v>
      </c>
      <c r="AD39" s="23">
        <f>SUM(Table3356[[#This Row],[Male]:[Female]])</f>
        <v>6783</v>
      </c>
    </row>
    <row r="40" spans="6:30" x14ac:dyDescent="0.35">
      <c r="F40" s="8"/>
      <c r="G40" s="24">
        <f>G39/I39</f>
        <v>0.45136401348377125</v>
      </c>
      <c r="H40" s="24">
        <f>H39/I39</f>
        <v>0.5486359865162288</v>
      </c>
      <c r="I40" s="8"/>
      <c r="N40" s="8"/>
      <c r="O40" s="8"/>
      <c r="P40" s="8"/>
      <c r="Q40" s="9"/>
      <c r="R40" s="8"/>
      <c r="S40" s="21"/>
      <c r="T40" s="23">
        <f>SUM(T34:T39)</f>
        <v>406789</v>
      </c>
      <c r="U40" s="23">
        <f>SUM(U34:U39)</f>
        <v>493445</v>
      </c>
      <c r="V40" s="23">
        <f>SUM(V34:V39)</f>
        <v>900234</v>
      </c>
      <c r="X40" s="8"/>
      <c r="Y40" s="9"/>
      <c r="Z40" s="8"/>
      <c r="AA40" s="21"/>
      <c r="AB40" s="23">
        <f>SUM(AB34:AB39)</f>
        <v>50742</v>
      </c>
      <c r="AC40" s="23">
        <f>SUM(AC34:AC39)</f>
        <v>62687</v>
      </c>
      <c r="AD40" s="23">
        <f>SUM(AD34:AD39)</f>
        <v>113429</v>
      </c>
    </row>
    <row r="41" spans="6:30" x14ac:dyDescent="0.35">
      <c r="N41" s="8"/>
      <c r="O41" s="8"/>
      <c r="P41" s="8"/>
      <c r="Q41" s="9"/>
      <c r="R41" s="8"/>
      <c r="S41" s="8"/>
      <c r="T41" s="24">
        <f>T40/V40</f>
        <v>0.45187029150198726</v>
      </c>
      <c r="U41" s="24">
        <f>U40/V40</f>
        <v>0.54812970849801279</v>
      </c>
      <c r="V41" s="8"/>
      <c r="X41" s="8"/>
      <c r="Y41" s="9"/>
      <c r="Z41" s="8"/>
      <c r="AA41" s="8"/>
      <c r="AB41" s="24">
        <f>AB40/AD40</f>
        <v>0.44734591682902963</v>
      </c>
      <c r="AC41" s="24">
        <f>AC40/AD40</f>
        <v>0.55265408317097042</v>
      </c>
      <c r="AD41" s="8"/>
    </row>
    <row r="42" spans="6:30" ht="15" thickBot="1" x14ac:dyDescent="0.4">
      <c r="Q42" s="7"/>
      <c r="S42" s="26"/>
      <c r="T42" s="26"/>
      <c r="U42" s="26"/>
      <c r="V42" s="26"/>
      <c r="Y42" s="7"/>
      <c r="AA42" s="26"/>
      <c r="AB42" s="26"/>
      <c r="AC42" s="26"/>
      <c r="AD42" s="26"/>
    </row>
    <row r="43" spans="6:30" x14ac:dyDescent="0.35">
      <c r="F43" s="25"/>
      <c r="G43" s="25"/>
      <c r="H43" s="25"/>
      <c r="I43" s="25"/>
      <c r="J43" s="25"/>
      <c r="K43" s="25"/>
      <c r="N43" s="8"/>
      <c r="O43" s="8"/>
      <c r="P43" s="8"/>
      <c r="Q43" s="9"/>
      <c r="R43" s="8"/>
      <c r="X43" s="8"/>
      <c r="Y43" s="9"/>
      <c r="Z43" s="8"/>
    </row>
    <row r="44" spans="6:30" x14ac:dyDescent="0.35">
      <c r="F44" s="35" t="s">
        <v>11</v>
      </c>
      <c r="G44" t="s">
        <v>45</v>
      </c>
      <c r="I44" s="19" t="s">
        <v>46</v>
      </c>
      <c r="J44" s="16" t="s">
        <v>45</v>
      </c>
      <c r="K44" s="16" t="s">
        <v>8</v>
      </c>
      <c r="N44" s="8"/>
      <c r="O44" s="8"/>
      <c r="P44" s="8"/>
      <c r="Q44" s="9"/>
      <c r="R44" s="8"/>
      <c r="X44" s="8"/>
      <c r="Y44" s="9"/>
      <c r="Z44" s="8"/>
    </row>
    <row r="45" spans="6:30" x14ac:dyDescent="0.35">
      <c r="F45" s="2" t="s">
        <v>12</v>
      </c>
      <c r="G45" s="3">
        <v>477</v>
      </c>
      <c r="I45" s="2" t="s">
        <v>47</v>
      </c>
      <c r="J45" s="3">
        <v>13</v>
      </c>
      <c r="K45" s="3">
        <v>18505</v>
      </c>
      <c r="N45" s="8"/>
      <c r="O45" s="8"/>
      <c r="P45" s="8"/>
      <c r="Q45" s="9"/>
      <c r="R45" s="8"/>
      <c r="X45" s="8"/>
      <c r="Y45" s="9"/>
      <c r="Z45" s="8"/>
    </row>
    <row r="46" spans="6:30" x14ac:dyDescent="0.35">
      <c r="F46" s="2" t="s">
        <v>13</v>
      </c>
      <c r="G46" s="3">
        <v>164</v>
      </c>
      <c r="I46" s="2" t="s">
        <v>48</v>
      </c>
      <c r="J46" s="3">
        <v>785</v>
      </c>
      <c r="K46" s="3">
        <v>995158</v>
      </c>
      <c r="N46" s="8"/>
      <c r="O46" s="8"/>
      <c r="P46" s="8"/>
      <c r="Q46" s="9"/>
      <c r="R46" s="8"/>
      <c r="X46" s="8"/>
      <c r="Y46" s="9"/>
      <c r="Z46" s="8"/>
    </row>
    <row r="47" spans="6:30" x14ac:dyDescent="0.35">
      <c r="F47" s="2" t="s">
        <v>3380</v>
      </c>
      <c r="G47" s="3">
        <v>157</v>
      </c>
      <c r="I47" s="2" t="s">
        <v>7</v>
      </c>
      <c r="J47" s="3">
        <v>798</v>
      </c>
      <c r="K47" s="3">
        <v>1013663</v>
      </c>
      <c r="N47" s="8"/>
      <c r="O47" s="8"/>
      <c r="P47" s="8"/>
      <c r="Q47" s="9"/>
      <c r="R47" s="8"/>
      <c r="X47" s="8"/>
      <c r="Y47" s="9"/>
      <c r="Z47" s="8"/>
    </row>
    <row r="48" spans="6:30" x14ac:dyDescent="0.35">
      <c r="F48" s="2" t="s">
        <v>7</v>
      </c>
      <c r="G48" s="3">
        <v>798</v>
      </c>
      <c r="N48" s="8"/>
      <c r="O48" s="8"/>
      <c r="P48" s="8"/>
      <c r="Q48" s="9"/>
      <c r="R48" s="8"/>
      <c r="X48" s="8"/>
      <c r="Y48" s="9"/>
      <c r="Z48" s="8"/>
    </row>
    <row r="49" spans="6:26" x14ac:dyDescent="0.35">
      <c r="N49" s="8"/>
      <c r="O49" s="8"/>
      <c r="P49" s="8"/>
      <c r="Q49" s="9"/>
      <c r="R49" s="8"/>
      <c r="X49" s="8"/>
      <c r="Y49" s="9"/>
      <c r="Z49" s="8"/>
    </row>
    <row r="50" spans="6:26" ht="15" thickBot="1" x14ac:dyDescent="0.4">
      <c r="F50" s="26"/>
      <c r="G50" s="26"/>
      <c r="H50" s="26"/>
      <c r="I50" s="26"/>
      <c r="J50" s="26"/>
      <c r="K50" s="26"/>
      <c r="N50" s="8"/>
      <c r="O50" s="8"/>
      <c r="P50" s="8"/>
      <c r="Q50" s="9"/>
      <c r="R50" s="8"/>
      <c r="X50" s="8"/>
      <c r="Y50" s="9"/>
      <c r="Z50" s="8"/>
    </row>
    <row r="51" spans="6:26" x14ac:dyDescent="0.35">
      <c r="F51" s="8"/>
      <c r="G51" s="8"/>
      <c r="H51" s="8"/>
      <c r="I51" s="8"/>
      <c r="J51" s="8"/>
      <c r="K51" s="8"/>
      <c r="N51" s="8"/>
      <c r="O51" s="8"/>
      <c r="P51" s="8"/>
      <c r="Q51" s="9"/>
      <c r="R51" s="8"/>
      <c r="X51" s="8"/>
      <c r="Y51" s="9"/>
      <c r="Z51" s="8"/>
    </row>
    <row r="52" spans="6:26" x14ac:dyDescent="0.35">
      <c r="Q52" s="7"/>
      <c r="Y52" s="7"/>
    </row>
    <row r="53" spans="6:26" x14ac:dyDescent="0.35">
      <c r="N53" s="8"/>
      <c r="O53" s="8"/>
      <c r="P53" s="8"/>
      <c r="Q53" s="9"/>
      <c r="R53" s="8"/>
      <c r="X53" s="8"/>
      <c r="Y53" s="9"/>
      <c r="Z53" s="8"/>
    </row>
    <row r="54" spans="6:26" x14ac:dyDescent="0.35">
      <c r="F54" s="35" t="s">
        <v>49</v>
      </c>
      <c r="G54" t="s">
        <v>8</v>
      </c>
      <c r="J54" s="35" t="s">
        <v>50</v>
      </c>
      <c r="K54" t="s">
        <v>8</v>
      </c>
      <c r="N54" s="10"/>
      <c r="O54" s="10"/>
      <c r="P54" s="10"/>
      <c r="Q54" s="11"/>
      <c r="R54" s="10"/>
      <c r="X54" s="10"/>
      <c r="Y54" s="11"/>
      <c r="Z54" s="10"/>
    </row>
    <row r="55" spans="6:26" x14ac:dyDescent="0.35">
      <c r="F55" s="2" t="s">
        <v>51</v>
      </c>
      <c r="G55" s="3">
        <v>421186</v>
      </c>
      <c r="H55" s="34">
        <f>GETPIVOTDATA("Total number of individuals",$F$54,"Origin admin 3",FALSE)/GETPIVOTDATA("Total number of individuals",$F$54)</f>
        <v>0.41550890187369965</v>
      </c>
      <c r="J55" s="2" t="s">
        <v>51</v>
      </c>
      <c r="K55" s="3">
        <v>210193</v>
      </c>
      <c r="L55" s="34">
        <f>GETPIVOTDATA("Total number of individuals",$J$54,"origin Admin 2",FALSE)/GETPIVOTDATA("Total number of individuals",$J$54)</f>
        <v>0.20735984247230096</v>
      </c>
      <c r="N55" s="10"/>
      <c r="O55" s="10"/>
      <c r="P55" s="10"/>
      <c r="Q55" s="11"/>
      <c r="R55" s="10"/>
      <c r="X55" s="10"/>
      <c r="Y55" s="11"/>
      <c r="Z55" s="10"/>
    </row>
    <row r="56" spans="6:26" x14ac:dyDescent="0.35">
      <c r="F56" s="2" t="s">
        <v>52</v>
      </c>
      <c r="G56" s="3">
        <v>592477</v>
      </c>
      <c r="H56" s="34">
        <f>GETPIVOTDATA("Total number of individuals",$F$54,"Origin admin 3",TRUE)/GETPIVOTDATA("Total number of individuals",$F$54)</f>
        <v>0.5844910981263004</v>
      </c>
      <c r="J56" s="2" t="s">
        <v>52</v>
      </c>
      <c r="K56" s="3">
        <v>803470</v>
      </c>
      <c r="L56" s="34">
        <f>GETPIVOTDATA("Total number of individuals",$J$54,"origin Admin 2",TRUE)/GETPIVOTDATA("Total number of individuals",$J$54)</f>
        <v>0.79264015752769901</v>
      </c>
      <c r="N56" s="10"/>
      <c r="O56" s="10"/>
      <c r="P56" s="10"/>
      <c r="Q56" s="11"/>
      <c r="R56" s="10"/>
      <c r="X56" s="10"/>
      <c r="Y56" s="11"/>
      <c r="Z56" s="10"/>
    </row>
    <row r="57" spans="6:26" x14ac:dyDescent="0.35">
      <c r="F57" s="2" t="s">
        <v>7</v>
      </c>
      <c r="G57" s="3">
        <v>1013663</v>
      </c>
      <c r="J57" s="2" t="s">
        <v>7</v>
      </c>
      <c r="K57" s="3">
        <v>1013663</v>
      </c>
      <c r="N57" s="12"/>
      <c r="O57" s="12"/>
      <c r="P57" s="12"/>
      <c r="Q57" s="11"/>
      <c r="R57" s="10"/>
      <c r="X57" s="12"/>
      <c r="Y57" s="11"/>
      <c r="Z57" s="10"/>
    </row>
    <row r="58" spans="6:26" x14ac:dyDescent="0.35">
      <c r="J58" s="35" t="s">
        <v>53</v>
      </c>
      <c r="K58" t="s">
        <v>52</v>
      </c>
      <c r="N58" s="12"/>
      <c r="O58" s="12"/>
      <c r="P58" s="12"/>
      <c r="Q58" s="11"/>
      <c r="R58" s="10"/>
      <c r="X58" s="12"/>
      <c r="Y58" s="11"/>
      <c r="Z58" s="10"/>
    </row>
    <row r="59" spans="6:26" x14ac:dyDescent="0.35">
      <c r="N59" s="12"/>
      <c r="O59" s="12"/>
      <c r="P59" s="12"/>
      <c r="Q59" s="11"/>
      <c r="R59" s="10"/>
      <c r="X59" s="12"/>
      <c r="Y59" s="11"/>
      <c r="Z59" s="10"/>
    </row>
    <row r="60" spans="6:26" x14ac:dyDescent="0.35">
      <c r="F60" s="35" t="s">
        <v>54</v>
      </c>
      <c r="G60" t="s">
        <v>8</v>
      </c>
      <c r="J60" s="35" t="s">
        <v>49</v>
      </c>
      <c r="K60" t="s">
        <v>8</v>
      </c>
      <c r="N60" s="12"/>
      <c r="O60" s="12"/>
      <c r="P60" s="12"/>
      <c r="Q60" s="11"/>
      <c r="R60" s="10"/>
      <c r="X60" s="12"/>
      <c r="Y60" s="11"/>
      <c r="Z60" s="10"/>
    </row>
    <row r="61" spans="6:26" x14ac:dyDescent="0.35">
      <c r="F61" s="2" t="s">
        <v>51</v>
      </c>
      <c r="G61" s="3">
        <v>104126</v>
      </c>
      <c r="H61" s="34">
        <f>GETPIVOTDATA("Total number of individuals",$F$60,"origin admin1",FALSE)/GETPIVOTDATA("Total number of individuals",$F$60)</f>
        <v>0.10272250244903879</v>
      </c>
      <c r="J61" s="2" t="s">
        <v>51</v>
      </c>
      <c r="K61" s="3">
        <v>210993</v>
      </c>
      <c r="L61" s="34">
        <f>GETPIVOTDATA("Total number of individuals",$J$60,"Origin admin 3",FALSE)/GETPIVOTDATA("Total number of individuals",$J$60)</f>
        <v>0.26260221290153957</v>
      </c>
      <c r="N61" s="12"/>
      <c r="O61" s="12"/>
      <c r="P61" s="12"/>
      <c r="Q61" s="11"/>
      <c r="R61" s="10"/>
      <c r="X61" s="12"/>
      <c r="Y61" s="11"/>
      <c r="Z61" s="10"/>
    </row>
    <row r="62" spans="6:26" x14ac:dyDescent="0.35">
      <c r="F62" s="2" t="s">
        <v>52</v>
      </c>
      <c r="G62" s="3">
        <v>909537</v>
      </c>
      <c r="H62" s="34">
        <f>GETPIVOTDATA("Total number of individuals",$F$60,"origin admin1",TRUE)/GETPIVOTDATA("Total number of individuals",$F$60)</f>
        <v>0.8972774975509612</v>
      </c>
      <c r="J62" s="2" t="s">
        <v>52</v>
      </c>
      <c r="K62" s="3">
        <v>592477</v>
      </c>
      <c r="N62" s="12"/>
      <c r="O62" s="12"/>
      <c r="P62" s="12"/>
      <c r="Q62" s="11"/>
      <c r="R62" s="10"/>
      <c r="X62" s="12"/>
      <c r="Y62" s="11"/>
      <c r="Z62" s="10"/>
    </row>
    <row r="63" spans="6:26" x14ac:dyDescent="0.35">
      <c r="F63" s="2" t="s">
        <v>7</v>
      </c>
      <c r="G63" s="3">
        <v>1013663</v>
      </c>
      <c r="J63" s="2" t="s">
        <v>7</v>
      </c>
      <c r="K63" s="3">
        <v>803470</v>
      </c>
      <c r="N63" s="10"/>
      <c r="O63" s="10"/>
      <c r="P63" s="10"/>
      <c r="Q63" s="11"/>
      <c r="R63" s="10"/>
      <c r="X63" s="10"/>
      <c r="Y63" s="11"/>
      <c r="Z63" s="10"/>
    </row>
    <row r="64" spans="6:26" x14ac:dyDescent="0.35">
      <c r="N64" s="10"/>
      <c r="O64" s="10"/>
      <c r="P64" s="10"/>
      <c r="Q64" s="11"/>
      <c r="R64" s="10"/>
      <c r="X64" s="10"/>
      <c r="Y64" s="11"/>
      <c r="Z64" s="10"/>
    </row>
    <row r="65" spans="6:26" x14ac:dyDescent="0.35">
      <c r="N65" s="10"/>
      <c r="O65" s="10"/>
      <c r="P65" s="10"/>
      <c r="Q65" s="11"/>
      <c r="R65" s="10"/>
      <c r="X65" s="10"/>
      <c r="Y65" s="11"/>
      <c r="Z65" s="10"/>
    </row>
    <row r="66" spans="6:26" x14ac:dyDescent="0.35">
      <c r="Q66" s="7"/>
      <c r="Y66" s="7"/>
    </row>
    <row r="67" spans="6:26" x14ac:dyDescent="0.35">
      <c r="F67" s="35" t="s">
        <v>8</v>
      </c>
      <c r="G67" s="35" t="s">
        <v>9</v>
      </c>
      <c r="K67" s="35" t="s">
        <v>8</v>
      </c>
      <c r="L67" s="35" t="s">
        <v>9</v>
      </c>
      <c r="Q67" s="7"/>
      <c r="Y67" s="7"/>
    </row>
    <row r="68" spans="6:26" x14ac:dyDescent="0.35">
      <c r="F68" s="35" t="s">
        <v>55</v>
      </c>
      <c r="G68" t="s">
        <v>6</v>
      </c>
      <c r="H68" t="s">
        <v>24</v>
      </c>
      <c r="I68" t="s">
        <v>7</v>
      </c>
      <c r="K68" s="35" t="s">
        <v>56</v>
      </c>
      <c r="L68" t="s">
        <v>12</v>
      </c>
      <c r="M68" t="s">
        <v>13</v>
      </c>
      <c r="N68" t="s">
        <v>3380</v>
      </c>
      <c r="O68" t="s">
        <v>7</v>
      </c>
      <c r="Q68" s="7"/>
      <c r="Y68" s="7"/>
    </row>
    <row r="69" spans="6:26" x14ac:dyDescent="0.35">
      <c r="F69" s="2" t="s">
        <v>60</v>
      </c>
      <c r="G69" s="3">
        <v>180</v>
      </c>
      <c r="H69" s="3"/>
      <c r="I69" s="3">
        <v>180</v>
      </c>
      <c r="K69" s="2" t="s">
        <v>111</v>
      </c>
      <c r="L69" s="3">
        <v>270323</v>
      </c>
      <c r="M69" s="3">
        <v>76490</v>
      </c>
      <c r="N69" s="3">
        <v>6020</v>
      </c>
      <c r="O69" s="3">
        <v>352833</v>
      </c>
      <c r="P69" s="3"/>
      <c r="Q69" s="7"/>
      <c r="Y69" s="7"/>
    </row>
    <row r="70" spans="6:26" x14ac:dyDescent="0.35">
      <c r="F70" s="2" t="s">
        <v>429</v>
      </c>
      <c r="G70" s="3"/>
      <c r="H70" s="3">
        <v>14011</v>
      </c>
      <c r="I70" s="3">
        <v>14011</v>
      </c>
      <c r="K70" s="38" t="s">
        <v>1624</v>
      </c>
      <c r="L70" s="3">
        <v>57766</v>
      </c>
      <c r="M70" s="3">
        <v>27607</v>
      </c>
      <c r="N70" s="3"/>
      <c r="O70" s="3">
        <v>85373</v>
      </c>
      <c r="P70" s="3"/>
      <c r="Q70" s="7"/>
      <c r="Y70" s="7"/>
    </row>
    <row r="71" spans="6:26" x14ac:dyDescent="0.35">
      <c r="F71" s="2" t="s">
        <v>2302</v>
      </c>
      <c r="G71" s="3"/>
      <c r="H71" s="3">
        <v>11182</v>
      </c>
      <c r="I71" s="3">
        <v>11182</v>
      </c>
      <c r="K71" s="38" t="s">
        <v>112</v>
      </c>
      <c r="L71" s="3">
        <v>28912</v>
      </c>
      <c r="M71" s="3">
        <v>5163</v>
      </c>
      <c r="N71" s="3"/>
      <c r="O71" s="3">
        <v>34075</v>
      </c>
      <c r="P71" s="3"/>
      <c r="Q71" s="7"/>
      <c r="Y71" s="7"/>
    </row>
    <row r="72" spans="6:26" x14ac:dyDescent="0.35">
      <c r="F72" s="2" t="s">
        <v>80</v>
      </c>
      <c r="G72" s="3">
        <v>20899</v>
      </c>
      <c r="H72" s="3">
        <v>5866</v>
      </c>
      <c r="I72" s="3">
        <v>26765</v>
      </c>
      <c r="K72" s="38" t="s">
        <v>1804</v>
      </c>
      <c r="L72" s="3">
        <v>12204</v>
      </c>
      <c r="M72" s="3"/>
      <c r="N72" s="3"/>
      <c r="O72" s="3">
        <v>12204</v>
      </c>
      <c r="P72" s="3"/>
      <c r="Q72" s="7"/>
      <c r="Y72" s="7"/>
    </row>
    <row r="73" spans="6:26" x14ac:dyDescent="0.35">
      <c r="F73" s="2" t="s">
        <v>2544</v>
      </c>
      <c r="G73" s="3"/>
      <c r="H73" s="3">
        <v>1524</v>
      </c>
      <c r="I73" s="3">
        <v>1524</v>
      </c>
      <c r="K73" s="38" t="s">
        <v>1649</v>
      </c>
      <c r="L73" s="3">
        <v>77144</v>
      </c>
      <c r="M73" s="3">
        <v>41710</v>
      </c>
      <c r="N73" s="3">
        <v>6020</v>
      </c>
      <c r="O73" s="3">
        <v>124874</v>
      </c>
      <c r="P73" s="3"/>
      <c r="Q73" s="7"/>
      <c r="Y73" s="7"/>
    </row>
    <row r="74" spans="6:26" x14ac:dyDescent="0.35">
      <c r="F74" s="2" t="s">
        <v>361</v>
      </c>
      <c r="G74" s="3"/>
      <c r="H74" s="3">
        <v>3149</v>
      </c>
      <c r="I74" s="3">
        <v>3149</v>
      </c>
      <c r="K74" s="38" t="s">
        <v>113</v>
      </c>
      <c r="L74" s="3">
        <v>17651</v>
      </c>
      <c r="M74" s="3"/>
      <c r="N74" s="3"/>
      <c r="O74" s="3">
        <v>17651</v>
      </c>
      <c r="P74" s="3"/>
      <c r="Q74" s="7"/>
      <c r="Y74" s="7"/>
    </row>
    <row r="75" spans="6:26" x14ac:dyDescent="0.35">
      <c r="F75" s="2" t="s">
        <v>83</v>
      </c>
      <c r="G75" s="3">
        <v>189061</v>
      </c>
      <c r="H75" s="3">
        <v>15995</v>
      </c>
      <c r="I75" s="3">
        <v>205056</v>
      </c>
      <c r="K75" s="38" t="s">
        <v>114</v>
      </c>
      <c r="L75" s="3">
        <v>76646</v>
      </c>
      <c r="M75" s="3">
        <v>2010</v>
      </c>
      <c r="N75" s="3"/>
      <c r="O75" s="3">
        <v>78656</v>
      </c>
      <c r="Q75" s="7"/>
      <c r="Y75" s="7"/>
    </row>
    <row r="76" spans="6:26" x14ac:dyDescent="0.35">
      <c r="F76" s="2" t="s">
        <v>943</v>
      </c>
      <c r="G76" s="3">
        <v>4416</v>
      </c>
      <c r="H76" s="3">
        <v>1687</v>
      </c>
      <c r="I76" s="3">
        <v>6103</v>
      </c>
      <c r="K76" s="2" t="s">
        <v>83</v>
      </c>
      <c r="L76" s="3">
        <v>140607</v>
      </c>
      <c r="M76" s="3">
        <v>22195</v>
      </c>
      <c r="N76" s="3">
        <v>18016</v>
      </c>
      <c r="O76" s="3">
        <v>180818</v>
      </c>
      <c r="Q76" s="7"/>
      <c r="Y76" s="7"/>
    </row>
    <row r="77" spans="6:26" x14ac:dyDescent="0.35">
      <c r="F77" s="2" t="s">
        <v>351</v>
      </c>
      <c r="G77" s="3"/>
      <c r="H77" s="3">
        <v>12630</v>
      </c>
      <c r="I77" s="3">
        <v>12630</v>
      </c>
      <c r="K77" s="38" t="s">
        <v>84</v>
      </c>
      <c r="L77" s="3">
        <v>42412</v>
      </c>
      <c r="M77" s="3"/>
      <c r="N77" s="3"/>
      <c r="O77" s="3">
        <v>42412</v>
      </c>
      <c r="Q77" s="7"/>
      <c r="Y77" s="7"/>
    </row>
    <row r="78" spans="6:26" x14ac:dyDescent="0.35">
      <c r="F78" s="2" t="s">
        <v>93</v>
      </c>
      <c r="G78" s="3">
        <v>15794</v>
      </c>
      <c r="H78" s="3"/>
      <c r="I78" s="3">
        <v>15794</v>
      </c>
      <c r="K78" s="38" t="s">
        <v>86</v>
      </c>
      <c r="L78" s="3">
        <v>4794</v>
      </c>
      <c r="M78" s="3"/>
      <c r="N78" s="3">
        <v>2021</v>
      </c>
      <c r="O78" s="3">
        <v>6815</v>
      </c>
      <c r="Q78" s="7"/>
      <c r="Y78" s="7"/>
    </row>
    <row r="79" spans="6:26" x14ac:dyDescent="0.35">
      <c r="F79" s="2" t="s">
        <v>383</v>
      </c>
      <c r="G79" s="3"/>
      <c r="H79" s="3">
        <v>18210</v>
      </c>
      <c r="I79" s="3">
        <v>18210</v>
      </c>
      <c r="K79" s="38" t="s">
        <v>88</v>
      </c>
      <c r="L79" s="3">
        <v>85743</v>
      </c>
      <c r="M79" s="3"/>
      <c r="N79" s="3"/>
      <c r="O79" s="3">
        <v>85743</v>
      </c>
      <c r="Q79" s="7"/>
      <c r="Y79" s="7"/>
    </row>
    <row r="80" spans="6:26" x14ac:dyDescent="0.35">
      <c r="F80" s="2" t="s">
        <v>556</v>
      </c>
      <c r="G80" s="3"/>
      <c r="H80" s="3">
        <v>443</v>
      </c>
      <c r="I80" s="3">
        <v>443</v>
      </c>
      <c r="K80" s="38" t="s">
        <v>90</v>
      </c>
      <c r="L80" s="3">
        <v>2039</v>
      </c>
      <c r="M80" s="3"/>
      <c r="N80" s="3"/>
      <c r="O80" s="3">
        <v>2039</v>
      </c>
      <c r="Q80" s="7"/>
      <c r="Y80" s="7"/>
    </row>
    <row r="81" spans="6:25" x14ac:dyDescent="0.35">
      <c r="F81" s="2" t="s">
        <v>62</v>
      </c>
      <c r="G81" s="3">
        <v>50921</v>
      </c>
      <c r="H81" s="3"/>
      <c r="I81" s="3">
        <v>50921</v>
      </c>
      <c r="K81" s="38" t="s">
        <v>257</v>
      </c>
      <c r="L81" s="3">
        <v>3816</v>
      </c>
      <c r="M81" s="3">
        <v>21621</v>
      </c>
      <c r="N81" s="3">
        <v>15995</v>
      </c>
      <c r="O81" s="3">
        <v>41432</v>
      </c>
      <c r="Q81" s="7"/>
      <c r="Y81" s="7"/>
    </row>
    <row r="82" spans="6:25" x14ac:dyDescent="0.35">
      <c r="F82" s="2" t="s">
        <v>2062</v>
      </c>
      <c r="G82" s="3"/>
      <c r="H82" s="3">
        <v>1008</v>
      </c>
      <c r="I82" s="3">
        <v>1008</v>
      </c>
      <c r="K82" s="38" t="s">
        <v>91</v>
      </c>
      <c r="L82" s="3">
        <v>1803</v>
      </c>
      <c r="M82" s="3"/>
      <c r="N82" s="3"/>
      <c r="O82" s="3">
        <v>1803</v>
      </c>
      <c r="Q82" s="7"/>
      <c r="Y82" s="7"/>
    </row>
    <row r="83" spans="6:25" x14ac:dyDescent="0.35">
      <c r="F83" s="2" t="s">
        <v>57</v>
      </c>
      <c r="G83" s="3">
        <v>95244</v>
      </c>
      <c r="H83" s="3"/>
      <c r="I83" s="3">
        <v>95244</v>
      </c>
      <c r="K83" s="38" t="s">
        <v>92</v>
      </c>
      <c r="L83" s="3"/>
      <c r="M83" s="3">
        <v>574</v>
      </c>
      <c r="N83" s="3"/>
      <c r="O83" s="3">
        <v>574</v>
      </c>
      <c r="Q83" s="7"/>
      <c r="Y83" s="7"/>
    </row>
    <row r="84" spans="6:25" x14ac:dyDescent="0.35">
      <c r="F84" s="2" t="s">
        <v>105</v>
      </c>
      <c r="G84" s="3">
        <v>96134</v>
      </c>
      <c r="H84" s="3">
        <v>19419</v>
      </c>
      <c r="I84" s="3">
        <v>115553</v>
      </c>
      <c r="K84" s="2" t="s">
        <v>105</v>
      </c>
      <c r="L84" s="3">
        <v>36290</v>
      </c>
      <c r="M84" s="3">
        <v>83813</v>
      </c>
      <c r="N84" s="3">
        <v>18027</v>
      </c>
      <c r="O84" s="3">
        <v>138130</v>
      </c>
      <c r="Q84" s="7"/>
      <c r="Y84" s="7"/>
    </row>
    <row r="85" spans="6:25" x14ac:dyDescent="0.35">
      <c r="F85" s="2" t="s">
        <v>111</v>
      </c>
      <c r="G85" s="3">
        <v>346813</v>
      </c>
      <c r="H85" s="3">
        <v>6020</v>
      </c>
      <c r="I85" s="3">
        <v>352833</v>
      </c>
      <c r="K85" s="38" t="s">
        <v>1459</v>
      </c>
      <c r="L85" s="3">
        <v>3228</v>
      </c>
      <c r="M85" s="3"/>
      <c r="N85" s="3">
        <v>5375</v>
      </c>
      <c r="O85" s="3">
        <v>8603</v>
      </c>
      <c r="Q85" s="7"/>
      <c r="Y85" s="7"/>
    </row>
    <row r="86" spans="6:25" x14ac:dyDescent="0.35">
      <c r="F86" s="2" t="s">
        <v>58</v>
      </c>
      <c r="G86" s="3">
        <v>69044</v>
      </c>
      <c r="H86" s="3"/>
      <c r="I86" s="3">
        <v>69044</v>
      </c>
      <c r="K86" s="38" t="s">
        <v>108</v>
      </c>
      <c r="L86" s="3">
        <v>7902</v>
      </c>
      <c r="M86" s="3">
        <v>270</v>
      </c>
      <c r="N86" s="3"/>
      <c r="O86" s="3">
        <v>8172</v>
      </c>
      <c r="Q86" s="7"/>
      <c r="Y86" s="7"/>
    </row>
    <row r="87" spans="6:25" x14ac:dyDescent="0.35">
      <c r="F87" s="38" t="s">
        <v>2106</v>
      </c>
      <c r="G87" s="3">
        <v>306</v>
      </c>
      <c r="H87" s="3"/>
      <c r="I87" s="3">
        <v>306</v>
      </c>
      <c r="K87" s="38" t="s">
        <v>1497</v>
      </c>
      <c r="L87" s="3"/>
      <c r="M87" s="3"/>
      <c r="N87" s="3">
        <v>7942</v>
      </c>
      <c r="O87" s="3">
        <v>7942</v>
      </c>
      <c r="Q87" s="7"/>
      <c r="Y87" s="7"/>
    </row>
    <row r="88" spans="6:25" x14ac:dyDescent="0.35">
      <c r="F88" s="38" t="s">
        <v>59</v>
      </c>
      <c r="G88" s="3">
        <v>8838</v>
      </c>
      <c r="H88" s="3"/>
      <c r="I88" s="3">
        <v>8838</v>
      </c>
      <c r="K88" s="38" t="s">
        <v>1536</v>
      </c>
      <c r="L88" s="3">
        <v>13863</v>
      </c>
      <c r="M88" s="3">
        <v>23400</v>
      </c>
      <c r="N88" s="3"/>
      <c r="O88" s="3">
        <v>37263</v>
      </c>
      <c r="Q88" s="7"/>
      <c r="Y88" s="7"/>
    </row>
    <row r="89" spans="6:25" x14ac:dyDescent="0.35">
      <c r="F89" s="38" t="s">
        <v>61</v>
      </c>
      <c r="G89" s="3">
        <v>59574</v>
      </c>
      <c r="H89" s="3"/>
      <c r="I89" s="3">
        <v>59574</v>
      </c>
      <c r="K89" s="38" t="s">
        <v>106</v>
      </c>
      <c r="L89" s="3">
        <v>2216</v>
      </c>
      <c r="M89" s="3">
        <v>9168</v>
      </c>
      <c r="N89" s="3"/>
      <c r="O89" s="3">
        <v>11384</v>
      </c>
      <c r="Q89" s="7"/>
      <c r="Y89" s="7"/>
    </row>
    <row r="90" spans="6:25" x14ac:dyDescent="0.35">
      <c r="F90" s="38" t="s">
        <v>115</v>
      </c>
      <c r="G90" s="3">
        <v>326</v>
      </c>
      <c r="H90" s="3"/>
      <c r="I90" s="3">
        <v>326</v>
      </c>
      <c r="K90" s="38" t="s">
        <v>109</v>
      </c>
      <c r="L90" s="3">
        <v>3260</v>
      </c>
      <c r="M90" s="3"/>
      <c r="N90" s="3"/>
      <c r="O90" s="3">
        <v>3260</v>
      </c>
      <c r="Q90" s="7"/>
      <c r="Y90" s="7"/>
    </row>
    <row r="91" spans="6:25" x14ac:dyDescent="0.35">
      <c r="F91" s="2" t="s">
        <v>330</v>
      </c>
      <c r="G91" s="3">
        <v>1267</v>
      </c>
      <c r="H91" s="3"/>
      <c r="I91" s="3">
        <v>1267</v>
      </c>
      <c r="K91" s="38" t="s">
        <v>110</v>
      </c>
      <c r="L91" s="3"/>
      <c r="M91" s="3">
        <v>16097</v>
      </c>
      <c r="N91" s="3">
        <v>413</v>
      </c>
      <c r="O91" s="3">
        <v>16510</v>
      </c>
      <c r="Q91" s="7"/>
      <c r="Y91" s="7"/>
    </row>
    <row r="92" spans="6:25" x14ac:dyDescent="0.35">
      <c r="F92" s="2" t="s">
        <v>411</v>
      </c>
      <c r="G92" s="3"/>
      <c r="H92" s="3">
        <v>1520</v>
      </c>
      <c r="I92" s="3">
        <v>1520</v>
      </c>
      <c r="K92" s="38" t="s">
        <v>107</v>
      </c>
      <c r="L92" s="3">
        <v>1821</v>
      </c>
      <c r="M92" s="3">
        <v>34878</v>
      </c>
      <c r="N92" s="3">
        <v>297</v>
      </c>
      <c r="O92" s="3">
        <v>36996</v>
      </c>
      <c r="Q92" s="7"/>
      <c r="Y92" s="7"/>
    </row>
    <row r="93" spans="6:25" x14ac:dyDescent="0.35">
      <c r="F93" s="2" t="s">
        <v>2266</v>
      </c>
      <c r="G93" s="3">
        <v>100</v>
      </c>
      <c r="H93" s="3">
        <v>297</v>
      </c>
      <c r="I93" s="3">
        <v>397</v>
      </c>
      <c r="K93" s="38" t="s">
        <v>1614</v>
      </c>
      <c r="L93" s="3">
        <v>4000</v>
      </c>
      <c r="M93" s="3"/>
      <c r="N93" s="3">
        <v>4000</v>
      </c>
      <c r="O93" s="3">
        <v>8000</v>
      </c>
      <c r="Q93" s="7"/>
      <c r="Y93" s="7"/>
    </row>
    <row r="94" spans="6:25" x14ac:dyDescent="0.35">
      <c r="F94" s="2" t="s">
        <v>1504</v>
      </c>
      <c r="G94" s="3"/>
      <c r="H94" s="3">
        <v>332</v>
      </c>
      <c r="I94" s="3">
        <v>332</v>
      </c>
      <c r="K94" s="2" t="s">
        <v>57</v>
      </c>
      <c r="L94" s="3">
        <v>60018</v>
      </c>
      <c r="M94" s="3">
        <v>39028</v>
      </c>
      <c r="N94" s="3">
        <v>2135</v>
      </c>
      <c r="O94" s="3">
        <v>101181</v>
      </c>
      <c r="Q94" s="7"/>
      <c r="Y94" s="7"/>
    </row>
    <row r="95" spans="6:25" x14ac:dyDescent="0.35">
      <c r="F95" s="2" t="s">
        <v>2055</v>
      </c>
      <c r="G95" s="3">
        <v>10361</v>
      </c>
      <c r="H95" s="3"/>
      <c r="I95" s="3">
        <v>10361</v>
      </c>
      <c r="K95" s="38" t="s">
        <v>97</v>
      </c>
      <c r="L95" s="3">
        <v>395</v>
      </c>
      <c r="M95" s="3">
        <v>7818</v>
      </c>
      <c r="N95" s="3">
        <v>94</v>
      </c>
      <c r="O95" s="3">
        <v>8307</v>
      </c>
      <c r="Q95" s="7"/>
      <c r="Y95" s="7"/>
    </row>
    <row r="96" spans="6:25" x14ac:dyDescent="0.35">
      <c r="F96" s="38" t="s">
        <v>2723</v>
      </c>
      <c r="G96" s="3">
        <v>10361</v>
      </c>
      <c r="H96" s="3"/>
      <c r="I96" s="3">
        <v>10361</v>
      </c>
      <c r="K96" s="38" t="s">
        <v>99</v>
      </c>
      <c r="L96" s="3">
        <v>4935</v>
      </c>
      <c r="M96" s="3">
        <v>1932</v>
      </c>
      <c r="N96" s="3">
        <v>258</v>
      </c>
      <c r="O96" s="3">
        <v>7125</v>
      </c>
      <c r="Q96" s="7"/>
      <c r="Y96" s="7"/>
    </row>
    <row r="97" spans="6:15" x14ac:dyDescent="0.35">
      <c r="F97" s="2" t="s">
        <v>2943</v>
      </c>
      <c r="G97" s="3"/>
      <c r="H97" s="3">
        <v>136</v>
      </c>
      <c r="I97" s="3">
        <v>136</v>
      </c>
      <c r="K97" s="38" t="s">
        <v>100</v>
      </c>
      <c r="L97" s="3">
        <v>6007</v>
      </c>
      <c r="M97" s="3"/>
      <c r="N97" s="3">
        <v>278</v>
      </c>
      <c r="O97" s="3">
        <v>6285</v>
      </c>
    </row>
    <row r="98" spans="6:15" x14ac:dyDescent="0.35">
      <c r="F98" s="38" t="s">
        <v>2944</v>
      </c>
      <c r="G98" s="3"/>
      <c r="H98" s="3">
        <v>136</v>
      </c>
      <c r="I98" s="3">
        <v>136</v>
      </c>
      <c r="K98" s="38" t="s">
        <v>101</v>
      </c>
      <c r="L98" s="3">
        <v>8151</v>
      </c>
      <c r="M98" s="3">
        <v>204</v>
      </c>
      <c r="N98" s="3"/>
      <c r="O98" s="3">
        <v>8355</v>
      </c>
    </row>
    <row r="99" spans="6:15" x14ac:dyDescent="0.35">
      <c r="F99" s="2" t="s">
        <v>7</v>
      </c>
      <c r="G99" s="3">
        <v>900234</v>
      </c>
      <c r="H99" s="3">
        <v>113429</v>
      </c>
      <c r="I99" s="3">
        <v>1013663</v>
      </c>
      <c r="K99" s="38" t="s">
        <v>102</v>
      </c>
      <c r="L99" s="3">
        <v>7519</v>
      </c>
      <c r="M99" s="3"/>
      <c r="N99" s="3">
        <v>235</v>
      </c>
      <c r="O99" s="3">
        <v>7754</v>
      </c>
    </row>
    <row r="100" spans="6:15" x14ac:dyDescent="0.35">
      <c r="K100" s="38" t="s">
        <v>94</v>
      </c>
      <c r="L100" s="3">
        <v>25084</v>
      </c>
      <c r="M100" s="3">
        <v>180</v>
      </c>
      <c r="N100" s="3"/>
      <c r="O100" s="3">
        <v>25264</v>
      </c>
    </row>
    <row r="101" spans="6:15" x14ac:dyDescent="0.35">
      <c r="K101" s="38" t="s">
        <v>103</v>
      </c>
      <c r="L101" s="3">
        <v>700</v>
      </c>
      <c r="M101" s="3">
        <v>3360</v>
      </c>
      <c r="N101" s="3"/>
      <c r="O101" s="3">
        <v>4060</v>
      </c>
    </row>
    <row r="102" spans="6:15" x14ac:dyDescent="0.35">
      <c r="K102" s="38" t="s">
        <v>98</v>
      </c>
      <c r="L102" s="3">
        <v>6059</v>
      </c>
      <c r="M102" s="3">
        <v>25534</v>
      </c>
      <c r="N102" s="3">
        <v>1270</v>
      </c>
      <c r="O102" s="3">
        <v>32863</v>
      </c>
    </row>
    <row r="103" spans="6:15" x14ac:dyDescent="0.35">
      <c r="K103" s="38" t="s">
        <v>104</v>
      </c>
      <c r="L103" s="3">
        <v>1168</v>
      </c>
      <c r="M103" s="3"/>
      <c r="N103" s="3"/>
      <c r="O103" s="3">
        <v>1168</v>
      </c>
    </row>
    <row r="104" spans="6:15" x14ac:dyDescent="0.35">
      <c r="K104" s="2" t="s">
        <v>58</v>
      </c>
      <c r="L104" s="3">
        <v>29565</v>
      </c>
      <c r="M104" s="3">
        <v>36815</v>
      </c>
      <c r="N104" s="3"/>
      <c r="O104" s="3">
        <v>66380</v>
      </c>
    </row>
    <row r="105" spans="6:15" x14ac:dyDescent="0.35">
      <c r="K105" s="38" t="s">
        <v>2076</v>
      </c>
      <c r="L105" s="3">
        <v>14250</v>
      </c>
      <c r="M105" s="3">
        <v>15425</v>
      </c>
      <c r="N105" s="3"/>
      <c r="O105" s="3">
        <v>29675</v>
      </c>
    </row>
    <row r="106" spans="6:15" x14ac:dyDescent="0.35">
      <c r="K106" s="38" t="s">
        <v>2106</v>
      </c>
      <c r="L106" s="3">
        <v>306</v>
      </c>
      <c r="M106" s="3"/>
      <c r="N106" s="3"/>
      <c r="O106" s="3">
        <v>306</v>
      </c>
    </row>
    <row r="107" spans="6:15" x14ac:dyDescent="0.35">
      <c r="K107" s="38" t="s">
        <v>59</v>
      </c>
      <c r="L107" s="3">
        <v>8706</v>
      </c>
      <c r="M107" s="3">
        <v>6180</v>
      </c>
      <c r="N107" s="3"/>
      <c r="O107" s="3">
        <v>14886</v>
      </c>
    </row>
    <row r="108" spans="6:15" x14ac:dyDescent="0.35">
      <c r="K108" s="38" t="s">
        <v>115</v>
      </c>
      <c r="L108" s="3">
        <v>326</v>
      </c>
      <c r="M108" s="3"/>
      <c r="N108" s="3"/>
      <c r="O108" s="3">
        <v>326</v>
      </c>
    </row>
    <row r="109" spans="6:15" x14ac:dyDescent="0.35">
      <c r="K109" s="38" t="s">
        <v>61</v>
      </c>
      <c r="L109" s="3">
        <v>996</v>
      </c>
      <c r="M109" s="3">
        <v>15210</v>
      </c>
      <c r="N109" s="3"/>
      <c r="O109" s="3">
        <v>16206</v>
      </c>
    </row>
    <row r="110" spans="6:15" x14ac:dyDescent="0.35">
      <c r="K110" s="38" t="s">
        <v>2170</v>
      </c>
      <c r="L110" s="3">
        <v>4981</v>
      </c>
      <c r="M110" s="3"/>
      <c r="N110" s="3"/>
      <c r="O110" s="3">
        <v>4981</v>
      </c>
    </row>
    <row r="111" spans="6:15" x14ac:dyDescent="0.35">
      <c r="K111" s="2" t="s">
        <v>80</v>
      </c>
      <c r="L111" s="3">
        <v>10968</v>
      </c>
      <c r="M111" s="3">
        <v>13506</v>
      </c>
      <c r="N111" s="3">
        <v>32515</v>
      </c>
      <c r="O111" s="3">
        <v>56989</v>
      </c>
    </row>
    <row r="112" spans="6:15" x14ac:dyDescent="0.35">
      <c r="K112" s="38" t="s">
        <v>81</v>
      </c>
      <c r="L112" s="3">
        <v>5482</v>
      </c>
      <c r="M112" s="3">
        <v>7630</v>
      </c>
      <c r="N112" s="3">
        <v>5554</v>
      </c>
      <c r="O112" s="3">
        <v>18666</v>
      </c>
    </row>
    <row r="113" spans="11:15" x14ac:dyDescent="0.35">
      <c r="K113" s="38" t="s">
        <v>321</v>
      </c>
      <c r="L113" s="3"/>
      <c r="M113" s="3">
        <v>1267</v>
      </c>
      <c r="N113" s="3"/>
      <c r="O113" s="3">
        <v>1267</v>
      </c>
    </row>
    <row r="114" spans="11:15" x14ac:dyDescent="0.35">
      <c r="K114" s="38" t="s">
        <v>338</v>
      </c>
      <c r="L114" s="3">
        <v>5486</v>
      </c>
      <c r="M114" s="3"/>
      <c r="N114" s="3"/>
      <c r="O114" s="3">
        <v>5486</v>
      </c>
    </row>
    <row r="115" spans="11:15" x14ac:dyDescent="0.35">
      <c r="K115" s="38" t="s">
        <v>345</v>
      </c>
      <c r="L115" s="3"/>
      <c r="M115" s="3"/>
      <c r="N115" s="3">
        <v>26961</v>
      </c>
      <c r="O115" s="3">
        <v>26961</v>
      </c>
    </row>
    <row r="116" spans="11:15" x14ac:dyDescent="0.35">
      <c r="K116" s="38" t="s">
        <v>2317</v>
      </c>
      <c r="L116" s="3"/>
      <c r="M116" s="3">
        <v>4609</v>
      </c>
      <c r="N116" s="3"/>
      <c r="O116" s="3">
        <v>4609</v>
      </c>
    </row>
    <row r="117" spans="11:15" x14ac:dyDescent="0.35">
      <c r="K117" s="2" t="s">
        <v>62</v>
      </c>
      <c r="L117" s="3">
        <v>51122</v>
      </c>
      <c r="M117" s="3"/>
      <c r="N117" s="3"/>
      <c r="O117" s="3">
        <v>51122</v>
      </c>
    </row>
    <row r="118" spans="11:15" x14ac:dyDescent="0.35">
      <c r="K118" s="38" t="s">
        <v>913</v>
      </c>
      <c r="L118" s="3">
        <v>13583</v>
      </c>
      <c r="M118" s="3"/>
      <c r="N118" s="3"/>
      <c r="O118" s="3">
        <v>13583</v>
      </c>
    </row>
    <row r="119" spans="11:15" x14ac:dyDescent="0.35">
      <c r="K119" s="38" t="s">
        <v>96</v>
      </c>
      <c r="L119" s="3">
        <v>21352</v>
      </c>
      <c r="M119" s="3"/>
      <c r="N119" s="3"/>
      <c r="O119" s="3">
        <v>21352</v>
      </c>
    </row>
    <row r="120" spans="11:15" x14ac:dyDescent="0.35">
      <c r="K120" s="38" t="s">
        <v>63</v>
      </c>
      <c r="L120" s="3">
        <v>16187</v>
      </c>
      <c r="M120" s="3"/>
      <c r="N120" s="3"/>
      <c r="O120" s="3">
        <v>16187</v>
      </c>
    </row>
    <row r="121" spans="11:15" x14ac:dyDescent="0.35">
      <c r="K121" s="2" t="s">
        <v>375</v>
      </c>
      <c r="L121" s="3">
        <v>1583</v>
      </c>
      <c r="M121" s="3"/>
      <c r="N121" s="3">
        <v>32601</v>
      </c>
      <c r="O121" s="3">
        <v>34184</v>
      </c>
    </row>
    <row r="122" spans="11:15" x14ac:dyDescent="0.35">
      <c r="K122" s="38" t="s">
        <v>376</v>
      </c>
      <c r="L122" s="3"/>
      <c r="M122" s="3"/>
      <c r="N122" s="3">
        <v>3554</v>
      </c>
      <c r="O122" s="3">
        <v>3554</v>
      </c>
    </row>
    <row r="123" spans="11:15" x14ac:dyDescent="0.35">
      <c r="K123" s="38" t="s">
        <v>418</v>
      </c>
      <c r="L123" s="3"/>
      <c r="M123" s="3"/>
      <c r="N123" s="3">
        <v>1829</v>
      </c>
      <c r="O123" s="3">
        <v>1829</v>
      </c>
    </row>
    <row r="124" spans="11:15" x14ac:dyDescent="0.35">
      <c r="K124" s="38" t="s">
        <v>451</v>
      </c>
      <c r="L124" s="3">
        <v>1583</v>
      </c>
      <c r="M124" s="3"/>
      <c r="N124" s="3">
        <v>24651</v>
      </c>
      <c r="O124" s="3">
        <v>26234</v>
      </c>
    </row>
    <row r="125" spans="11:15" x14ac:dyDescent="0.35">
      <c r="K125" s="38" t="s">
        <v>596</v>
      </c>
      <c r="L125" s="3"/>
      <c r="M125" s="3"/>
      <c r="N125" s="3">
        <v>2567</v>
      </c>
      <c r="O125" s="3">
        <v>2567</v>
      </c>
    </row>
    <row r="126" spans="11:15" x14ac:dyDescent="0.35">
      <c r="K126" s="2" t="s">
        <v>93</v>
      </c>
      <c r="L126" s="3">
        <v>13604</v>
      </c>
      <c r="M126" s="3">
        <v>2621</v>
      </c>
      <c r="N126" s="3"/>
      <c r="O126" s="3">
        <v>16225</v>
      </c>
    </row>
    <row r="127" spans="11:15" x14ac:dyDescent="0.35">
      <c r="K127" s="38" t="s">
        <v>95</v>
      </c>
      <c r="L127" s="3">
        <v>313</v>
      </c>
      <c r="M127" s="3">
        <v>2621</v>
      </c>
      <c r="N127" s="3"/>
      <c r="O127" s="3">
        <v>2934</v>
      </c>
    </row>
    <row r="128" spans="11:15" x14ac:dyDescent="0.35">
      <c r="K128" s="38" t="s">
        <v>853</v>
      </c>
      <c r="L128" s="3">
        <v>12924</v>
      </c>
      <c r="M128" s="3"/>
      <c r="N128" s="3"/>
      <c r="O128" s="3">
        <v>12924</v>
      </c>
    </row>
    <row r="129" spans="11:15" x14ac:dyDescent="0.35">
      <c r="K129" s="38" t="s">
        <v>2790</v>
      </c>
      <c r="L129" s="3">
        <v>367</v>
      </c>
      <c r="M129" s="3"/>
      <c r="N129" s="3"/>
      <c r="O129" s="3">
        <v>367</v>
      </c>
    </row>
    <row r="130" spans="11:15" x14ac:dyDescent="0.35">
      <c r="K130" s="2" t="s">
        <v>2055</v>
      </c>
      <c r="L130" s="3">
        <v>12144</v>
      </c>
      <c r="M130" s="3">
        <v>680</v>
      </c>
      <c r="N130" s="3">
        <v>2532</v>
      </c>
      <c r="O130" s="3">
        <v>15356</v>
      </c>
    </row>
    <row r="131" spans="11:15" x14ac:dyDescent="0.35">
      <c r="K131" s="38" t="s">
        <v>2056</v>
      </c>
      <c r="L131" s="3"/>
      <c r="M131" s="3"/>
      <c r="N131" s="3">
        <v>2532</v>
      </c>
      <c r="O131" s="3">
        <v>2532</v>
      </c>
    </row>
    <row r="132" spans="11:15" x14ac:dyDescent="0.35">
      <c r="K132" s="38" t="s">
        <v>2068</v>
      </c>
      <c r="L132" s="3">
        <v>2463</v>
      </c>
      <c r="M132" s="3"/>
      <c r="N132" s="3"/>
      <c r="O132" s="3">
        <v>2463</v>
      </c>
    </row>
    <row r="133" spans="11:15" x14ac:dyDescent="0.35">
      <c r="K133" s="38" t="s">
        <v>2723</v>
      </c>
      <c r="L133" s="3">
        <v>9681</v>
      </c>
      <c r="M133" s="3">
        <v>680</v>
      </c>
      <c r="N133" s="3"/>
      <c r="O133" s="3">
        <v>10361</v>
      </c>
    </row>
    <row r="134" spans="11:15" x14ac:dyDescent="0.35">
      <c r="K134" s="2" t="s">
        <v>60</v>
      </c>
      <c r="L134" s="3">
        <v>445</v>
      </c>
      <c r="M134" s="3"/>
      <c r="N134" s="3"/>
      <c r="O134" s="3">
        <v>445</v>
      </c>
    </row>
    <row r="135" spans="11:15" x14ac:dyDescent="0.35">
      <c r="K135" s="38" t="s">
        <v>60</v>
      </c>
      <c r="L135" s="3">
        <v>445</v>
      </c>
      <c r="M135" s="3"/>
      <c r="N135" s="3"/>
      <c r="O135" s="3">
        <v>445</v>
      </c>
    </row>
    <row r="136" spans="11:15" x14ac:dyDescent="0.35">
      <c r="K136" s="2" t="s">
        <v>7</v>
      </c>
      <c r="L136" s="3">
        <v>626669</v>
      </c>
      <c r="M136" s="3">
        <v>275148</v>
      </c>
      <c r="N136" s="3">
        <v>111846</v>
      </c>
      <c r="O136" s="3">
        <v>1013663</v>
      </c>
    </row>
  </sheetData>
  <pageMargins left="0.7" right="0.7" top="0.75" bottom="0.75" header="0.3" footer="0.3"/>
  <pageSetup orientation="portrait" r:id="rId16"/>
  <drawing r:id="rId17"/>
  <tableParts count="3">
    <tablePart r:id="rId18"/>
    <tablePart r:id="rId19"/>
    <tablePart r:id="rId20"/>
  </tableParts>
  <extLst>
    <ext xmlns:x14="http://schemas.microsoft.com/office/spreadsheetml/2009/9/main" uri="{A8765BA9-456A-4dab-B4F3-ACF838C121DE}">
      <x14:slicerList>
        <x14:slicer r:id="rId21"/>
      </x14:slicerList>
    </ext>
    <ext xmlns:x15="http://schemas.microsoft.com/office/spreadsheetml/2010/11/main" uri="{7E03D99C-DC04-49d9-9315-930204A7B6E9}">
      <x15:timelineRefs>
        <x15:timelineRef r:id="rId22"/>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0"/>
  <sheetViews>
    <sheetView topLeftCell="A4" zoomScale="85" zoomScaleNormal="85" workbookViewId="0">
      <selection activeCell="N32" sqref="N32"/>
    </sheetView>
  </sheetViews>
  <sheetFormatPr defaultColWidth="8.90625" defaultRowHeight="14.5" x14ac:dyDescent="0.35"/>
  <cols>
    <col min="1" max="1" width="29.08984375" bestFit="1" customWidth="1"/>
    <col min="2" max="2" width="21.08984375" bestFit="1" customWidth="1"/>
    <col min="3" max="3" width="14.453125" bestFit="1" customWidth="1"/>
    <col min="4" max="4" width="10.26953125" bestFit="1" customWidth="1"/>
    <col min="5" max="5" width="17" bestFit="1" customWidth="1"/>
    <col min="6" max="8" width="7.453125" bestFit="1" customWidth="1"/>
    <col min="9" max="9" width="8.453125" bestFit="1" customWidth="1"/>
    <col min="10" max="10" width="10.1796875" bestFit="1" customWidth="1"/>
    <col min="11" max="11" width="10.08984375" bestFit="1" customWidth="1"/>
    <col min="13" max="13" width="17" bestFit="1" customWidth="1"/>
    <col min="14" max="14" width="29.26953125" bestFit="1" customWidth="1"/>
    <col min="15" max="17" width="24.1796875" bestFit="1" customWidth="1"/>
    <col min="18" max="18" width="10.1796875" bestFit="1" customWidth="1"/>
    <col min="19" max="19" width="8.453125" bestFit="1" customWidth="1"/>
    <col min="20" max="21" width="10.1796875" bestFit="1" customWidth="1"/>
  </cols>
  <sheetData>
    <row r="1" spans="1:14" x14ac:dyDescent="0.35">
      <c r="A1" s="40" t="s">
        <v>64</v>
      </c>
      <c r="B1" s="40" t="s">
        <v>65</v>
      </c>
    </row>
    <row r="2" spans="1:14" x14ac:dyDescent="0.35">
      <c r="A2" s="35" t="s">
        <v>66</v>
      </c>
      <c r="B2" t="s">
        <v>2878</v>
      </c>
    </row>
    <row r="4" spans="1:14" x14ac:dyDescent="0.35">
      <c r="A4" s="35" t="s">
        <v>8</v>
      </c>
      <c r="D4" s="35" t="s">
        <v>67</v>
      </c>
      <c r="E4" s="35" t="s">
        <v>68</v>
      </c>
      <c r="M4" s="40" t="s">
        <v>64</v>
      </c>
      <c r="N4" s="40" t="s">
        <v>65</v>
      </c>
    </row>
    <row r="5" spans="1:14" x14ac:dyDescent="0.35">
      <c r="D5" t="s">
        <v>69</v>
      </c>
      <c r="E5" t="s">
        <v>70</v>
      </c>
      <c r="F5" s="29" t="s">
        <v>71</v>
      </c>
      <c r="G5" s="29" t="s">
        <v>71</v>
      </c>
      <c r="H5" s="29" t="s">
        <v>71</v>
      </c>
      <c r="I5" t="s">
        <v>72</v>
      </c>
      <c r="J5" s="31" t="s">
        <v>7</v>
      </c>
      <c r="M5" s="35" t="s">
        <v>66</v>
      </c>
      <c r="N5" t="s">
        <v>2878</v>
      </c>
    </row>
    <row r="6" spans="1:14" x14ac:dyDescent="0.35">
      <c r="A6" s="35" t="s">
        <v>73</v>
      </c>
      <c r="B6" s="35" t="s">
        <v>74</v>
      </c>
      <c r="C6" s="35" t="s">
        <v>75</v>
      </c>
      <c r="F6" s="30" t="s">
        <v>76</v>
      </c>
      <c r="G6" s="30" t="s">
        <v>77</v>
      </c>
      <c r="H6" s="30" t="s">
        <v>78</v>
      </c>
      <c r="J6" s="31"/>
    </row>
    <row r="7" spans="1:14" x14ac:dyDescent="0.35">
      <c r="A7" t="s">
        <v>80</v>
      </c>
      <c r="B7" t="s">
        <v>88</v>
      </c>
      <c r="C7" t="s">
        <v>81</v>
      </c>
      <c r="D7" s="3"/>
      <c r="E7" s="3"/>
      <c r="F7" s="3"/>
      <c r="G7" s="3"/>
      <c r="H7" s="3"/>
      <c r="I7" s="3">
        <v>200</v>
      </c>
      <c r="J7" s="32">
        <v>200</v>
      </c>
      <c r="M7" s="35" t="s">
        <v>68</v>
      </c>
      <c r="N7" s="31" t="s">
        <v>8</v>
      </c>
    </row>
    <row r="8" spans="1:14" x14ac:dyDescent="0.35">
      <c r="A8" t="s">
        <v>80</v>
      </c>
      <c r="B8" t="s">
        <v>81</v>
      </c>
      <c r="C8" t="s">
        <v>81</v>
      </c>
      <c r="D8" s="3"/>
      <c r="E8" s="3"/>
      <c r="F8" s="3"/>
      <c r="G8" s="3"/>
      <c r="H8" s="3">
        <v>218</v>
      </c>
      <c r="I8" s="3">
        <v>822</v>
      </c>
      <c r="J8" s="32">
        <v>1040</v>
      </c>
      <c r="M8" s="33" t="s">
        <v>79</v>
      </c>
      <c r="N8" s="45">
        <v>14900</v>
      </c>
    </row>
    <row r="9" spans="1:14" x14ac:dyDescent="0.35">
      <c r="A9" t="s">
        <v>80</v>
      </c>
      <c r="B9" t="s">
        <v>94</v>
      </c>
      <c r="C9" t="s">
        <v>81</v>
      </c>
      <c r="D9" s="3"/>
      <c r="E9" s="3"/>
      <c r="F9" s="3"/>
      <c r="G9" s="3"/>
      <c r="H9" s="3"/>
      <c r="I9" s="3">
        <v>140</v>
      </c>
      <c r="J9" s="32">
        <v>140</v>
      </c>
      <c r="M9" s="33" t="s">
        <v>82</v>
      </c>
      <c r="N9" s="45">
        <v>38457</v>
      </c>
    </row>
    <row r="10" spans="1:14" x14ac:dyDescent="0.35">
      <c r="A10" t="s">
        <v>83</v>
      </c>
      <c r="B10" t="s">
        <v>84</v>
      </c>
      <c r="C10" t="s">
        <v>84</v>
      </c>
      <c r="D10" s="3"/>
      <c r="E10" s="3"/>
      <c r="F10" s="3">
        <v>39292</v>
      </c>
      <c r="G10" s="3">
        <v>420</v>
      </c>
      <c r="H10" s="3"/>
      <c r="I10" s="3"/>
      <c r="J10" s="32">
        <v>39712</v>
      </c>
      <c r="M10" s="33" t="s">
        <v>85</v>
      </c>
      <c r="N10" s="45">
        <v>35862</v>
      </c>
    </row>
    <row r="11" spans="1:14" x14ac:dyDescent="0.35">
      <c r="A11" t="s">
        <v>83</v>
      </c>
      <c r="B11" t="s">
        <v>86</v>
      </c>
      <c r="C11" t="s">
        <v>86</v>
      </c>
      <c r="D11" s="3"/>
      <c r="E11" s="3"/>
      <c r="F11" s="3"/>
      <c r="G11" s="3"/>
      <c r="H11" s="3">
        <v>3586</v>
      </c>
      <c r="I11" s="3"/>
      <c r="J11" s="32">
        <v>3586</v>
      </c>
      <c r="M11" s="33" t="s">
        <v>87</v>
      </c>
      <c r="N11" s="45">
        <v>11068</v>
      </c>
    </row>
    <row r="12" spans="1:14" x14ac:dyDescent="0.35">
      <c r="A12" t="s">
        <v>83</v>
      </c>
      <c r="B12" t="s">
        <v>88</v>
      </c>
      <c r="C12" t="s">
        <v>88</v>
      </c>
      <c r="D12" s="3">
        <v>70743</v>
      </c>
      <c r="E12" s="3"/>
      <c r="F12" s="3">
        <v>15000</v>
      </c>
      <c r="G12" s="3"/>
      <c r="H12" s="3"/>
      <c r="I12" s="3"/>
      <c r="J12" s="32">
        <v>85743</v>
      </c>
      <c r="M12" s="33" t="s">
        <v>89</v>
      </c>
      <c r="N12" s="45">
        <v>1102</v>
      </c>
    </row>
    <row r="13" spans="1:14" x14ac:dyDescent="0.35">
      <c r="A13" t="s">
        <v>83</v>
      </c>
      <c r="B13" t="s">
        <v>90</v>
      </c>
      <c r="C13" t="s">
        <v>90</v>
      </c>
      <c r="D13" s="3">
        <v>1667</v>
      </c>
      <c r="E13" s="3"/>
      <c r="F13" s="3"/>
      <c r="G13" s="3"/>
      <c r="H13" s="3"/>
      <c r="I13" s="3"/>
      <c r="J13" s="32">
        <v>1667</v>
      </c>
      <c r="M13" s="33" t="s">
        <v>76</v>
      </c>
      <c r="N13" s="45">
        <v>58461</v>
      </c>
    </row>
    <row r="14" spans="1:14" x14ac:dyDescent="0.35">
      <c r="A14" t="s">
        <v>83</v>
      </c>
      <c r="B14" t="s">
        <v>91</v>
      </c>
      <c r="C14" t="s">
        <v>91</v>
      </c>
      <c r="D14" s="3"/>
      <c r="E14" s="3"/>
      <c r="F14" s="3"/>
      <c r="G14" s="3">
        <v>1477</v>
      </c>
      <c r="H14" s="3">
        <v>98</v>
      </c>
      <c r="I14" s="3"/>
      <c r="J14" s="32">
        <v>1575</v>
      </c>
      <c r="M14" s="33" t="s">
        <v>77</v>
      </c>
      <c r="N14" s="45">
        <v>46289</v>
      </c>
    </row>
    <row r="15" spans="1:14" x14ac:dyDescent="0.35">
      <c r="A15" t="s">
        <v>83</v>
      </c>
      <c r="B15" t="s">
        <v>92</v>
      </c>
      <c r="C15" t="s">
        <v>92</v>
      </c>
      <c r="D15" s="3"/>
      <c r="E15" s="3"/>
      <c r="F15" s="3"/>
      <c r="G15" s="3"/>
      <c r="H15" s="3">
        <v>574</v>
      </c>
      <c r="I15" s="3"/>
      <c r="J15" s="32">
        <v>574</v>
      </c>
      <c r="M15" s="33" t="s">
        <v>78</v>
      </c>
      <c r="N15" s="45">
        <v>69384</v>
      </c>
    </row>
    <row r="16" spans="1:14" x14ac:dyDescent="0.35">
      <c r="A16" t="s">
        <v>93</v>
      </c>
      <c r="B16" t="s">
        <v>94</v>
      </c>
      <c r="C16" t="s">
        <v>95</v>
      </c>
      <c r="D16" s="3"/>
      <c r="E16" s="3"/>
      <c r="F16" s="3"/>
      <c r="G16" s="3">
        <v>431</v>
      </c>
      <c r="H16" s="3"/>
      <c r="I16" s="3"/>
      <c r="J16" s="32">
        <v>431</v>
      </c>
      <c r="M16" s="33" t="s">
        <v>3381</v>
      </c>
      <c r="N16" s="45">
        <v>171550</v>
      </c>
    </row>
    <row r="17" spans="1:14" x14ac:dyDescent="0.35">
      <c r="A17" t="s">
        <v>93</v>
      </c>
      <c r="B17" t="s">
        <v>2790</v>
      </c>
      <c r="C17" t="s">
        <v>2790</v>
      </c>
      <c r="D17" s="3"/>
      <c r="E17" s="3"/>
      <c r="F17" s="39"/>
      <c r="G17" s="39"/>
      <c r="H17" s="3"/>
      <c r="I17" s="3">
        <v>367</v>
      </c>
      <c r="J17" s="32">
        <v>367</v>
      </c>
      <c r="M17" s="33" t="s">
        <v>3382</v>
      </c>
      <c r="N17" s="45">
        <v>59582</v>
      </c>
    </row>
    <row r="18" spans="1:14" x14ac:dyDescent="0.35">
      <c r="A18" t="s">
        <v>62</v>
      </c>
      <c r="B18" t="s">
        <v>913</v>
      </c>
      <c r="C18" t="s">
        <v>913</v>
      </c>
      <c r="D18" s="3"/>
      <c r="E18" s="3"/>
      <c r="F18" s="39"/>
      <c r="G18" s="39"/>
      <c r="H18" s="3"/>
      <c r="I18" s="3">
        <v>9835</v>
      </c>
      <c r="J18" s="32">
        <v>9835</v>
      </c>
      <c r="M18" s="33" t="s">
        <v>3383</v>
      </c>
      <c r="N18" s="45">
        <v>637</v>
      </c>
    </row>
    <row r="19" spans="1:14" x14ac:dyDescent="0.35">
      <c r="A19" t="s">
        <v>62</v>
      </c>
      <c r="B19" t="s">
        <v>96</v>
      </c>
      <c r="C19" t="s">
        <v>96</v>
      </c>
      <c r="D19" s="3"/>
      <c r="E19" s="3"/>
      <c r="F19" s="3"/>
      <c r="G19" s="3">
        <v>3158</v>
      </c>
      <c r="H19" s="3"/>
      <c r="I19" s="3">
        <v>18194</v>
      </c>
      <c r="J19" s="32">
        <v>21352</v>
      </c>
      <c r="M19" s="44" t="s">
        <v>7</v>
      </c>
      <c r="N19" s="32">
        <v>507292</v>
      </c>
    </row>
    <row r="20" spans="1:14" x14ac:dyDescent="0.35">
      <c r="A20" t="s">
        <v>62</v>
      </c>
      <c r="B20" t="s">
        <v>63</v>
      </c>
      <c r="C20" t="s">
        <v>63</v>
      </c>
      <c r="D20" s="3"/>
      <c r="E20" s="3"/>
      <c r="F20" s="39"/>
      <c r="G20" s="39"/>
      <c r="H20" s="3"/>
      <c r="I20" s="3">
        <v>15986</v>
      </c>
      <c r="J20" s="32">
        <v>15986</v>
      </c>
    </row>
    <row r="21" spans="1:14" x14ac:dyDescent="0.35">
      <c r="A21" t="s">
        <v>57</v>
      </c>
      <c r="B21" t="s">
        <v>97</v>
      </c>
      <c r="C21" t="s">
        <v>97</v>
      </c>
      <c r="D21" s="3"/>
      <c r="E21" s="3"/>
      <c r="F21" s="3"/>
      <c r="G21" s="3">
        <v>395</v>
      </c>
      <c r="H21" s="3"/>
      <c r="I21" s="3">
        <v>7818</v>
      </c>
      <c r="J21" s="32">
        <v>8213</v>
      </c>
    </row>
    <row r="22" spans="1:14" x14ac:dyDescent="0.35">
      <c r="A22" t="s">
        <v>57</v>
      </c>
      <c r="B22" t="s">
        <v>97</v>
      </c>
      <c r="C22" t="s">
        <v>98</v>
      </c>
      <c r="D22" s="3"/>
      <c r="E22" s="3">
        <v>169</v>
      </c>
      <c r="F22" s="3"/>
      <c r="G22" s="3">
        <v>134</v>
      </c>
      <c r="H22" s="3"/>
      <c r="I22" s="3"/>
      <c r="J22" s="32">
        <v>303</v>
      </c>
    </row>
    <row r="23" spans="1:14" x14ac:dyDescent="0.35">
      <c r="A23" t="s">
        <v>57</v>
      </c>
      <c r="B23" t="s">
        <v>99</v>
      </c>
      <c r="C23" t="s">
        <v>99</v>
      </c>
      <c r="D23" s="3"/>
      <c r="E23" s="3"/>
      <c r="F23" s="3"/>
      <c r="G23" s="3">
        <v>162</v>
      </c>
      <c r="H23" s="3">
        <v>2895</v>
      </c>
      <c r="I23" s="3">
        <v>3810</v>
      </c>
      <c r="J23" s="32">
        <v>6867</v>
      </c>
    </row>
    <row r="24" spans="1:14" x14ac:dyDescent="0.35">
      <c r="A24" t="s">
        <v>57</v>
      </c>
      <c r="B24" t="s">
        <v>100</v>
      </c>
      <c r="C24" t="s">
        <v>100</v>
      </c>
      <c r="D24" s="3"/>
      <c r="E24" s="3">
        <v>933</v>
      </c>
      <c r="F24" s="3">
        <v>1391</v>
      </c>
      <c r="G24" s="3">
        <v>1070</v>
      </c>
      <c r="H24" s="3"/>
      <c r="I24" s="3">
        <v>2556</v>
      </c>
      <c r="J24" s="32">
        <v>5950</v>
      </c>
    </row>
    <row r="25" spans="1:14" x14ac:dyDescent="0.35">
      <c r="A25" t="s">
        <v>57</v>
      </c>
      <c r="B25" t="s">
        <v>101</v>
      </c>
      <c r="C25" t="s">
        <v>101</v>
      </c>
      <c r="D25" s="3"/>
      <c r="E25" s="3"/>
      <c r="F25" s="3"/>
      <c r="G25" s="3"/>
      <c r="H25" s="3">
        <v>8032</v>
      </c>
      <c r="I25" s="3">
        <v>204</v>
      </c>
      <c r="J25" s="32">
        <v>8236</v>
      </c>
    </row>
    <row r="26" spans="1:14" x14ac:dyDescent="0.35">
      <c r="A26" t="s">
        <v>57</v>
      </c>
      <c r="B26" t="s">
        <v>102</v>
      </c>
      <c r="C26" t="s">
        <v>102</v>
      </c>
      <c r="D26" s="3"/>
      <c r="E26" s="3"/>
      <c r="F26" s="3">
        <v>2778</v>
      </c>
      <c r="G26" s="3">
        <v>2634</v>
      </c>
      <c r="H26" s="3"/>
      <c r="I26" s="3">
        <v>1640</v>
      </c>
      <c r="J26" s="32">
        <v>7052</v>
      </c>
    </row>
    <row r="27" spans="1:14" x14ac:dyDescent="0.35">
      <c r="A27" t="s">
        <v>57</v>
      </c>
      <c r="B27" t="s">
        <v>102</v>
      </c>
      <c r="C27" t="s">
        <v>98</v>
      </c>
      <c r="D27" s="3"/>
      <c r="E27" s="3"/>
      <c r="F27" s="3"/>
      <c r="G27" s="3"/>
      <c r="H27" s="3"/>
      <c r="I27" s="3">
        <v>7</v>
      </c>
      <c r="J27" s="32">
        <v>7</v>
      </c>
    </row>
    <row r="28" spans="1:14" x14ac:dyDescent="0.35">
      <c r="A28" t="s">
        <v>57</v>
      </c>
      <c r="B28" t="s">
        <v>94</v>
      </c>
      <c r="C28" t="s">
        <v>94</v>
      </c>
      <c r="D28" s="3"/>
      <c r="E28" s="3"/>
      <c r="F28" s="3"/>
      <c r="G28" s="3">
        <v>180</v>
      </c>
      <c r="H28" s="3">
        <v>25084</v>
      </c>
      <c r="I28" s="3"/>
      <c r="J28" s="32">
        <v>25264</v>
      </c>
    </row>
    <row r="29" spans="1:14" x14ac:dyDescent="0.35">
      <c r="A29" t="s">
        <v>57</v>
      </c>
      <c r="B29" t="s">
        <v>103</v>
      </c>
      <c r="C29" t="s">
        <v>103</v>
      </c>
      <c r="D29" s="3">
        <v>700</v>
      </c>
      <c r="E29" s="3"/>
      <c r="F29" s="3"/>
      <c r="G29" s="3"/>
      <c r="H29" s="3"/>
      <c r="I29" s="3">
        <v>3360</v>
      </c>
      <c r="J29" s="32">
        <v>4060</v>
      </c>
    </row>
    <row r="30" spans="1:14" x14ac:dyDescent="0.35">
      <c r="A30" t="s">
        <v>57</v>
      </c>
      <c r="B30" t="s">
        <v>98</v>
      </c>
      <c r="C30" t="s">
        <v>98</v>
      </c>
      <c r="D30" s="3">
        <v>285</v>
      </c>
      <c r="E30" s="3">
        <v>364</v>
      </c>
      <c r="F30" s="3"/>
      <c r="G30" s="3">
        <v>14828</v>
      </c>
      <c r="H30" s="3">
        <v>3054</v>
      </c>
      <c r="I30" s="3">
        <v>7303</v>
      </c>
      <c r="J30" s="32">
        <v>25834</v>
      </c>
    </row>
    <row r="31" spans="1:14" x14ac:dyDescent="0.35">
      <c r="A31" t="s">
        <v>57</v>
      </c>
      <c r="B31" t="s">
        <v>2267</v>
      </c>
      <c r="C31" t="s">
        <v>98</v>
      </c>
      <c r="D31" s="3"/>
      <c r="E31" s="3"/>
      <c r="F31" s="39"/>
      <c r="G31" s="39"/>
      <c r="H31" s="3"/>
      <c r="I31" s="3">
        <v>100</v>
      </c>
      <c r="J31" s="32">
        <v>100</v>
      </c>
    </row>
    <row r="32" spans="1:14" x14ac:dyDescent="0.35">
      <c r="A32" t="s">
        <v>57</v>
      </c>
      <c r="B32" t="s">
        <v>104</v>
      </c>
      <c r="C32" t="s">
        <v>104</v>
      </c>
      <c r="D32" s="3"/>
      <c r="E32" s="3"/>
      <c r="F32" s="3"/>
      <c r="G32" s="3"/>
      <c r="H32" s="3">
        <v>1168</v>
      </c>
      <c r="I32" s="3"/>
      <c r="J32" s="32">
        <v>1168</v>
      </c>
    </row>
    <row r="33" spans="1:10" x14ac:dyDescent="0.35">
      <c r="A33" t="s">
        <v>105</v>
      </c>
      <c r="B33" t="s">
        <v>84</v>
      </c>
      <c r="C33" t="s">
        <v>106</v>
      </c>
      <c r="D33" s="3"/>
      <c r="E33" s="3"/>
      <c r="F33" s="3"/>
      <c r="G33" s="3">
        <v>799</v>
      </c>
      <c r="H33" s="3"/>
      <c r="I33" s="3"/>
      <c r="J33" s="32">
        <v>799</v>
      </c>
    </row>
    <row r="34" spans="1:10" x14ac:dyDescent="0.35">
      <c r="A34" t="s">
        <v>105</v>
      </c>
      <c r="B34" t="s">
        <v>86</v>
      </c>
      <c r="C34" t="s">
        <v>106</v>
      </c>
      <c r="D34" s="3"/>
      <c r="E34" s="3"/>
      <c r="F34" s="3"/>
      <c r="G34" s="3">
        <v>527</v>
      </c>
      <c r="H34" s="3"/>
      <c r="I34" s="3">
        <v>327</v>
      </c>
      <c r="J34" s="32">
        <v>854</v>
      </c>
    </row>
    <row r="35" spans="1:10" x14ac:dyDescent="0.35">
      <c r="A35" t="s">
        <v>105</v>
      </c>
      <c r="B35" t="s">
        <v>88</v>
      </c>
      <c r="C35" t="s">
        <v>106</v>
      </c>
      <c r="D35" s="3">
        <v>924</v>
      </c>
      <c r="E35" s="3"/>
      <c r="F35" s="3"/>
      <c r="G35" s="3">
        <v>2793</v>
      </c>
      <c r="H35" s="3">
        <v>3672</v>
      </c>
      <c r="I35" s="3">
        <v>1604</v>
      </c>
      <c r="J35" s="32">
        <v>8993</v>
      </c>
    </row>
    <row r="36" spans="1:10" x14ac:dyDescent="0.35">
      <c r="A36" t="s">
        <v>105</v>
      </c>
      <c r="B36" t="s">
        <v>88</v>
      </c>
      <c r="C36" t="s">
        <v>107</v>
      </c>
      <c r="D36" s="3">
        <v>13000</v>
      </c>
      <c r="E36" s="3"/>
      <c r="F36" s="3"/>
      <c r="G36" s="3"/>
      <c r="H36" s="3"/>
      <c r="I36" s="3"/>
      <c r="J36" s="32">
        <v>13000</v>
      </c>
    </row>
    <row r="37" spans="1:10" x14ac:dyDescent="0.35">
      <c r="A37" t="s">
        <v>105</v>
      </c>
      <c r="B37" t="s">
        <v>108</v>
      </c>
      <c r="C37" t="s">
        <v>108</v>
      </c>
      <c r="D37" s="3"/>
      <c r="E37" s="3">
        <v>8172</v>
      </c>
      <c r="F37" s="3"/>
      <c r="G37" s="3"/>
      <c r="H37" s="3"/>
      <c r="I37" s="3"/>
      <c r="J37" s="32">
        <v>8172</v>
      </c>
    </row>
    <row r="38" spans="1:10" x14ac:dyDescent="0.35">
      <c r="A38" t="s">
        <v>105</v>
      </c>
      <c r="B38" t="s">
        <v>109</v>
      </c>
      <c r="C38" t="s">
        <v>109</v>
      </c>
      <c r="D38" s="3"/>
      <c r="E38" s="3">
        <v>2532</v>
      </c>
      <c r="F38" s="3"/>
      <c r="G38" s="3"/>
      <c r="H38" s="3"/>
      <c r="I38" s="3"/>
      <c r="J38" s="32">
        <v>2532</v>
      </c>
    </row>
    <row r="39" spans="1:10" x14ac:dyDescent="0.35">
      <c r="A39" t="s">
        <v>105</v>
      </c>
      <c r="B39" t="s">
        <v>110</v>
      </c>
      <c r="C39" t="s">
        <v>110</v>
      </c>
      <c r="D39" s="3">
        <v>1500</v>
      </c>
      <c r="E39" s="3"/>
      <c r="F39" s="3"/>
      <c r="G39" s="3"/>
      <c r="H39" s="3"/>
      <c r="I39" s="3">
        <v>14597</v>
      </c>
      <c r="J39" s="32">
        <v>16097</v>
      </c>
    </row>
    <row r="40" spans="1:10" x14ac:dyDescent="0.35">
      <c r="A40" t="s">
        <v>105</v>
      </c>
      <c r="B40" t="s">
        <v>107</v>
      </c>
      <c r="C40" t="s">
        <v>107</v>
      </c>
      <c r="D40" s="3">
        <v>400</v>
      </c>
      <c r="E40" s="3"/>
      <c r="F40" s="3"/>
      <c r="G40" s="3"/>
      <c r="H40" s="3"/>
      <c r="I40" s="3">
        <v>23299</v>
      </c>
      <c r="J40" s="32">
        <v>23699</v>
      </c>
    </row>
    <row r="41" spans="1:10" x14ac:dyDescent="0.35">
      <c r="A41" t="s">
        <v>105</v>
      </c>
      <c r="B41" t="s">
        <v>1614</v>
      </c>
      <c r="C41" t="s">
        <v>106</v>
      </c>
      <c r="D41" s="3"/>
      <c r="E41" s="3"/>
      <c r="F41" s="39"/>
      <c r="G41" s="39"/>
      <c r="H41" s="3"/>
      <c r="I41" s="3">
        <v>242</v>
      </c>
      <c r="J41" s="32">
        <v>242</v>
      </c>
    </row>
    <row r="42" spans="1:10" x14ac:dyDescent="0.35">
      <c r="A42" t="s">
        <v>105</v>
      </c>
      <c r="B42" t="s">
        <v>106</v>
      </c>
      <c r="C42" t="s">
        <v>106</v>
      </c>
      <c r="D42" s="3"/>
      <c r="E42" s="3"/>
      <c r="F42" s="39"/>
      <c r="G42" s="39"/>
      <c r="H42" s="3"/>
      <c r="I42" s="3">
        <v>173</v>
      </c>
      <c r="J42" s="32">
        <v>173</v>
      </c>
    </row>
    <row r="43" spans="1:10" x14ac:dyDescent="0.35">
      <c r="A43" t="s">
        <v>111</v>
      </c>
      <c r="B43" t="s">
        <v>1624</v>
      </c>
      <c r="C43" t="s">
        <v>1624</v>
      </c>
      <c r="D43" s="3"/>
      <c r="E43" s="3"/>
      <c r="F43" s="39"/>
      <c r="G43" s="39"/>
      <c r="H43" s="3"/>
      <c r="I43" s="3">
        <v>7981</v>
      </c>
      <c r="J43" s="32">
        <v>7981</v>
      </c>
    </row>
    <row r="44" spans="1:10" x14ac:dyDescent="0.35">
      <c r="A44" t="s">
        <v>111</v>
      </c>
      <c r="B44" t="s">
        <v>112</v>
      </c>
      <c r="C44" t="s">
        <v>112</v>
      </c>
      <c r="D44" s="3"/>
      <c r="E44" s="3"/>
      <c r="F44" s="3"/>
      <c r="G44" s="3">
        <v>15041</v>
      </c>
      <c r="H44" s="3">
        <v>12548</v>
      </c>
      <c r="I44" s="3">
        <v>6486</v>
      </c>
      <c r="J44" s="41">
        <v>34075</v>
      </c>
    </row>
    <row r="45" spans="1:10" x14ac:dyDescent="0.35">
      <c r="A45" t="s">
        <v>111</v>
      </c>
      <c r="B45" t="s">
        <v>1649</v>
      </c>
      <c r="C45" t="s">
        <v>1649</v>
      </c>
      <c r="D45" s="3"/>
      <c r="E45" s="3"/>
      <c r="F45" s="39"/>
      <c r="G45" s="39"/>
      <c r="H45" s="3"/>
      <c r="I45" s="3">
        <v>15701</v>
      </c>
      <c r="J45" s="32">
        <v>15701</v>
      </c>
    </row>
    <row r="46" spans="1:10" x14ac:dyDescent="0.35">
      <c r="A46" t="s">
        <v>111</v>
      </c>
      <c r="B46" t="s">
        <v>113</v>
      </c>
      <c r="C46" t="s">
        <v>113</v>
      </c>
      <c r="D46" s="3"/>
      <c r="E46" s="3"/>
      <c r="F46" s="3"/>
      <c r="G46" s="3">
        <v>1914</v>
      </c>
      <c r="H46" s="3">
        <v>8455</v>
      </c>
      <c r="I46" s="3"/>
      <c r="J46" s="32">
        <v>10369</v>
      </c>
    </row>
    <row r="47" spans="1:10" x14ac:dyDescent="0.35">
      <c r="A47" t="s">
        <v>111</v>
      </c>
      <c r="B47" t="s">
        <v>114</v>
      </c>
      <c r="C47" t="s">
        <v>114</v>
      </c>
      <c r="D47" s="3"/>
      <c r="E47" s="3"/>
      <c r="F47" s="39"/>
      <c r="G47" s="39"/>
      <c r="H47" s="3"/>
      <c r="I47" s="3">
        <v>78656</v>
      </c>
      <c r="J47" s="32">
        <v>78656</v>
      </c>
    </row>
    <row r="48" spans="1:10" x14ac:dyDescent="0.35">
      <c r="A48" t="s">
        <v>2055</v>
      </c>
      <c r="B48" t="s">
        <v>2723</v>
      </c>
      <c r="C48" t="s">
        <v>2723</v>
      </c>
      <c r="D48" s="3"/>
      <c r="E48" s="3"/>
      <c r="F48" s="39"/>
      <c r="G48" s="39"/>
      <c r="H48" s="3"/>
      <c r="I48" s="3">
        <v>10361</v>
      </c>
      <c r="J48" s="32">
        <v>10361</v>
      </c>
    </row>
    <row r="49" spans="1:10" x14ac:dyDescent="0.35">
      <c r="A49" t="s">
        <v>58</v>
      </c>
      <c r="B49" t="s">
        <v>115</v>
      </c>
      <c r="C49" t="s">
        <v>115</v>
      </c>
      <c r="D49" s="3"/>
      <c r="E49" s="3"/>
      <c r="F49" s="3"/>
      <c r="G49" s="3">
        <v>326</v>
      </c>
      <c r="H49" s="3"/>
      <c r="I49" s="3"/>
      <c r="J49" s="32">
        <v>326</v>
      </c>
    </row>
    <row r="50" spans="1:10" x14ac:dyDescent="0.35">
      <c r="A50" s="37" t="s">
        <v>7</v>
      </c>
      <c r="B50" s="37"/>
      <c r="C50" s="37"/>
      <c r="D50" s="36">
        <v>89219</v>
      </c>
      <c r="E50" s="36">
        <v>12170</v>
      </c>
      <c r="F50" s="36">
        <v>58461</v>
      </c>
      <c r="G50" s="36">
        <v>46289</v>
      </c>
      <c r="H50" s="36">
        <v>69384</v>
      </c>
      <c r="I50" s="36">
        <v>231769</v>
      </c>
      <c r="J50" s="32">
        <v>507292</v>
      </c>
    </row>
  </sheetData>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N804"/>
  <sheetViews>
    <sheetView tabSelected="1" zoomScale="80" zoomScaleNormal="80" workbookViewId="0">
      <selection activeCell="K29" sqref="K29"/>
    </sheetView>
  </sheetViews>
  <sheetFormatPr defaultColWidth="8.90625" defaultRowHeight="14.5" x14ac:dyDescent="0.35"/>
  <cols>
    <col min="1" max="117" width="11.26953125" style="46" customWidth="1"/>
    <col min="118" max="16384" width="8.90625" style="46"/>
  </cols>
  <sheetData>
    <row r="1" spans="1:118" x14ac:dyDescent="0.35">
      <c r="A1" s="46" t="s">
        <v>116</v>
      </c>
      <c r="B1" s="46" t="s">
        <v>68</v>
      </c>
      <c r="C1" s="46" t="s">
        <v>117</v>
      </c>
      <c r="D1" s="46" t="s">
        <v>118</v>
      </c>
      <c r="E1" s="46" t="s">
        <v>121</v>
      </c>
      <c r="F1" s="46" t="s">
        <v>73</v>
      </c>
      <c r="G1" s="46" t="s">
        <v>122</v>
      </c>
      <c r="H1" s="46" t="s">
        <v>119</v>
      </c>
      <c r="I1" s="46" t="s">
        <v>123</v>
      </c>
      <c r="J1" s="46" t="s">
        <v>120</v>
      </c>
      <c r="K1" s="46" t="s">
        <v>124</v>
      </c>
      <c r="L1" s="46" t="s">
        <v>125</v>
      </c>
      <c r="M1" s="46" t="s">
        <v>126</v>
      </c>
      <c r="N1" s="46" t="s">
        <v>127</v>
      </c>
      <c r="O1" s="46" t="s">
        <v>128</v>
      </c>
      <c r="P1" s="46" t="s">
        <v>129</v>
      </c>
      <c r="Q1" s="46" t="s">
        <v>23</v>
      </c>
      <c r="R1" s="46" t="s">
        <v>130</v>
      </c>
      <c r="S1" s="46" t="s">
        <v>131</v>
      </c>
      <c r="T1" s="46" t="s">
        <v>132</v>
      </c>
      <c r="U1" s="46" t="s">
        <v>133</v>
      </c>
      <c r="V1" s="46" t="s">
        <v>134</v>
      </c>
      <c r="W1" s="46" t="s">
        <v>135</v>
      </c>
      <c r="X1" s="46" t="s">
        <v>136</v>
      </c>
      <c r="Y1" s="46" t="s">
        <v>137</v>
      </c>
      <c r="Z1" s="46" t="s">
        <v>138</v>
      </c>
      <c r="AA1" s="46" t="s">
        <v>139</v>
      </c>
      <c r="AB1" s="46" t="s">
        <v>140</v>
      </c>
      <c r="AC1" s="46" t="s">
        <v>141</v>
      </c>
      <c r="AD1" s="46" t="s">
        <v>142</v>
      </c>
      <c r="AE1" s="46" t="s">
        <v>143</v>
      </c>
      <c r="AF1" s="46" t="s">
        <v>144</v>
      </c>
      <c r="AG1" s="46" t="s">
        <v>145</v>
      </c>
      <c r="AH1" s="46" t="s">
        <v>146</v>
      </c>
      <c r="AI1" s="46" t="s">
        <v>147</v>
      </c>
      <c r="AJ1" s="46" t="s">
        <v>148</v>
      </c>
      <c r="AK1" s="46" t="s">
        <v>149</v>
      </c>
      <c r="AL1" s="46" t="s">
        <v>150</v>
      </c>
      <c r="AM1" s="46" t="s">
        <v>151</v>
      </c>
      <c r="AN1" s="46" t="s">
        <v>152</v>
      </c>
      <c r="AO1" s="46" t="s">
        <v>4</v>
      </c>
      <c r="AP1" s="46" t="s">
        <v>153</v>
      </c>
      <c r="AQ1" s="46" t="s">
        <v>154</v>
      </c>
      <c r="AR1" s="46" t="s">
        <v>155</v>
      </c>
      <c r="AS1" s="46" t="s">
        <v>156</v>
      </c>
      <c r="AT1" s="46" t="s">
        <v>157</v>
      </c>
      <c r="AU1" s="46" t="s">
        <v>158</v>
      </c>
      <c r="AV1" s="46" t="s">
        <v>159</v>
      </c>
      <c r="AW1" s="46" t="s">
        <v>160</v>
      </c>
      <c r="AX1" s="46" t="s">
        <v>64</v>
      </c>
      <c r="AY1" s="46" t="s">
        <v>161</v>
      </c>
      <c r="AZ1" s="46" t="s">
        <v>162</v>
      </c>
      <c r="BA1" s="46" t="s">
        <v>163</v>
      </c>
      <c r="BB1" s="46" t="s">
        <v>164</v>
      </c>
      <c r="BC1" s="46" t="s">
        <v>165</v>
      </c>
      <c r="BD1" s="46" t="s">
        <v>166</v>
      </c>
      <c r="BE1" s="46" t="s">
        <v>167</v>
      </c>
      <c r="BF1" s="46" t="s">
        <v>168</v>
      </c>
      <c r="BG1" s="46" t="s">
        <v>169</v>
      </c>
      <c r="BH1" s="46" t="s">
        <v>170</v>
      </c>
      <c r="BI1" s="46" t="s">
        <v>171</v>
      </c>
      <c r="BJ1" s="46" t="s">
        <v>172</v>
      </c>
      <c r="BK1" s="46" t="s">
        <v>173</v>
      </c>
      <c r="BL1" s="46" t="s">
        <v>174</v>
      </c>
      <c r="BM1" s="46" t="s">
        <v>175</v>
      </c>
      <c r="BN1" s="46" t="s">
        <v>176</v>
      </c>
      <c r="BO1" s="46" t="s">
        <v>177</v>
      </c>
      <c r="BP1" s="46" t="s">
        <v>178</v>
      </c>
      <c r="BQ1" s="46" t="s">
        <v>187</v>
      </c>
      <c r="BR1" s="46" t="s">
        <v>179</v>
      </c>
      <c r="BS1" s="46" t="s">
        <v>188</v>
      </c>
      <c r="BT1" s="46" t="s">
        <v>180</v>
      </c>
      <c r="BU1" s="46" t="s">
        <v>189</v>
      </c>
      <c r="BV1" s="46" t="s">
        <v>181</v>
      </c>
      <c r="BW1" s="46" t="s">
        <v>182</v>
      </c>
      <c r="BX1" s="46" t="s">
        <v>183</v>
      </c>
      <c r="BY1" s="46" t="s">
        <v>190</v>
      </c>
      <c r="BZ1" s="46" t="s">
        <v>184</v>
      </c>
      <c r="CA1" s="46" t="s">
        <v>191</v>
      </c>
      <c r="CB1" s="46" t="s">
        <v>185</v>
      </c>
      <c r="CC1" s="46" t="s">
        <v>186</v>
      </c>
      <c r="CD1" s="46" t="s">
        <v>192</v>
      </c>
      <c r="CE1" s="46" t="s">
        <v>193</v>
      </c>
      <c r="CF1" s="46" t="s">
        <v>194</v>
      </c>
      <c r="CG1" s="46" t="s">
        <v>195</v>
      </c>
      <c r="CH1" s="46" t="s">
        <v>196</v>
      </c>
      <c r="CI1" s="46" t="s">
        <v>197</v>
      </c>
      <c r="CJ1" s="46" t="s">
        <v>198</v>
      </c>
      <c r="CK1" s="46" t="s">
        <v>199</v>
      </c>
      <c r="CL1" s="46" t="s">
        <v>200</v>
      </c>
      <c r="CM1" s="46" t="s">
        <v>201</v>
      </c>
      <c r="CN1" s="46" t="s">
        <v>202</v>
      </c>
      <c r="CO1" s="46" t="s">
        <v>203</v>
      </c>
      <c r="CP1" s="46" t="s">
        <v>204</v>
      </c>
      <c r="CQ1" s="46" t="s">
        <v>205</v>
      </c>
      <c r="CR1" s="46" t="s">
        <v>206</v>
      </c>
      <c r="CS1" s="46" t="s">
        <v>207</v>
      </c>
      <c r="CT1" s="46" t="s">
        <v>208</v>
      </c>
      <c r="CU1" s="46" t="s">
        <v>209</v>
      </c>
      <c r="CV1" s="46" t="s">
        <v>210</v>
      </c>
      <c r="CW1" s="46" t="s">
        <v>211</v>
      </c>
      <c r="CX1" s="46" t="s">
        <v>212</v>
      </c>
      <c r="CY1" s="46" t="s">
        <v>213</v>
      </c>
      <c r="CZ1" s="46" t="s">
        <v>214</v>
      </c>
      <c r="DA1" s="46" t="s">
        <v>215</v>
      </c>
      <c r="DB1" s="46" t="s">
        <v>216</v>
      </c>
      <c r="DC1" s="46" t="s">
        <v>217</v>
      </c>
      <c r="DD1" s="46" t="s">
        <v>218</v>
      </c>
      <c r="DE1" s="46" t="s">
        <v>219</v>
      </c>
      <c r="DF1" s="46" t="s">
        <v>220</v>
      </c>
      <c r="DG1" s="46" t="s">
        <v>221</v>
      </c>
      <c r="DH1" s="46" t="s">
        <v>222</v>
      </c>
      <c r="DI1" s="46" t="s">
        <v>223</v>
      </c>
      <c r="DJ1" s="46" t="s">
        <v>224</v>
      </c>
      <c r="DK1" s="46" t="s">
        <v>3387</v>
      </c>
      <c r="DL1" s="46" t="s">
        <v>3388</v>
      </c>
      <c r="DM1" s="46" t="s">
        <v>3389</v>
      </c>
      <c r="DN1" s="46" t="s">
        <v>3394</v>
      </c>
    </row>
    <row r="2" spans="1:118" x14ac:dyDescent="0.35">
      <c r="A2" s="46" t="s">
        <v>2462</v>
      </c>
      <c r="B2" s="47">
        <v>44060</v>
      </c>
      <c r="C2" s="47">
        <v>44053</v>
      </c>
      <c r="D2" s="47">
        <v>44055</v>
      </c>
      <c r="E2" s="46" t="s">
        <v>841</v>
      </c>
      <c r="F2" s="46" t="s">
        <v>57</v>
      </c>
      <c r="G2" s="46" t="s">
        <v>1163</v>
      </c>
      <c r="H2" s="46" t="s">
        <v>102</v>
      </c>
      <c r="I2" s="46" t="s">
        <v>1178</v>
      </c>
      <c r="J2" s="46" t="s">
        <v>1177</v>
      </c>
      <c r="K2" s="46" t="s">
        <v>1182</v>
      </c>
      <c r="L2" s="46" t="s">
        <v>1183</v>
      </c>
      <c r="M2" s="46">
        <v>9.0538253900000001</v>
      </c>
      <c r="N2" s="46">
        <v>29.093452129999999</v>
      </c>
      <c r="O2" s="46" t="s">
        <v>232</v>
      </c>
      <c r="P2" s="46" t="s">
        <v>271</v>
      </c>
      <c r="Q2" s="46" t="s">
        <v>6</v>
      </c>
      <c r="R2" s="46" t="b">
        <v>1</v>
      </c>
      <c r="U2" s="46" t="b">
        <v>1</v>
      </c>
      <c r="V2" s="46">
        <v>40</v>
      </c>
      <c r="W2" s="46">
        <v>1015</v>
      </c>
      <c r="X2" s="46">
        <v>16</v>
      </c>
      <c r="Y2" s="46">
        <v>90</v>
      </c>
      <c r="Z2" s="46">
        <v>137</v>
      </c>
      <c r="AA2" s="46">
        <v>192</v>
      </c>
      <c r="AB2" s="46">
        <v>0</v>
      </c>
      <c r="AC2" s="46">
        <v>40</v>
      </c>
      <c r="AD2" s="46">
        <v>15</v>
      </c>
      <c r="AE2" s="46">
        <v>70</v>
      </c>
      <c r="AF2" s="46">
        <v>107</v>
      </c>
      <c r="AG2" s="46">
        <v>295</v>
      </c>
      <c r="AH2" s="46">
        <v>0</v>
      </c>
      <c r="AI2" s="46">
        <v>53</v>
      </c>
      <c r="AJ2" s="46">
        <v>475</v>
      </c>
      <c r="AK2" s="46">
        <v>540</v>
      </c>
      <c r="AL2" s="46">
        <v>191</v>
      </c>
      <c r="AM2" s="46">
        <v>93</v>
      </c>
      <c r="AN2" s="46">
        <v>1015</v>
      </c>
      <c r="AO2" s="46" t="s">
        <v>12</v>
      </c>
      <c r="AP2" s="46" t="s">
        <v>48</v>
      </c>
      <c r="AR2" s="46" t="s">
        <v>327</v>
      </c>
      <c r="AV2" s="46" t="s">
        <v>255</v>
      </c>
      <c r="AX2" s="46" t="s">
        <v>29</v>
      </c>
      <c r="AZ2" s="46" t="s">
        <v>919</v>
      </c>
      <c r="BA2" s="46" t="b">
        <v>1</v>
      </c>
      <c r="BC2" s="46" t="b">
        <v>1</v>
      </c>
      <c r="BD2" s="46" t="s">
        <v>256</v>
      </c>
      <c r="BE2" s="46" t="b">
        <v>1</v>
      </c>
      <c r="BH2" s="46" t="b">
        <v>1</v>
      </c>
      <c r="BL2" s="46" t="b">
        <v>1</v>
      </c>
      <c r="BP2" s="46" t="s">
        <v>237</v>
      </c>
      <c r="BQ2" s="46" t="s">
        <v>242</v>
      </c>
      <c r="BR2" s="46" t="s">
        <v>238</v>
      </c>
      <c r="BS2" s="46" t="s">
        <v>841</v>
      </c>
      <c r="BT2" s="46" t="s">
        <v>57</v>
      </c>
      <c r="BU2" s="46" t="s">
        <v>1163</v>
      </c>
      <c r="BV2" s="46" t="s">
        <v>102</v>
      </c>
      <c r="BX2" s="46" t="s">
        <v>1177</v>
      </c>
      <c r="BY2" s="46" t="s">
        <v>1178</v>
      </c>
      <c r="CA2" s="46" t="s">
        <v>1182</v>
      </c>
      <c r="CB2" s="46" t="s">
        <v>1183</v>
      </c>
      <c r="CC2" s="46" t="s">
        <v>1177</v>
      </c>
      <c r="CD2" s="46" t="s">
        <v>237</v>
      </c>
      <c r="CU2" s="46" t="s">
        <v>256</v>
      </c>
      <c r="CV2" s="46">
        <v>93</v>
      </c>
      <c r="CW2" s="46">
        <v>651</v>
      </c>
      <c r="CX2" s="46" t="s">
        <v>303</v>
      </c>
      <c r="CY2" s="46" t="s">
        <v>2256</v>
      </c>
      <c r="DA2" s="46" t="s">
        <v>245</v>
      </c>
      <c r="DB2" s="46" t="s">
        <v>265</v>
      </c>
      <c r="DC2" s="46" t="s">
        <v>245</v>
      </c>
      <c r="DD2" s="46" t="s">
        <v>246</v>
      </c>
      <c r="DE2" s="46" t="s">
        <v>265</v>
      </c>
      <c r="DF2" s="46" t="s">
        <v>245</v>
      </c>
      <c r="DG2" s="46" t="s">
        <v>265</v>
      </c>
      <c r="DH2" s="46" t="s">
        <v>247</v>
      </c>
      <c r="DK2" s="46" t="b">
        <f>vw_ET_Dataset_Public[[#This Row],[Event Location:  State PCODE]]=vw_ET_Dataset_Public[[#This Row],[Arrival from: Admin 1 PCODE]]</f>
        <v>1</v>
      </c>
      <c r="DL2" s="46" t="b">
        <f>vw_ET_Dataset_Public[[#This Row],[Event Location:  County PCODE]]=vw_ET_Dataset_Public[[#This Row],[Arrival from: Admin 2 PCODE]]</f>
        <v>1</v>
      </c>
      <c r="DM2" s="46" t="b">
        <f>vw_ET_Dataset_Public[[#This Row],[Event Location:  Payam PCODE]]=vw_ET_Dataset_Public[[#This Row],[Arrival from: Admin 3 PCODE]]</f>
        <v>1</v>
      </c>
      <c r="DN2" s="46" t="s">
        <v>3390</v>
      </c>
    </row>
    <row r="3" spans="1:118" x14ac:dyDescent="0.35">
      <c r="A3" s="46" t="s">
        <v>2461</v>
      </c>
      <c r="B3" s="47">
        <v>44060</v>
      </c>
      <c r="C3" s="47">
        <v>44053</v>
      </c>
      <c r="D3" s="47">
        <v>44055</v>
      </c>
      <c r="E3" s="46" t="s">
        <v>841</v>
      </c>
      <c r="F3" s="46" t="s">
        <v>57</v>
      </c>
      <c r="G3" s="46" t="s">
        <v>1163</v>
      </c>
      <c r="H3" s="46" t="s">
        <v>102</v>
      </c>
      <c r="I3" s="46" t="s">
        <v>2464</v>
      </c>
      <c r="J3" s="46" t="s">
        <v>2463</v>
      </c>
      <c r="K3" s="46" t="s">
        <v>2465</v>
      </c>
      <c r="L3" s="46" t="s">
        <v>2466</v>
      </c>
      <c r="M3" s="46">
        <v>9.0567436449999992</v>
      </c>
      <c r="N3" s="46">
        <v>28.93824201</v>
      </c>
      <c r="O3" s="46" t="s">
        <v>232</v>
      </c>
      <c r="P3" s="46" t="s">
        <v>302</v>
      </c>
      <c r="Q3" s="46" t="s">
        <v>6</v>
      </c>
      <c r="R3" s="46" t="b">
        <v>1</v>
      </c>
      <c r="S3" s="46" t="b">
        <v>1</v>
      </c>
      <c r="V3" s="46">
        <v>285</v>
      </c>
      <c r="W3" s="46">
        <v>2000</v>
      </c>
      <c r="X3" s="46">
        <v>18</v>
      </c>
      <c r="Y3" s="46">
        <v>77</v>
      </c>
      <c r="Z3" s="46">
        <v>250</v>
      </c>
      <c r="AA3" s="46">
        <v>342</v>
      </c>
      <c r="AB3" s="46">
        <v>0</v>
      </c>
      <c r="AC3" s="46">
        <v>74</v>
      </c>
      <c r="AD3" s="46">
        <v>20</v>
      </c>
      <c r="AE3" s="46">
        <v>84</v>
      </c>
      <c r="AF3" s="46">
        <v>243</v>
      </c>
      <c r="AG3" s="46">
        <v>798</v>
      </c>
      <c r="AH3" s="46">
        <v>0</v>
      </c>
      <c r="AI3" s="46">
        <v>94</v>
      </c>
      <c r="AJ3" s="46">
        <v>761</v>
      </c>
      <c r="AK3" s="46">
        <v>1239</v>
      </c>
      <c r="AL3" s="46">
        <v>199</v>
      </c>
      <c r="AM3" s="46">
        <v>168</v>
      </c>
      <c r="AN3" s="46">
        <v>2000</v>
      </c>
      <c r="AO3" s="46" t="s">
        <v>12</v>
      </c>
      <c r="AP3" s="46" t="s">
        <v>48</v>
      </c>
      <c r="AR3" s="46" t="s">
        <v>327</v>
      </c>
      <c r="AV3" s="46" t="s">
        <v>255</v>
      </c>
      <c r="AX3" s="46" t="s">
        <v>29</v>
      </c>
      <c r="AZ3" s="46" t="s">
        <v>919</v>
      </c>
      <c r="BA3" s="46" t="b">
        <v>1</v>
      </c>
      <c r="BC3" s="46" t="b">
        <v>1</v>
      </c>
      <c r="BD3" s="46" t="s">
        <v>237</v>
      </c>
      <c r="BP3" s="46" t="s">
        <v>237</v>
      </c>
      <c r="BQ3" s="46" t="s">
        <v>242</v>
      </c>
      <c r="BR3" s="46" t="s">
        <v>238</v>
      </c>
      <c r="BS3" s="46" t="s">
        <v>841</v>
      </c>
      <c r="BT3" s="46" t="s">
        <v>57</v>
      </c>
      <c r="BU3" s="46" t="s">
        <v>1163</v>
      </c>
      <c r="BV3" s="46" t="s">
        <v>102</v>
      </c>
      <c r="BX3" s="46" t="s">
        <v>2463</v>
      </c>
      <c r="BY3" s="46" t="s">
        <v>2464</v>
      </c>
      <c r="CA3" s="46" t="s">
        <v>2465</v>
      </c>
      <c r="CB3" s="46" t="s">
        <v>2466</v>
      </c>
      <c r="CC3" s="46" t="s">
        <v>2463</v>
      </c>
      <c r="CD3" s="46" t="s">
        <v>237</v>
      </c>
      <c r="CU3" s="46" t="s">
        <v>256</v>
      </c>
      <c r="CV3" s="46">
        <v>84</v>
      </c>
      <c r="CW3" s="46">
        <v>588</v>
      </c>
      <c r="CX3" s="46" t="s">
        <v>303</v>
      </c>
      <c r="CY3" s="46" t="s">
        <v>2256</v>
      </c>
      <c r="DA3" s="46" t="s">
        <v>245</v>
      </c>
      <c r="DB3" s="46" t="s">
        <v>265</v>
      </c>
      <c r="DC3" s="46" t="s">
        <v>265</v>
      </c>
      <c r="DD3" s="46" t="s">
        <v>246</v>
      </c>
      <c r="DE3" s="46" t="s">
        <v>265</v>
      </c>
      <c r="DF3" s="46" t="s">
        <v>245</v>
      </c>
      <c r="DG3" s="46" t="s">
        <v>265</v>
      </c>
      <c r="DH3" s="46" t="s">
        <v>247</v>
      </c>
      <c r="DK3" s="46" t="b">
        <f>vw_ET_Dataset_Public[[#This Row],[Event Location:  State PCODE]]=vw_ET_Dataset_Public[[#This Row],[Arrival from: Admin 1 PCODE]]</f>
        <v>1</v>
      </c>
      <c r="DL3" s="46" t="b">
        <f>vw_ET_Dataset_Public[[#This Row],[Event Location:  County PCODE]]=vw_ET_Dataset_Public[[#This Row],[Arrival from: Admin 2 PCODE]]</f>
        <v>1</v>
      </c>
      <c r="DM3" s="46" t="b">
        <f>vw_ET_Dataset_Public[[#This Row],[Event Location:  Payam PCODE]]=vw_ET_Dataset_Public[[#This Row],[Arrival from: Admin 3 PCODE]]</f>
        <v>1</v>
      </c>
      <c r="DN3" s="46" t="s">
        <v>3390</v>
      </c>
    </row>
    <row r="4" spans="1:118" x14ac:dyDescent="0.35">
      <c r="A4" s="46" t="s">
        <v>289</v>
      </c>
      <c r="B4" s="47">
        <v>44172</v>
      </c>
      <c r="C4" s="47">
        <v>44167</v>
      </c>
      <c r="D4" s="47">
        <v>44171</v>
      </c>
      <c r="E4" s="46" t="s">
        <v>227</v>
      </c>
      <c r="F4" s="46" t="s">
        <v>80</v>
      </c>
      <c r="G4" s="46" t="s">
        <v>228</v>
      </c>
      <c r="H4" s="46" t="s">
        <v>81</v>
      </c>
      <c r="I4" s="46" t="s">
        <v>280</v>
      </c>
      <c r="J4" s="46" t="s">
        <v>278</v>
      </c>
      <c r="K4" s="46" t="s">
        <v>290</v>
      </c>
      <c r="L4" s="46" t="s">
        <v>291</v>
      </c>
      <c r="M4" s="46">
        <v>4.8684000000000003</v>
      </c>
      <c r="N4" s="46">
        <v>31.499300000000002</v>
      </c>
      <c r="O4" s="46" t="s">
        <v>232</v>
      </c>
      <c r="P4" s="46" t="s">
        <v>271</v>
      </c>
      <c r="Q4" s="46" t="s">
        <v>6</v>
      </c>
      <c r="U4" s="46" t="b">
        <v>1</v>
      </c>
      <c r="V4" s="46">
        <v>2612</v>
      </c>
      <c r="W4" s="46">
        <v>11555</v>
      </c>
      <c r="X4" s="46">
        <v>375</v>
      </c>
      <c r="Y4" s="46">
        <v>609</v>
      </c>
      <c r="Z4" s="46">
        <v>1070</v>
      </c>
      <c r="AA4" s="46">
        <v>1214</v>
      </c>
      <c r="AB4" s="46">
        <v>1215</v>
      </c>
      <c r="AC4" s="46">
        <v>509</v>
      </c>
      <c r="AD4" s="46">
        <v>550</v>
      </c>
      <c r="AE4" s="46">
        <v>941</v>
      </c>
      <c r="AF4" s="46">
        <v>1374</v>
      </c>
      <c r="AG4" s="46">
        <v>1580</v>
      </c>
      <c r="AH4" s="46">
        <v>1580</v>
      </c>
      <c r="AI4" s="46">
        <v>538</v>
      </c>
      <c r="AJ4" s="46">
        <v>4992</v>
      </c>
      <c r="AK4" s="46">
        <v>6563</v>
      </c>
      <c r="AL4" s="46">
        <v>2475</v>
      </c>
      <c r="AM4" s="46">
        <v>1047</v>
      </c>
      <c r="AN4" s="46">
        <v>11555</v>
      </c>
      <c r="AO4" s="46" t="s">
        <v>12</v>
      </c>
      <c r="AP4" s="46" t="s">
        <v>48</v>
      </c>
      <c r="AR4" s="46" t="s">
        <v>234</v>
      </c>
      <c r="AV4" s="46" t="s">
        <v>255</v>
      </c>
      <c r="AX4" s="46" t="s">
        <v>29</v>
      </c>
      <c r="BB4" s="46" t="b">
        <v>1</v>
      </c>
      <c r="BD4" s="46" t="s">
        <v>256</v>
      </c>
      <c r="BE4" s="46" t="b">
        <v>1</v>
      </c>
      <c r="BP4" s="46" t="s">
        <v>237</v>
      </c>
      <c r="BQ4" s="46" t="s">
        <v>242</v>
      </c>
      <c r="BR4" s="46" t="s">
        <v>238</v>
      </c>
      <c r="BS4" s="46" t="s">
        <v>227</v>
      </c>
      <c r="BT4" s="46" t="s">
        <v>80</v>
      </c>
      <c r="BU4" s="46" t="s">
        <v>296</v>
      </c>
      <c r="BV4" s="46" t="s">
        <v>293</v>
      </c>
      <c r="BX4" s="46" t="s">
        <v>294</v>
      </c>
      <c r="BY4" s="46" t="s">
        <v>297</v>
      </c>
      <c r="CA4" s="46" t="s">
        <v>298</v>
      </c>
      <c r="CB4" s="46" t="s">
        <v>295</v>
      </c>
      <c r="CC4" s="46" t="s">
        <v>294</v>
      </c>
      <c r="CD4" s="46" t="s">
        <v>237</v>
      </c>
      <c r="CU4" s="46" t="s">
        <v>237</v>
      </c>
      <c r="CZ4" s="46" t="s">
        <v>292</v>
      </c>
      <c r="DA4" s="46" t="s">
        <v>265</v>
      </c>
      <c r="DB4" s="46" t="s">
        <v>265</v>
      </c>
      <c r="DC4" s="46" t="s">
        <v>265</v>
      </c>
      <c r="DD4" s="46" t="s">
        <v>245</v>
      </c>
      <c r="DE4" s="46" t="s">
        <v>265</v>
      </c>
      <c r="DF4" s="46" t="s">
        <v>265</v>
      </c>
      <c r="DG4" s="46" t="s">
        <v>245</v>
      </c>
      <c r="DH4" s="46" t="s">
        <v>247</v>
      </c>
      <c r="DK4" s="46" t="b">
        <f>vw_ET_Dataset_Public[[#This Row],[Event Location:  State PCODE]]=vw_ET_Dataset_Public[[#This Row],[Arrival from: Admin 1 PCODE]]</f>
        <v>1</v>
      </c>
      <c r="DL4" s="46" t="b">
        <f>vw_ET_Dataset_Public[[#This Row],[Event Location:  County PCODE]]=vw_ET_Dataset_Public[[#This Row],[Arrival from: Admin 2 PCODE]]</f>
        <v>0</v>
      </c>
      <c r="DM4" s="46" t="b">
        <f>vw_ET_Dataset_Public[[#This Row],[Event Location:  Payam PCODE]]=vw_ET_Dataset_Public[[#This Row],[Arrival from: Admin 3 PCODE]]</f>
        <v>0</v>
      </c>
      <c r="DN4" s="46" t="s">
        <v>3392</v>
      </c>
    </row>
    <row r="5" spans="1:118" x14ac:dyDescent="0.35">
      <c r="A5" s="46" t="s">
        <v>2402</v>
      </c>
      <c r="B5" s="47">
        <v>44182</v>
      </c>
      <c r="C5" s="47">
        <v>44143</v>
      </c>
      <c r="D5" s="47">
        <v>44181</v>
      </c>
      <c r="E5" s="46" t="s">
        <v>260</v>
      </c>
      <c r="F5" s="46" t="s">
        <v>83</v>
      </c>
      <c r="G5" s="46" t="s">
        <v>667</v>
      </c>
      <c r="H5" s="46" t="s">
        <v>88</v>
      </c>
      <c r="I5" s="46" t="s">
        <v>674</v>
      </c>
      <c r="J5" s="46" t="s">
        <v>673</v>
      </c>
      <c r="K5" s="46" t="s">
        <v>2403</v>
      </c>
      <c r="L5" s="46" t="s">
        <v>673</v>
      </c>
      <c r="M5" s="46">
        <v>9.4039235819999991</v>
      </c>
      <c r="N5" s="46">
        <v>31.126307709999999</v>
      </c>
      <c r="O5" s="46" t="s">
        <v>232</v>
      </c>
      <c r="P5" s="46" t="s">
        <v>271</v>
      </c>
      <c r="Q5" s="46" t="s">
        <v>6</v>
      </c>
      <c r="V5" s="46">
        <v>4166</v>
      </c>
      <c r="W5" s="46">
        <v>25000</v>
      </c>
      <c r="X5" s="46">
        <v>274</v>
      </c>
      <c r="Y5" s="46">
        <v>554</v>
      </c>
      <c r="Z5" s="46">
        <v>7862</v>
      </c>
      <c r="AA5" s="46">
        <v>1002</v>
      </c>
      <c r="AB5" s="46">
        <v>1003</v>
      </c>
      <c r="AC5" s="46">
        <v>1850</v>
      </c>
      <c r="AD5" s="46">
        <v>364</v>
      </c>
      <c r="AE5" s="46">
        <v>654</v>
      </c>
      <c r="AF5" s="46">
        <v>8464</v>
      </c>
      <c r="AG5" s="46">
        <v>1206</v>
      </c>
      <c r="AH5" s="46">
        <v>1207</v>
      </c>
      <c r="AI5" s="46">
        <v>560</v>
      </c>
      <c r="AJ5" s="46">
        <v>12545</v>
      </c>
      <c r="AK5" s="46">
        <v>12455</v>
      </c>
      <c r="AL5" s="46">
        <v>1846</v>
      </c>
      <c r="AM5" s="46">
        <v>2410</v>
      </c>
      <c r="AN5" s="46">
        <v>25000</v>
      </c>
      <c r="AO5" s="46" t="s">
        <v>12</v>
      </c>
      <c r="AP5" s="46" t="s">
        <v>48</v>
      </c>
      <c r="AR5" s="46" t="s">
        <v>272</v>
      </c>
      <c r="AV5" s="46" t="s">
        <v>255</v>
      </c>
      <c r="AX5" s="46" t="s">
        <v>65</v>
      </c>
      <c r="BD5" s="46" t="s">
        <v>256</v>
      </c>
      <c r="BE5" s="46" t="b">
        <v>1</v>
      </c>
      <c r="BF5" s="46" t="b">
        <v>1</v>
      </c>
      <c r="BH5" s="46" t="b">
        <v>1</v>
      </c>
      <c r="BJ5" s="46" t="b">
        <v>1</v>
      </c>
      <c r="BP5" s="46" t="s">
        <v>237</v>
      </c>
      <c r="BQ5" s="46" t="s">
        <v>242</v>
      </c>
      <c r="BR5" s="46" t="s">
        <v>238</v>
      </c>
      <c r="BS5" s="46" t="s">
        <v>260</v>
      </c>
      <c r="BT5" s="46" t="s">
        <v>83</v>
      </c>
      <c r="BU5" s="46" t="s">
        <v>667</v>
      </c>
      <c r="BV5" s="46" t="s">
        <v>88</v>
      </c>
      <c r="BX5" s="46" t="s">
        <v>2404</v>
      </c>
      <c r="BY5" s="46" t="s">
        <v>2405</v>
      </c>
      <c r="CA5" s="46" t="s">
        <v>244</v>
      </c>
      <c r="CB5" s="46" t="s">
        <v>240</v>
      </c>
      <c r="CC5" s="46" t="s">
        <v>673</v>
      </c>
      <c r="CD5" s="46" t="s">
        <v>237</v>
      </c>
      <c r="CU5" s="46" t="s">
        <v>256</v>
      </c>
      <c r="CV5" s="46">
        <v>406</v>
      </c>
      <c r="CW5" s="46">
        <v>2441</v>
      </c>
      <c r="CX5" s="46" t="s">
        <v>272</v>
      </c>
      <c r="CY5" s="46" t="s">
        <v>2279</v>
      </c>
      <c r="CZ5" s="46" t="s">
        <v>292</v>
      </c>
      <c r="DA5" s="46" t="s">
        <v>245</v>
      </c>
      <c r="DB5" s="46" t="s">
        <v>245</v>
      </c>
      <c r="DC5" s="46" t="s">
        <v>265</v>
      </c>
      <c r="DD5" s="46" t="s">
        <v>246</v>
      </c>
      <c r="DE5" s="46" t="s">
        <v>265</v>
      </c>
      <c r="DF5" s="46" t="s">
        <v>265</v>
      </c>
      <c r="DG5" s="46" t="s">
        <v>246</v>
      </c>
      <c r="DH5" s="46" t="s">
        <v>247</v>
      </c>
      <c r="DK5" s="46" t="b">
        <f>vw_ET_Dataset_Public[[#This Row],[Event Location:  State PCODE]]=vw_ET_Dataset_Public[[#This Row],[Arrival from: Admin 1 PCODE]]</f>
        <v>1</v>
      </c>
      <c r="DL5" s="46" t="b">
        <f>vw_ET_Dataset_Public[[#This Row],[Event Location:  County PCODE]]=vw_ET_Dataset_Public[[#This Row],[Arrival from: Admin 2 PCODE]]</f>
        <v>1</v>
      </c>
      <c r="DM5" s="46" t="b">
        <f>vw_ET_Dataset_Public[[#This Row],[Event Location:  Payam PCODE]]=vw_ET_Dataset_Public[[#This Row],[Arrival from: Admin 3 PCODE]]</f>
        <v>0</v>
      </c>
      <c r="DN5" s="46" t="s">
        <v>3391</v>
      </c>
    </row>
    <row r="6" spans="1:118" x14ac:dyDescent="0.35">
      <c r="A6" s="46" t="s">
        <v>2535</v>
      </c>
      <c r="B6" s="47">
        <v>44182</v>
      </c>
      <c r="C6" s="47">
        <v>44180</v>
      </c>
      <c r="D6" s="47">
        <v>44181</v>
      </c>
      <c r="E6" s="46" t="s">
        <v>1626</v>
      </c>
      <c r="F6" s="46" t="s">
        <v>111</v>
      </c>
      <c r="G6" s="46" t="s">
        <v>2537</v>
      </c>
      <c r="H6" s="46" t="s">
        <v>114</v>
      </c>
      <c r="I6" s="46" t="s">
        <v>2538</v>
      </c>
      <c r="J6" s="46" t="s">
        <v>2536</v>
      </c>
      <c r="K6" s="46" t="s">
        <v>2539</v>
      </c>
      <c r="L6" s="46" t="s">
        <v>2540</v>
      </c>
      <c r="M6" s="46">
        <v>8.8696300000000008</v>
      </c>
      <c r="N6" s="46">
        <v>28.493600000000001</v>
      </c>
      <c r="O6" s="46" t="s">
        <v>232</v>
      </c>
      <c r="P6" s="46" t="s">
        <v>271</v>
      </c>
      <c r="Q6" s="46" t="s">
        <v>6</v>
      </c>
      <c r="U6" s="46" t="b">
        <v>1</v>
      </c>
      <c r="V6" s="46">
        <v>284</v>
      </c>
      <c r="W6" s="46">
        <v>1424</v>
      </c>
      <c r="X6" s="46">
        <v>88</v>
      </c>
      <c r="Y6" s="46">
        <v>98</v>
      </c>
      <c r="Z6" s="46">
        <v>254</v>
      </c>
      <c r="AA6" s="46">
        <v>85</v>
      </c>
      <c r="AB6" s="46">
        <v>85</v>
      </c>
      <c r="AC6" s="46">
        <v>68</v>
      </c>
      <c r="AD6" s="46">
        <v>61</v>
      </c>
      <c r="AE6" s="46">
        <v>119</v>
      </c>
      <c r="AF6" s="46">
        <v>276</v>
      </c>
      <c r="AG6" s="46">
        <v>109</v>
      </c>
      <c r="AH6" s="46">
        <v>109</v>
      </c>
      <c r="AI6" s="46">
        <v>72</v>
      </c>
      <c r="AJ6" s="46">
        <v>678</v>
      </c>
      <c r="AK6" s="46">
        <v>746</v>
      </c>
      <c r="AL6" s="46">
        <v>366</v>
      </c>
      <c r="AM6" s="46">
        <v>140</v>
      </c>
      <c r="AN6" s="46">
        <v>1424</v>
      </c>
      <c r="AO6" s="46" t="s">
        <v>12</v>
      </c>
      <c r="AP6" s="46" t="s">
        <v>48</v>
      </c>
      <c r="AR6" s="46" t="s">
        <v>272</v>
      </c>
      <c r="AV6" s="46" t="s">
        <v>255</v>
      </c>
      <c r="AX6" s="46" t="s">
        <v>65</v>
      </c>
      <c r="BD6" s="46" t="s">
        <v>256</v>
      </c>
      <c r="BF6" s="46" t="b">
        <v>1</v>
      </c>
      <c r="BP6" s="46" t="s">
        <v>237</v>
      </c>
      <c r="BQ6" s="46" t="s">
        <v>242</v>
      </c>
      <c r="BR6" s="46" t="s">
        <v>238</v>
      </c>
      <c r="BS6" s="46" t="s">
        <v>1626</v>
      </c>
      <c r="BT6" s="46" t="s">
        <v>111</v>
      </c>
      <c r="BU6" s="46" t="s">
        <v>2537</v>
      </c>
      <c r="BV6" s="46" t="s">
        <v>114</v>
      </c>
      <c r="BX6" s="46" t="s">
        <v>2536</v>
      </c>
      <c r="BY6" s="46" t="s">
        <v>2538</v>
      </c>
      <c r="CA6" s="46" t="s">
        <v>244</v>
      </c>
      <c r="CB6" s="46" t="s">
        <v>240</v>
      </c>
      <c r="CC6" s="46" t="s">
        <v>2540</v>
      </c>
      <c r="CD6" s="46" t="s">
        <v>237</v>
      </c>
      <c r="CU6" s="46" t="s">
        <v>256</v>
      </c>
      <c r="CV6" s="46">
        <v>35</v>
      </c>
      <c r="CW6" s="46">
        <v>182</v>
      </c>
      <c r="CX6" s="46" t="s">
        <v>234</v>
      </c>
      <c r="CY6" s="46" t="s">
        <v>2326</v>
      </c>
      <c r="CZ6" s="46" t="s">
        <v>292</v>
      </c>
      <c r="DA6" s="46" t="s">
        <v>245</v>
      </c>
      <c r="DB6" s="46" t="s">
        <v>245</v>
      </c>
      <c r="DC6" s="46" t="s">
        <v>245</v>
      </c>
      <c r="DD6" s="46" t="s">
        <v>245</v>
      </c>
      <c r="DE6" s="46" t="s">
        <v>245</v>
      </c>
      <c r="DF6" s="46" t="s">
        <v>245</v>
      </c>
      <c r="DG6" s="46" t="s">
        <v>245</v>
      </c>
      <c r="DH6" s="46" t="s">
        <v>247</v>
      </c>
      <c r="DK6" s="46" t="b">
        <f>vw_ET_Dataset_Public[[#This Row],[Event Location:  State PCODE]]=vw_ET_Dataset_Public[[#This Row],[Arrival from: Admin 1 PCODE]]</f>
        <v>1</v>
      </c>
      <c r="DL6" s="46" t="b">
        <f>vw_ET_Dataset_Public[[#This Row],[Event Location:  County PCODE]]=vw_ET_Dataset_Public[[#This Row],[Arrival from: Admin 2 PCODE]]</f>
        <v>1</v>
      </c>
      <c r="DM6" s="46" t="b">
        <f>vw_ET_Dataset_Public[[#This Row],[Event Location:  Payam PCODE]]=vw_ET_Dataset_Public[[#This Row],[Arrival from: Admin 3 PCODE]]</f>
        <v>1</v>
      </c>
      <c r="DN6" s="46" t="s">
        <v>3390</v>
      </c>
    </row>
    <row r="7" spans="1:118" x14ac:dyDescent="0.35">
      <c r="A7" s="46" t="s">
        <v>1587</v>
      </c>
      <c r="B7" s="47">
        <v>44210</v>
      </c>
      <c r="C7" s="47">
        <v>44208</v>
      </c>
      <c r="D7" s="47">
        <v>44209</v>
      </c>
      <c r="E7" s="46" t="s">
        <v>1461</v>
      </c>
      <c r="F7" s="46" t="s">
        <v>105</v>
      </c>
      <c r="G7" s="46" t="s">
        <v>1588</v>
      </c>
      <c r="H7" s="46" t="s">
        <v>110</v>
      </c>
      <c r="I7" s="46" t="s">
        <v>1589</v>
      </c>
      <c r="J7" s="46" t="s">
        <v>110</v>
      </c>
      <c r="K7" s="46" t="s">
        <v>1590</v>
      </c>
      <c r="L7" s="46" t="s">
        <v>1591</v>
      </c>
      <c r="M7" s="46">
        <v>10.444067</v>
      </c>
      <c r="N7" s="46">
        <v>32.216020999999998</v>
      </c>
      <c r="O7" s="46" t="s">
        <v>232</v>
      </c>
      <c r="P7" s="46" t="s">
        <v>271</v>
      </c>
      <c r="Q7" s="46" t="s">
        <v>6</v>
      </c>
      <c r="R7" s="46" t="b">
        <v>1</v>
      </c>
      <c r="T7" s="46" t="b">
        <v>1</v>
      </c>
      <c r="U7" s="46" t="b">
        <v>1</v>
      </c>
      <c r="V7" s="46">
        <v>268</v>
      </c>
      <c r="W7" s="46">
        <v>1500</v>
      </c>
      <c r="X7" s="46">
        <v>50</v>
      </c>
      <c r="Y7" s="46">
        <v>240</v>
      </c>
      <c r="Z7" s="46">
        <v>200</v>
      </c>
      <c r="AA7" s="46">
        <v>45</v>
      </c>
      <c r="AB7" s="46">
        <v>45</v>
      </c>
      <c r="AC7" s="46">
        <v>20</v>
      </c>
      <c r="AD7" s="46">
        <v>80</v>
      </c>
      <c r="AE7" s="46">
        <v>400</v>
      </c>
      <c r="AF7" s="46">
        <v>230</v>
      </c>
      <c r="AG7" s="46">
        <v>65</v>
      </c>
      <c r="AH7" s="46">
        <v>65</v>
      </c>
      <c r="AI7" s="46">
        <v>60</v>
      </c>
      <c r="AJ7" s="46">
        <v>600</v>
      </c>
      <c r="AK7" s="46">
        <v>900</v>
      </c>
      <c r="AL7" s="46">
        <v>770</v>
      </c>
      <c r="AM7" s="46">
        <v>80</v>
      </c>
      <c r="AN7" s="46">
        <v>1500</v>
      </c>
      <c r="AO7" s="46" t="s">
        <v>13</v>
      </c>
      <c r="AP7" s="46" t="s">
        <v>48</v>
      </c>
      <c r="AR7" s="46" t="s">
        <v>327</v>
      </c>
      <c r="AV7" s="46" t="s">
        <v>255</v>
      </c>
      <c r="AX7" s="46" t="s">
        <v>65</v>
      </c>
      <c r="BD7" s="46" t="s">
        <v>256</v>
      </c>
      <c r="BE7" s="46" t="b">
        <v>1</v>
      </c>
      <c r="BG7" s="46" t="b">
        <v>1</v>
      </c>
      <c r="BL7" s="46" t="b">
        <v>1</v>
      </c>
      <c r="BP7" s="46" t="s">
        <v>256</v>
      </c>
      <c r="BQ7" s="46" t="s">
        <v>242</v>
      </c>
      <c r="BR7" s="46" t="s">
        <v>238</v>
      </c>
      <c r="BS7" s="46" t="s">
        <v>1461</v>
      </c>
      <c r="BT7" s="46" t="s">
        <v>105</v>
      </c>
      <c r="BU7" s="46" t="s">
        <v>1588</v>
      </c>
      <c r="BV7" s="46" t="s">
        <v>110</v>
      </c>
      <c r="BX7" s="46" t="s">
        <v>110</v>
      </c>
      <c r="BY7" s="46" t="s">
        <v>1589</v>
      </c>
      <c r="CA7" s="46" t="s">
        <v>1590</v>
      </c>
      <c r="CB7" s="46" t="s">
        <v>1591</v>
      </c>
      <c r="CC7" s="46" t="s">
        <v>1591</v>
      </c>
      <c r="CD7" s="46" t="s">
        <v>237</v>
      </c>
      <c r="CU7" s="46" t="s">
        <v>237</v>
      </c>
      <c r="CZ7" s="46" t="s">
        <v>292</v>
      </c>
      <c r="DA7" s="46" t="s">
        <v>265</v>
      </c>
      <c r="DB7" s="46" t="s">
        <v>265</v>
      </c>
      <c r="DC7" s="46" t="s">
        <v>265</v>
      </c>
      <c r="DD7" s="46" t="s">
        <v>265</v>
      </c>
      <c r="DE7" s="46" t="s">
        <v>265</v>
      </c>
      <c r="DF7" s="46" t="s">
        <v>265</v>
      </c>
      <c r="DG7" s="46" t="s">
        <v>245</v>
      </c>
      <c r="DH7" s="46" t="s">
        <v>247</v>
      </c>
      <c r="DK7" s="46" t="b">
        <f>vw_ET_Dataset_Public[[#This Row],[Event Location:  State PCODE]]=vw_ET_Dataset_Public[[#This Row],[Arrival from: Admin 1 PCODE]]</f>
        <v>1</v>
      </c>
      <c r="DL7" s="46" t="b">
        <f>vw_ET_Dataset_Public[[#This Row],[Event Location:  County PCODE]]=vw_ET_Dataset_Public[[#This Row],[Arrival from: Admin 2 PCODE]]</f>
        <v>1</v>
      </c>
      <c r="DM7" s="46" t="b">
        <f>vw_ET_Dataset_Public[[#This Row],[Event Location:  Payam PCODE]]=vw_ET_Dataset_Public[[#This Row],[Arrival from: Admin 3 PCODE]]</f>
        <v>1</v>
      </c>
      <c r="DN7" s="46" t="s">
        <v>3390</v>
      </c>
    </row>
    <row r="8" spans="1:118" x14ac:dyDescent="0.35">
      <c r="A8" s="46" t="s">
        <v>1885</v>
      </c>
      <c r="B8" s="47">
        <v>44214</v>
      </c>
      <c r="C8" s="47">
        <v>44195</v>
      </c>
      <c r="D8" s="47">
        <v>44195</v>
      </c>
      <c r="E8" s="46" t="s">
        <v>1626</v>
      </c>
      <c r="F8" s="46" t="s">
        <v>111</v>
      </c>
      <c r="G8" s="46" t="s">
        <v>1652</v>
      </c>
      <c r="H8" s="46" t="s">
        <v>1649</v>
      </c>
      <c r="I8" s="46" t="s">
        <v>1653</v>
      </c>
      <c r="J8" s="46" t="s">
        <v>1650</v>
      </c>
      <c r="K8" s="46" t="s">
        <v>1882</v>
      </c>
      <c r="L8" s="46" t="s">
        <v>1883</v>
      </c>
      <c r="M8" s="46">
        <v>8.1459503170000005</v>
      </c>
      <c r="N8" s="46">
        <v>28.538299559999999</v>
      </c>
      <c r="O8" s="46" t="s">
        <v>253</v>
      </c>
      <c r="P8" s="46" t="s">
        <v>302</v>
      </c>
      <c r="Q8" s="46" t="s">
        <v>6</v>
      </c>
      <c r="R8" s="46" t="b">
        <v>1</v>
      </c>
      <c r="T8" s="46" t="b">
        <v>1</v>
      </c>
      <c r="U8" s="46" t="b">
        <v>1</v>
      </c>
      <c r="V8" s="46">
        <v>491</v>
      </c>
      <c r="W8" s="46">
        <v>2595</v>
      </c>
      <c r="X8" s="46">
        <v>110</v>
      </c>
      <c r="Y8" s="46">
        <v>228</v>
      </c>
      <c r="Z8" s="46">
        <v>368</v>
      </c>
      <c r="AA8" s="46">
        <v>137</v>
      </c>
      <c r="AB8" s="46">
        <v>138</v>
      </c>
      <c r="AC8" s="46">
        <v>290</v>
      </c>
      <c r="AD8" s="46">
        <v>115</v>
      </c>
      <c r="AE8" s="46">
        <v>247</v>
      </c>
      <c r="AF8" s="46">
        <v>367</v>
      </c>
      <c r="AG8" s="46">
        <v>147</v>
      </c>
      <c r="AH8" s="46">
        <v>148</v>
      </c>
      <c r="AI8" s="46">
        <v>300</v>
      </c>
      <c r="AJ8" s="46">
        <v>1271</v>
      </c>
      <c r="AK8" s="46">
        <v>1324</v>
      </c>
      <c r="AL8" s="46">
        <v>700</v>
      </c>
      <c r="AM8" s="46">
        <v>590</v>
      </c>
      <c r="AN8" s="46">
        <v>2595</v>
      </c>
      <c r="AO8" s="46" t="s">
        <v>12</v>
      </c>
      <c r="AP8" s="46" t="s">
        <v>48</v>
      </c>
      <c r="AR8" s="46" t="s">
        <v>272</v>
      </c>
      <c r="AV8" s="46" t="s">
        <v>255</v>
      </c>
      <c r="AX8" s="46" t="s">
        <v>29</v>
      </c>
      <c r="BA8" s="46" t="b">
        <v>1</v>
      </c>
      <c r="BB8" s="46" t="b">
        <v>1</v>
      </c>
      <c r="BC8" s="46" t="b">
        <v>1</v>
      </c>
      <c r="BD8" s="46" t="s">
        <v>256</v>
      </c>
      <c r="BG8" s="46" t="b">
        <v>1</v>
      </c>
      <c r="BP8" s="46" t="s">
        <v>237</v>
      </c>
      <c r="BQ8" s="46" t="s">
        <v>242</v>
      </c>
      <c r="BR8" s="46" t="s">
        <v>238</v>
      </c>
      <c r="BS8" s="46" t="s">
        <v>1626</v>
      </c>
      <c r="BT8" s="46" t="s">
        <v>111</v>
      </c>
      <c r="BU8" s="46" t="s">
        <v>1652</v>
      </c>
      <c r="BV8" s="46" t="s">
        <v>1649</v>
      </c>
      <c r="BX8" s="46" t="s">
        <v>1650</v>
      </c>
      <c r="BY8" s="46" t="s">
        <v>1653</v>
      </c>
      <c r="CA8" s="46" t="s">
        <v>1874</v>
      </c>
      <c r="CB8" s="46" t="s">
        <v>1650</v>
      </c>
      <c r="CC8" s="46" t="s">
        <v>1650</v>
      </c>
      <c r="CD8" s="46" t="s">
        <v>237</v>
      </c>
      <c r="CU8" s="46" t="s">
        <v>237</v>
      </c>
      <c r="CZ8" s="46" t="s">
        <v>292</v>
      </c>
      <c r="DA8" s="46" t="s">
        <v>245</v>
      </c>
      <c r="DB8" s="46" t="s">
        <v>245</v>
      </c>
      <c r="DC8" s="46" t="s">
        <v>265</v>
      </c>
      <c r="DD8" s="46" t="s">
        <v>265</v>
      </c>
      <c r="DE8" s="46" t="s">
        <v>245</v>
      </c>
      <c r="DF8" s="46" t="s">
        <v>245</v>
      </c>
      <c r="DG8" s="46" t="s">
        <v>265</v>
      </c>
      <c r="DH8" s="46" t="s">
        <v>247</v>
      </c>
      <c r="DK8" s="46" t="b">
        <f>vw_ET_Dataset_Public[[#This Row],[Event Location:  State PCODE]]=vw_ET_Dataset_Public[[#This Row],[Arrival from: Admin 1 PCODE]]</f>
        <v>1</v>
      </c>
      <c r="DL8" s="46" t="b">
        <f>vw_ET_Dataset_Public[[#This Row],[Event Location:  County PCODE]]=vw_ET_Dataset_Public[[#This Row],[Arrival from: Admin 2 PCODE]]</f>
        <v>1</v>
      </c>
      <c r="DM8" s="46" t="b">
        <f>vw_ET_Dataset_Public[[#This Row],[Event Location:  Payam PCODE]]=vw_ET_Dataset_Public[[#This Row],[Arrival from: Admin 3 PCODE]]</f>
        <v>1</v>
      </c>
      <c r="DN8" s="46" t="s">
        <v>3390</v>
      </c>
    </row>
    <row r="9" spans="1:118" x14ac:dyDescent="0.35">
      <c r="A9" s="46" t="s">
        <v>1915</v>
      </c>
      <c r="B9" s="47">
        <v>44214</v>
      </c>
      <c r="C9" s="47">
        <v>44195</v>
      </c>
      <c r="D9" s="47">
        <v>44195</v>
      </c>
      <c r="E9" s="46" t="s">
        <v>1626</v>
      </c>
      <c r="F9" s="46" t="s">
        <v>111</v>
      </c>
      <c r="G9" s="46" t="s">
        <v>1652</v>
      </c>
      <c r="H9" s="46" t="s">
        <v>1649</v>
      </c>
      <c r="I9" s="46" t="s">
        <v>1898</v>
      </c>
      <c r="J9" s="46" t="s">
        <v>1897</v>
      </c>
      <c r="K9" s="46" t="s">
        <v>1916</v>
      </c>
      <c r="L9" s="46" t="s">
        <v>1917</v>
      </c>
      <c r="M9" s="46">
        <v>7.9013749999999998</v>
      </c>
      <c r="N9" s="46">
        <v>28.443467999999999</v>
      </c>
      <c r="O9" s="46" t="s">
        <v>253</v>
      </c>
      <c r="P9" s="46" t="s">
        <v>302</v>
      </c>
      <c r="Q9" s="46" t="s">
        <v>6</v>
      </c>
      <c r="T9" s="46" t="b">
        <v>1</v>
      </c>
      <c r="U9" s="46" t="b">
        <v>1</v>
      </c>
      <c r="V9" s="46">
        <v>359</v>
      </c>
      <c r="W9" s="46">
        <v>1903</v>
      </c>
      <c r="X9" s="46">
        <v>171</v>
      </c>
      <c r="Y9" s="46">
        <v>218</v>
      </c>
      <c r="Z9" s="46">
        <v>222</v>
      </c>
      <c r="AA9" s="46">
        <v>116</v>
      </c>
      <c r="AB9" s="46">
        <v>117</v>
      </c>
      <c r="AC9" s="46">
        <v>50</v>
      </c>
      <c r="AD9" s="46">
        <v>183</v>
      </c>
      <c r="AE9" s="46">
        <v>238</v>
      </c>
      <c r="AF9" s="46">
        <v>249</v>
      </c>
      <c r="AG9" s="46">
        <v>142</v>
      </c>
      <c r="AH9" s="46">
        <v>142</v>
      </c>
      <c r="AI9" s="46">
        <v>55</v>
      </c>
      <c r="AJ9" s="46">
        <v>894</v>
      </c>
      <c r="AK9" s="46">
        <v>1009</v>
      </c>
      <c r="AL9" s="46">
        <v>810</v>
      </c>
      <c r="AM9" s="46">
        <v>105</v>
      </c>
      <c r="AN9" s="46">
        <v>1903</v>
      </c>
      <c r="AO9" s="46" t="s">
        <v>12</v>
      </c>
      <c r="AP9" s="46" t="s">
        <v>48</v>
      </c>
      <c r="AR9" s="46" t="s">
        <v>234</v>
      </c>
      <c r="AV9" s="46" t="s">
        <v>255</v>
      </c>
      <c r="AX9" s="46" t="s">
        <v>29</v>
      </c>
      <c r="BA9" s="46" t="b">
        <v>1</v>
      </c>
      <c r="BB9" s="46" t="b">
        <v>1</v>
      </c>
      <c r="BC9" s="46" t="b">
        <v>1</v>
      </c>
      <c r="BD9" s="46" t="s">
        <v>256</v>
      </c>
      <c r="BE9" s="46" t="b">
        <v>1</v>
      </c>
      <c r="BP9" s="46" t="s">
        <v>237</v>
      </c>
      <c r="BQ9" s="46" t="s">
        <v>242</v>
      </c>
      <c r="BR9" s="46" t="s">
        <v>238</v>
      </c>
      <c r="BS9" s="46" t="s">
        <v>1626</v>
      </c>
      <c r="BT9" s="46" t="s">
        <v>111</v>
      </c>
      <c r="BU9" s="46" t="s">
        <v>1652</v>
      </c>
      <c r="BV9" s="46" t="s">
        <v>1649</v>
      </c>
      <c r="BX9" s="46" t="s">
        <v>1892</v>
      </c>
      <c r="BY9" s="46" t="s">
        <v>1893</v>
      </c>
      <c r="CA9" s="46" t="s">
        <v>1894</v>
      </c>
      <c r="CB9" s="46" t="s">
        <v>1892</v>
      </c>
      <c r="CC9" s="46" t="s">
        <v>1892</v>
      </c>
      <c r="CD9" s="46" t="s">
        <v>237</v>
      </c>
      <c r="CU9" s="46" t="s">
        <v>237</v>
      </c>
      <c r="CZ9" s="46" t="s">
        <v>292</v>
      </c>
      <c r="DA9" s="46" t="s">
        <v>265</v>
      </c>
      <c r="DB9" s="46" t="s">
        <v>265</v>
      </c>
      <c r="DC9" s="46" t="s">
        <v>265</v>
      </c>
      <c r="DD9" s="46" t="s">
        <v>265</v>
      </c>
      <c r="DE9" s="46" t="s">
        <v>265</v>
      </c>
      <c r="DF9" s="46" t="s">
        <v>265</v>
      </c>
      <c r="DG9" s="46" t="s">
        <v>265</v>
      </c>
      <c r="DH9" s="46" t="s">
        <v>247</v>
      </c>
      <c r="DK9" s="46" t="b">
        <f>vw_ET_Dataset_Public[[#This Row],[Event Location:  State PCODE]]=vw_ET_Dataset_Public[[#This Row],[Arrival from: Admin 1 PCODE]]</f>
        <v>1</v>
      </c>
      <c r="DL9" s="46" t="b">
        <f>vw_ET_Dataset_Public[[#This Row],[Event Location:  County PCODE]]=vw_ET_Dataset_Public[[#This Row],[Arrival from: Admin 2 PCODE]]</f>
        <v>1</v>
      </c>
      <c r="DM9" s="46" t="b">
        <f>vw_ET_Dataset_Public[[#This Row],[Event Location:  Payam PCODE]]=vw_ET_Dataset_Public[[#This Row],[Arrival from: Admin 3 PCODE]]</f>
        <v>0</v>
      </c>
      <c r="DN9" s="46" t="s">
        <v>3391</v>
      </c>
    </row>
    <row r="10" spans="1:118" x14ac:dyDescent="0.35">
      <c r="A10" s="46" t="s">
        <v>1966</v>
      </c>
      <c r="B10" s="47">
        <v>44214</v>
      </c>
      <c r="C10" s="47">
        <v>44195</v>
      </c>
      <c r="D10" s="47">
        <v>44195</v>
      </c>
      <c r="E10" s="46" t="s">
        <v>1626</v>
      </c>
      <c r="F10" s="46" t="s">
        <v>111</v>
      </c>
      <c r="G10" s="46" t="s">
        <v>1652</v>
      </c>
      <c r="H10" s="46" t="s">
        <v>1649</v>
      </c>
      <c r="I10" s="46" t="s">
        <v>1968</v>
      </c>
      <c r="J10" s="46" t="s">
        <v>1967</v>
      </c>
      <c r="K10" s="46" t="s">
        <v>1969</v>
      </c>
      <c r="L10" s="46" t="s">
        <v>1967</v>
      </c>
      <c r="M10" s="46">
        <v>7.7016499999999999</v>
      </c>
      <c r="N10" s="46">
        <v>28.579666670000002</v>
      </c>
      <c r="O10" s="46" t="s">
        <v>253</v>
      </c>
      <c r="P10" s="46" t="s">
        <v>382</v>
      </c>
      <c r="Q10" s="46" t="s">
        <v>6</v>
      </c>
      <c r="R10" s="46" t="b">
        <v>1</v>
      </c>
      <c r="T10" s="46" t="b">
        <v>1</v>
      </c>
      <c r="U10" s="46" t="b">
        <v>1</v>
      </c>
      <c r="V10" s="46">
        <v>332</v>
      </c>
      <c r="W10" s="46">
        <v>1760</v>
      </c>
      <c r="X10" s="46">
        <v>162</v>
      </c>
      <c r="Y10" s="46">
        <v>209</v>
      </c>
      <c r="Z10" s="46">
        <v>211</v>
      </c>
      <c r="AA10" s="46">
        <v>115</v>
      </c>
      <c r="AB10" s="46">
        <v>116</v>
      </c>
      <c r="AC10" s="46">
        <v>40</v>
      </c>
      <c r="AD10" s="46">
        <v>173</v>
      </c>
      <c r="AE10" s="46">
        <v>220</v>
      </c>
      <c r="AF10" s="46">
        <v>226</v>
      </c>
      <c r="AG10" s="46">
        <v>120</v>
      </c>
      <c r="AH10" s="46">
        <v>121</v>
      </c>
      <c r="AI10" s="46">
        <v>47</v>
      </c>
      <c r="AJ10" s="46">
        <v>853</v>
      </c>
      <c r="AK10" s="46">
        <v>907</v>
      </c>
      <c r="AL10" s="46">
        <v>764</v>
      </c>
      <c r="AM10" s="46">
        <v>87</v>
      </c>
      <c r="AN10" s="46">
        <v>1760</v>
      </c>
      <c r="AO10" s="46" t="s">
        <v>12</v>
      </c>
      <c r="AP10" s="46" t="s">
        <v>48</v>
      </c>
      <c r="AR10" s="46" t="s">
        <v>234</v>
      </c>
      <c r="AV10" s="46" t="s">
        <v>255</v>
      </c>
      <c r="AX10" s="46" t="s">
        <v>29</v>
      </c>
      <c r="BA10" s="46" t="b">
        <v>1</v>
      </c>
      <c r="BB10" s="46" t="b">
        <v>1</v>
      </c>
      <c r="BC10" s="46" t="b">
        <v>1</v>
      </c>
      <c r="BD10" s="46" t="s">
        <v>256</v>
      </c>
      <c r="BG10" s="46" t="b">
        <v>1</v>
      </c>
      <c r="BP10" s="46" t="s">
        <v>237</v>
      </c>
      <c r="BQ10" s="46" t="s">
        <v>242</v>
      </c>
      <c r="BR10" s="46" t="s">
        <v>238</v>
      </c>
      <c r="BS10" s="46" t="s">
        <v>1626</v>
      </c>
      <c r="BT10" s="46" t="s">
        <v>111</v>
      </c>
      <c r="BU10" s="46" t="s">
        <v>1652</v>
      </c>
      <c r="BV10" s="46" t="s">
        <v>1649</v>
      </c>
      <c r="BX10" s="46" t="s">
        <v>1967</v>
      </c>
      <c r="BY10" s="46" t="s">
        <v>1968</v>
      </c>
      <c r="CA10" s="46" t="s">
        <v>1971</v>
      </c>
      <c r="CB10" s="46" t="s">
        <v>1970</v>
      </c>
      <c r="CC10" s="46" t="s">
        <v>1967</v>
      </c>
      <c r="CD10" s="46" t="s">
        <v>237</v>
      </c>
      <c r="CU10" s="46" t="s">
        <v>237</v>
      </c>
      <c r="CZ10" s="46" t="s">
        <v>292</v>
      </c>
      <c r="DA10" s="46" t="s">
        <v>265</v>
      </c>
      <c r="DB10" s="46" t="s">
        <v>265</v>
      </c>
      <c r="DC10" s="46" t="s">
        <v>265</v>
      </c>
      <c r="DD10" s="46" t="s">
        <v>265</v>
      </c>
      <c r="DE10" s="46" t="s">
        <v>265</v>
      </c>
      <c r="DF10" s="46" t="s">
        <v>265</v>
      </c>
      <c r="DG10" s="46" t="s">
        <v>265</v>
      </c>
      <c r="DH10" s="46" t="s">
        <v>247</v>
      </c>
      <c r="DK10" s="46" t="b">
        <f>vw_ET_Dataset_Public[[#This Row],[Event Location:  State PCODE]]=vw_ET_Dataset_Public[[#This Row],[Arrival from: Admin 1 PCODE]]</f>
        <v>1</v>
      </c>
      <c r="DL10" s="46" t="b">
        <f>vw_ET_Dataset_Public[[#This Row],[Event Location:  County PCODE]]=vw_ET_Dataset_Public[[#This Row],[Arrival from: Admin 2 PCODE]]</f>
        <v>1</v>
      </c>
      <c r="DM10" s="46" t="b">
        <f>vw_ET_Dataset_Public[[#This Row],[Event Location:  Payam PCODE]]=vw_ET_Dataset_Public[[#This Row],[Arrival from: Admin 3 PCODE]]</f>
        <v>1</v>
      </c>
      <c r="DN10" s="46" t="s">
        <v>3390</v>
      </c>
    </row>
    <row r="11" spans="1:118" x14ac:dyDescent="0.35">
      <c r="A11" s="46" t="s">
        <v>1989</v>
      </c>
      <c r="B11" s="47">
        <v>44214</v>
      </c>
      <c r="C11" s="47">
        <v>44195</v>
      </c>
      <c r="D11" s="47">
        <v>44195</v>
      </c>
      <c r="E11" s="46" t="s">
        <v>1626</v>
      </c>
      <c r="F11" s="46" t="s">
        <v>111</v>
      </c>
      <c r="G11" s="46" t="s">
        <v>1652</v>
      </c>
      <c r="H11" s="46" t="s">
        <v>1649</v>
      </c>
      <c r="I11" s="46" t="s">
        <v>1870</v>
      </c>
      <c r="J11" s="46" t="s">
        <v>1868</v>
      </c>
      <c r="K11" s="46" t="s">
        <v>1990</v>
      </c>
      <c r="L11" s="46" t="s">
        <v>1991</v>
      </c>
      <c r="M11" s="46">
        <v>8.1158599999999996</v>
      </c>
      <c r="N11" s="46">
        <v>28.941233329999999</v>
      </c>
      <c r="O11" s="46" t="s">
        <v>253</v>
      </c>
      <c r="Q11" s="46" t="s">
        <v>6</v>
      </c>
      <c r="V11" s="46">
        <v>384</v>
      </c>
      <c r="W11" s="46">
        <v>1888</v>
      </c>
      <c r="X11" s="46">
        <v>175</v>
      </c>
      <c r="Y11" s="46">
        <v>222</v>
      </c>
      <c r="Z11" s="46">
        <v>226</v>
      </c>
      <c r="AA11" s="46">
        <v>118</v>
      </c>
      <c r="AB11" s="46">
        <v>119</v>
      </c>
      <c r="AC11" s="46">
        <v>57</v>
      </c>
      <c r="AD11" s="46">
        <v>187</v>
      </c>
      <c r="AE11" s="46">
        <v>242</v>
      </c>
      <c r="AF11" s="46">
        <v>233</v>
      </c>
      <c r="AG11" s="46">
        <v>123</v>
      </c>
      <c r="AH11" s="46">
        <v>124</v>
      </c>
      <c r="AI11" s="46">
        <v>62</v>
      </c>
      <c r="AJ11" s="46">
        <v>917</v>
      </c>
      <c r="AK11" s="46">
        <v>971</v>
      </c>
      <c r="AL11" s="46">
        <v>826</v>
      </c>
      <c r="AM11" s="46">
        <v>119</v>
      </c>
      <c r="AN11" s="46">
        <v>1888</v>
      </c>
      <c r="AO11" s="46" t="s">
        <v>12</v>
      </c>
      <c r="AP11" s="46" t="s">
        <v>48</v>
      </c>
      <c r="AR11" s="46" t="s">
        <v>234</v>
      </c>
      <c r="AV11" s="46" t="s">
        <v>255</v>
      </c>
      <c r="AX11" s="46" t="s">
        <v>29</v>
      </c>
      <c r="BD11" s="46" t="s">
        <v>256</v>
      </c>
      <c r="BE11" s="46" t="b">
        <v>1</v>
      </c>
      <c r="BF11" s="46" t="b">
        <v>0</v>
      </c>
      <c r="BG11" s="46" t="b">
        <v>0</v>
      </c>
      <c r="BH11" s="46" t="b">
        <v>0</v>
      </c>
      <c r="BI11" s="46" t="b">
        <v>0</v>
      </c>
      <c r="BJ11" s="46" t="b">
        <v>0</v>
      </c>
      <c r="BK11" s="46" t="b">
        <v>0</v>
      </c>
      <c r="BL11" s="46" t="b">
        <v>0</v>
      </c>
      <c r="BM11" s="46" t="b">
        <v>0</v>
      </c>
      <c r="BO11" s="46" t="b">
        <v>0</v>
      </c>
      <c r="BP11" s="46" t="s">
        <v>237</v>
      </c>
      <c r="BQ11" s="46" t="s">
        <v>242</v>
      </c>
      <c r="BR11" s="46" t="s">
        <v>238</v>
      </c>
      <c r="BS11" s="46" t="s">
        <v>1626</v>
      </c>
      <c r="BT11" s="46" t="s">
        <v>111</v>
      </c>
      <c r="BU11" s="46" t="s">
        <v>1652</v>
      </c>
      <c r="BV11" s="46" t="s">
        <v>1649</v>
      </c>
      <c r="BX11" s="46" t="s">
        <v>1868</v>
      </c>
      <c r="BY11" s="46" t="s">
        <v>1870</v>
      </c>
      <c r="CA11" s="46" t="s">
        <v>1990</v>
      </c>
      <c r="CB11" s="46" t="s">
        <v>1991</v>
      </c>
      <c r="CC11" s="46" t="s">
        <v>1868</v>
      </c>
      <c r="CD11" s="46" t="s">
        <v>237</v>
      </c>
      <c r="CU11" s="46" t="s">
        <v>237</v>
      </c>
      <c r="CZ11" s="46" t="s">
        <v>292</v>
      </c>
      <c r="DA11" s="46" t="s">
        <v>245</v>
      </c>
      <c r="DB11" s="46" t="s">
        <v>245</v>
      </c>
      <c r="DC11" s="46" t="s">
        <v>245</v>
      </c>
      <c r="DD11" s="46" t="s">
        <v>265</v>
      </c>
      <c r="DE11" s="46" t="s">
        <v>265</v>
      </c>
      <c r="DF11" s="46" t="s">
        <v>245</v>
      </c>
      <c r="DG11" s="46" t="s">
        <v>265</v>
      </c>
      <c r="DH11" s="46" t="s">
        <v>247</v>
      </c>
      <c r="DK11" s="46" t="b">
        <f>vw_ET_Dataset_Public[[#This Row],[Event Location:  State PCODE]]=vw_ET_Dataset_Public[[#This Row],[Arrival from: Admin 1 PCODE]]</f>
        <v>1</v>
      </c>
      <c r="DL11" s="46" t="b">
        <f>vw_ET_Dataset_Public[[#This Row],[Event Location:  County PCODE]]=vw_ET_Dataset_Public[[#This Row],[Arrival from: Admin 2 PCODE]]</f>
        <v>1</v>
      </c>
      <c r="DM11" s="46" t="b">
        <f>vw_ET_Dataset_Public[[#This Row],[Event Location:  Payam PCODE]]=vw_ET_Dataset_Public[[#This Row],[Arrival from: Admin 3 PCODE]]</f>
        <v>1</v>
      </c>
      <c r="DN11" s="46" t="s">
        <v>3390</v>
      </c>
    </row>
    <row r="12" spans="1:118" x14ac:dyDescent="0.35">
      <c r="A12" s="46" t="s">
        <v>337</v>
      </c>
      <c r="B12" s="47">
        <v>44214</v>
      </c>
      <c r="C12" s="47">
        <v>44203</v>
      </c>
      <c r="D12" s="47">
        <v>44213</v>
      </c>
      <c r="E12" s="46" t="s">
        <v>227</v>
      </c>
      <c r="F12" s="46" t="s">
        <v>80</v>
      </c>
      <c r="G12" s="46" t="s">
        <v>339</v>
      </c>
      <c r="H12" s="46" t="s">
        <v>338</v>
      </c>
      <c r="I12" s="46" t="s">
        <v>340</v>
      </c>
      <c r="J12" s="46" t="s">
        <v>338</v>
      </c>
      <c r="K12" s="46" t="s">
        <v>341</v>
      </c>
      <c r="L12" s="46" t="s">
        <v>338</v>
      </c>
      <c r="M12" s="46">
        <v>4.3430700299999998</v>
      </c>
      <c r="N12" s="46">
        <v>31.0727005</v>
      </c>
      <c r="O12" s="46" t="s">
        <v>253</v>
      </c>
      <c r="P12" s="46" t="s">
        <v>271</v>
      </c>
      <c r="Q12" s="46" t="s">
        <v>6</v>
      </c>
      <c r="R12" s="46" t="b">
        <v>1</v>
      </c>
      <c r="U12" s="46" t="b">
        <v>1</v>
      </c>
      <c r="V12" s="46">
        <v>988</v>
      </c>
      <c r="W12" s="46">
        <v>5486</v>
      </c>
      <c r="X12" s="46">
        <v>68</v>
      </c>
      <c r="Y12" s="46">
        <v>269</v>
      </c>
      <c r="Z12" s="46">
        <v>914</v>
      </c>
      <c r="AA12" s="46">
        <v>510</v>
      </c>
      <c r="AB12" s="46">
        <v>511</v>
      </c>
      <c r="AC12" s="46">
        <v>208</v>
      </c>
      <c r="AD12" s="46">
        <v>112</v>
      </c>
      <c r="AE12" s="46">
        <v>327</v>
      </c>
      <c r="AF12" s="46">
        <v>1021</v>
      </c>
      <c r="AG12" s="46">
        <v>623</v>
      </c>
      <c r="AH12" s="46">
        <v>623</v>
      </c>
      <c r="AI12" s="46">
        <v>300</v>
      </c>
      <c r="AJ12" s="46">
        <v>2480</v>
      </c>
      <c r="AK12" s="46">
        <v>3006</v>
      </c>
      <c r="AL12" s="46">
        <v>776</v>
      </c>
      <c r="AM12" s="46">
        <v>508</v>
      </c>
      <c r="AN12" s="46">
        <v>5486</v>
      </c>
      <c r="AO12" s="46" t="s">
        <v>12</v>
      </c>
      <c r="AP12" s="46" t="s">
        <v>48</v>
      </c>
      <c r="AR12" s="46" t="s">
        <v>272</v>
      </c>
      <c r="AV12" s="46" t="s">
        <v>255</v>
      </c>
      <c r="AX12" s="46" t="s">
        <v>29</v>
      </c>
      <c r="BA12" s="46" t="b">
        <v>1</v>
      </c>
      <c r="BD12" s="46" t="s">
        <v>237</v>
      </c>
      <c r="BE12" s="46" t="b">
        <v>1</v>
      </c>
      <c r="BP12" s="46" t="s">
        <v>237</v>
      </c>
      <c r="BQ12" s="46" t="s">
        <v>242</v>
      </c>
      <c r="BR12" s="46" t="s">
        <v>238</v>
      </c>
      <c r="BS12" s="46" t="s">
        <v>227</v>
      </c>
      <c r="BT12" s="46" t="s">
        <v>80</v>
      </c>
      <c r="BU12" s="46" t="s">
        <v>339</v>
      </c>
      <c r="BV12" s="46" t="s">
        <v>338</v>
      </c>
      <c r="BX12" s="46" t="s">
        <v>338</v>
      </c>
      <c r="BY12" s="46" t="s">
        <v>340</v>
      </c>
      <c r="CA12" s="46" t="s">
        <v>343</v>
      </c>
      <c r="CB12" s="46" t="s">
        <v>342</v>
      </c>
      <c r="CC12" s="46" t="s">
        <v>338</v>
      </c>
      <c r="CD12" s="46" t="s">
        <v>237</v>
      </c>
      <c r="CU12" s="46" t="s">
        <v>237</v>
      </c>
      <c r="CZ12" s="46" t="s">
        <v>292</v>
      </c>
      <c r="DA12" s="46" t="s">
        <v>245</v>
      </c>
      <c r="DB12" s="46" t="s">
        <v>245</v>
      </c>
      <c r="DC12" s="46" t="s">
        <v>245</v>
      </c>
      <c r="DD12" s="46" t="s">
        <v>265</v>
      </c>
      <c r="DE12" s="46" t="s">
        <v>245</v>
      </c>
      <c r="DF12" s="46" t="s">
        <v>245</v>
      </c>
      <c r="DG12" s="46" t="s">
        <v>245</v>
      </c>
      <c r="DH12" s="46" t="s">
        <v>247</v>
      </c>
      <c r="DK12" s="46" t="b">
        <f>vw_ET_Dataset_Public[[#This Row],[Event Location:  State PCODE]]=vw_ET_Dataset_Public[[#This Row],[Arrival from: Admin 1 PCODE]]</f>
        <v>1</v>
      </c>
      <c r="DL12" s="46" t="b">
        <f>vw_ET_Dataset_Public[[#This Row],[Event Location:  County PCODE]]=vw_ET_Dataset_Public[[#This Row],[Arrival from: Admin 2 PCODE]]</f>
        <v>1</v>
      </c>
      <c r="DM12" s="46" t="b">
        <f>vw_ET_Dataset_Public[[#This Row],[Event Location:  Payam PCODE]]=vw_ET_Dataset_Public[[#This Row],[Arrival from: Admin 3 PCODE]]</f>
        <v>1</v>
      </c>
      <c r="DN12" s="46" t="s">
        <v>3390</v>
      </c>
    </row>
    <row r="13" spans="1:118" x14ac:dyDescent="0.35">
      <c r="A13" s="46" t="s">
        <v>1891</v>
      </c>
      <c r="B13" s="47">
        <v>44215</v>
      </c>
      <c r="C13" s="47">
        <v>44195</v>
      </c>
      <c r="D13" s="47">
        <v>44214</v>
      </c>
      <c r="E13" s="46" t="s">
        <v>1626</v>
      </c>
      <c r="F13" s="46" t="s">
        <v>111</v>
      </c>
      <c r="G13" s="46" t="s">
        <v>1652</v>
      </c>
      <c r="H13" s="46" t="s">
        <v>1649</v>
      </c>
      <c r="I13" s="46" t="s">
        <v>1893</v>
      </c>
      <c r="J13" s="46" t="s">
        <v>1892</v>
      </c>
      <c r="K13" s="46" t="s">
        <v>1894</v>
      </c>
      <c r="L13" s="46" t="s">
        <v>1892</v>
      </c>
      <c r="M13" s="46">
        <v>7.8848299979999998</v>
      </c>
      <c r="N13" s="46">
        <v>28.817499160000001</v>
      </c>
      <c r="O13" s="46" t="s">
        <v>253</v>
      </c>
      <c r="P13" s="46" t="s">
        <v>302</v>
      </c>
      <c r="Q13" s="46" t="s">
        <v>6</v>
      </c>
      <c r="R13" s="46" t="b">
        <v>1</v>
      </c>
      <c r="T13" s="46" t="b">
        <v>1</v>
      </c>
      <c r="U13" s="46" t="b">
        <v>1</v>
      </c>
      <c r="V13" s="46">
        <v>290</v>
      </c>
      <c r="W13" s="46">
        <v>1537</v>
      </c>
      <c r="X13" s="46">
        <v>140</v>
      </c>
      <c r="Y13" s="46">
        <v>187</v>
      </c>
      <c r="Z13" s="46">
        <v>191</v>
      </c>
      <c r="AA13" s="46">
        <v>101</v>
      </c>
      <c r="AB13" s="46">
        <v>101</v>
      </c>
      <c r="AC13" s="46">
        <v>22</v>
      </c>
      <c r="AD13" s="46">
        <v>151</v>
      </c>
      <c r="AE13" s="46">
        <v>207</v>
      </c>
      <c r="AF13" s="46">
        <v>198</v>
      </c>
      <c r="AG13" s="46">
        <v>106</v>
      </c>
      <c r="AH13" s="46">
        <v>106</v>
      </c>
      <c r="AI13" s="46">
        <v>27</v>
      </c>
      <c r="AJ13" s="46">
        <v>742</v>
      </c>
      <c r="AK13" s="46">
        <v>795</v>
      </c>
      <c r="AL13" s="46">
        <v>685</v>
      </c>
      <c r="AM13" s="46">
        <v>49</v>
      </c>
      <c r="AN13" s="46">
        <v>1537</v>
      </c>
      <c r="AO13" s="46" t="s">
        <v>12</v>
      </c>
      <c r="AP13" s="46" t="s">
        <v>48</v>
      </c>
      <c r="AR13" s="46" t="s">
        <v>272</v>
      </c>
      <c r="AV13" s="46" t="s">
        <v>255</v>
      </c>
      <c r="AX13" s="46" t="s">
        <v>29</v>
      </c>
      <c r="BA13" s="46" t="b">
        <v>1</v>
      </c>
      <c r="BB13" s="46" t="b">
        <v>1</v>
      </c>
      <c r="BC13" s="46" t="b">
        <v>1</v>
      </c>
      <c r="BD13" s="46" t="s">
        <v>256</v>
      </c>
      <c r="BJ13" s="46" t="b">
        <v>1</v>
      </c>
      <c r="BP13" s="46" t="s">
        <v>237</v>
      </c>
      <c r="BQ13" s="46" t="s">
        <v>242</v>
      </c>
      <c r="BR13" s="46" t="s">
        <v>238</v>
      </c>
      <c r="BS13" s="46" t="s">
        <v>1626</v>
      </c>
      <c r="BT13" s="46" t="s">
        <v>111</v>
      </c>
      <c r="BU13" s="46" t="s">
        <v>1652</v>
      </c>
      <c r="BV13" s="46" t="s">
        <v>1649</v>
      </c>
      <c r="BX13" s="46" t="s">
        <v>1892</v>
      </c>
      <c r="BY13" s="46" t="s">
        <v>1893</v>
      </c>
      <c r="CA13" s="46" t="s">
        <v>244</v>
      </c>
      <c r="CB13" s="46" t="s">
        <v>240</v>
      </c>
      <c r="CC13" s="46" t="s">
        <v>1895</v>
      </c>
      <c r="CD13" s="46" t="s">
        <v>237</v>
      </c>
      <c r="CU13" s="46" t="s">
        <v>237</v>
      </c>
      <c r="CZ13" s="46" t="s">
        <v>292</v>
      </c>
      <c r="DA13" s="46" t="s">
        <v>245</v>
      </c>
      <c r="DB13" s="46" t="s">
        <v>245</v>
      </c>
      <c r="DC13" s="46" t="s">
        <v>265</v>
      </c>
      <c r="DD13" s="46" t="s">
        <v>265</v>
      </c>
      <c r="DE13" s="46" t="s">
        <v>265</v>
      </c>
      <c r="DF13" s="46" t="s">
        <v>265</v>
      </c>
      <c r="DG13" s="46" t="s">
        <v>265</v>
      </c>
      <c r="DH13" s="46" t="s">
        <v>247</v>
      </c>
      <c r="DK13" s="46" t="b">
        <f>vw_ET_Dataset_Public[[#This Row],[Event Location:  State PCODE]]=vw_ET_Dataset_Public[[#This Row],[Arrival from: Admin 1 PCODE]]</f>
        <v>1</v>
      </c>
      <c r="DL13" s="46" t="b">
        <f>vw_ET_Dataset_Public[[#This Row],[Event Location:  County PCODE]]=vw_ET_Dataset_Public[[#This Row],[Arrival from: Admin 2 PCODE]]</f>
        <v>1</v>
      </c>
      <c r="DM13" s="46" t="b">
        <f>vw_ET_Dataset_Public[[#This Row],[Event Location:  Payam PCODE]]=vw_ET_Dataset_Public[[#This Row],[Arrival from: Admin 3 PCODE]]</f>
        <v>1</v>
      </c>
      <c r="DN13" s="46" t="s">
        <v>3390</v>
      </c>
    </row>
    <row r="14" spans="1:118" x14ac:dyDescent="0.35">
      <c r="A14" s="46" t="s">
        <v>1592</v>
      </c>
      <c r="B14" s="47">
        <v>44216</v>
      </c>
      <c r="C14" s="47">
        <v>44215</v>
      </c>
      <c r="D14" s="47">
        <v>44216</v>
      </c>
      <c r="E14" s="46" t="s">
        <v>1461</v>
      </c>
      <c r="F14" s="46" t="s">
        <v>105</v>
      </c>
      <c r="G14" s="46" t="s">
        <v>1594</v>
      </c>
      <c r="H14" s="46" t="s">
        <v>107</v>
      </c>
      <c r="I14" s="46" t="s">
        <v>1595</v>
      </c>
      <c r="J14" s="46" t="s">
        <v>1593</v>
      </c>
      <c r="K14" s="46" t="s">
        <v>1596</v>
      </c>
      <c r="L14" s="46" t="s">
        <v>1597</v>
      </c>
      <c r="M14" s="46">
        <v>9.4128704069999998</v>
      </c>
      <c r="N14" s="46">
        <v>31.55470085</v>
      </c>
      <c r="O14" s="46" t="s">
        <v>232</v>
      </c>
      <c r="P14" s="46" t="s">
        <v>271</v>
      </c>
      <c r="Q14" s="46" t="s">
        <v>6</v>
      </c>
      <c r="T14" s="46" t="b">
        <v>1</v>
      </c>
      <c r="U14" s="46" t="b">
        <v>1</v>
      </c>
      <c r="V14" s="46">
        <v>20</v>
      </c>
      <c r="W14" s="46">
        <v>100</v>
      </c>
      <c r="X14" s="46">
        <v>3</v>
      </c>
      <c r="Y14" s="46">
        <v>8</v>
      </c>
      <c r="Z14" s="46">
        <v>7</v>
      </c>
      <c r="AA14" s="46">
        <v>8</v>
      </c>
      <c r="AB14" s="46">
        <v>10</v>
      </c>
      <c r="AC14" s="46">
        <v>5</v>
      </c>
      <c r="AD14" s="46">
        <v>8</v>
      </c>
      <c r="AE14" s="46">
        <v>10</v>
      </c>
      <c r="AF14" s="46">
        <v>10</v>
      </c>
      <c r="AG14" s="46">
        <v>10</v>
      </c>
      <c r="AH14" s="46">
        <v>11</v>
      </c>
      <c r="AI14" s="46">
        <v>10</v>
      </c>
      <c r="AJ14" s="46">
        <v>41</v>
      </c>
      <c r="AK14" s="46">
        <v>59</v>
      </c>
      <c r="AL14" s="46">
        <v>29</v>
      </c>
      <c r="AM14" s="46">
        <v>15</v>
      </c>
      <c r="AN14" s="46">
        <v>100</v>
      </c>
      <c r="AO14" s="46" t="s">
        <v>12</v>
      </c>
      <c r="AP14" s="46" t="s">
        <v>48</v>
      </c>
      <c r="AR14" s="46" t="s">
        <v>272</v>
      </c>
      <c r="AV14" s="46" t="s">
        <v>255</v>
      </c>
      <c r="AX14" s="46" t="s">
        <v>65</v>
      </c>
      <c r="BD14" s="46" t="s">
        <v>237</v>
      </c>
      <c r="BE14" s="46" t="b">
        <v>1</v>
      </c>
      <c r="BP14" s="46" t="s">
        <v>237</v>
      </c>
      <c r="BQ14" s="46" t="s">
        <v>242</v>
      </c>
      <c r="BR14" s="46" t="s">
        <v>238</v>
      </c>
      <c r="BS14" s="46" t="s">
        <v>1461</v>
      </c>
      <c r="BT14" s="46" t="s">
        <v>105</v>
      </c>
      <c r="BU14" s="46" t="s">
        <v>1594</v>
      </c>
      <c r="BV14" s="46" t="s">
        <v>107</v>
      </c>
      <c r="BX14" s="46" t="s">
        <v>1593</v>
      </c>
      <c r="BY14" s="46" t="s">
        <v>1595</v>
      </c>
      <c r="CA14" s="46" t="s">
        <v>1596</v>
      </c>
      <c r="CB14" s="46" t="s">
        <v>1597</v>
      </c>
      <c r="CC14" s="46" t="s">
        <v>1593</v>
      </c>
      <c r="CD14" s="46" t="s">
        <v>237</v>
      </c>
      <c r="CU14" s="46" t="s">
        <v>237</v>
      </c>
      <c r="CZ14" s="46" t="s">
        <v>292</v>
      </c>
      <c r="DA14" s="46" t="s">
        <v>265</v>
      </c>
      <c r="DB14" s="46" t="s">
        <v>265</v>
      </c>
      <c r="DC14" s="46" t="s">
        <v>265</v>
      </c>
      <c r="DD14" s="46" t="s">
        <v>265</v>
      </c>
      <c r="DE14" s="46" t="s">
        <v>265</v>
      </c>
      <c r="DF14" s="46" t="s">
        <v>246</v>
      </c>
      <c r="DG14" s="46" t="s">
        <v>265</v>
      </c>
      <c r="DH14" s="46" t="s">
        <v>247</v>
      </c>
      <c r="DK14" s="46" t="b">
        <f>vw_ET_Dataset_Public[[#This Row],[Event Location:  State PCODE]]=vw_ET_Dataset_Public[[#This Row],[Arrival from: Admin 1 PCODE]]</f>
        <v>1</v>
      </c>
      <c r="DL14" s="46" t="b">
        <f>vw_ET_Dataset_Public[[#This Row],[Event Location:  County PCODE]]=vw_ET_Dataset_Public[[#This Row],[Arrival from: Admin 2 PCODE]]</f>
        <v>1</v>
      </c>
      <c r="DM14" s="46" t="b">
        <f>vw_ET_Dataset_Public[[#This Row],[Event Location:  Payam PCODE]]=vw_ET_Dataset_Public[[#This Row],[Arrival from: Admin 3 PCODE]]</f>
        <v>1</v>
      </c>
      <c r="DN14" s="46" t="s">
        <v>3390</v>
      </c>
    </row>
    <row r="15" spans="1:118" x14ac:dyDescent="0.35">
      <c r="A15" s="46" t="s">
        <v>1598</v>
      </c>
      <c r="B15" s="47">
        <v>44216</v>
      </c>
      <c r="C15" s="47">
        <v>44215</v>
      </c>
      <c r="D15" s="47">
        <v>44216</v>
      </c>
      <c r="E15" s="46" t="s">
        <v>1461</v>
      </c>
      <c r="F15" s="46" t="s">
        <v>105</v>
      </c>
      <c r="G15" s="46" t="s">
        <v>1594</v>
      </c>
      <c r="H15" s="46" t="s">
        <v>107</v>
      </c>
      <c r="I15" s="46" t="s">
        <v>1599</v>
      </c>
      <c r="J15" s="46" t="s">
        <v>107</v>
      </c>
      <c r="K15" s="46" t="s">
        <v>1600</v>
      </c>
      <c r="L15" s="46" t="s">
        <v>1601</v>
      </c>
      <c r="M15" s="46">
        <v>9.4297179999999994</v>
      </c>
      <c r="N15" s="46">
        <v>31.348151000000001</v>
      </c>
      <c r="O15" s="46" t="s">
        <v>232</v>
      </c>
      <c r="P15" s="46" t="s">
        <v>233</v>
      </c>
      <c r="Q15" s="46" t="s">
        <v>6</v>
      </c>
      <c r="R15" s="46" t="b">
        <v>1</v>
      </c>
      <c r="T15" s="46" t="b">
        <v>1</v>
      </c>
      <c r="U15" s="46" t="b">
        <v>1</v>
      </c>
      <c r="V15" s="46">
        <v>60</v>
      </c>
      <c r="W15" s="46">
        <v>300</v>
      </c>
      <c r="X15" s="46">
        <v>9</v>
      </c>
      <c r="Y15" s="46">
        <v>15</v>
      </c>
      <c r="Z15" s="46">
        <v>29</v>
      </c>
      <c r="AA15" s="46">
        <v>19</v>
      </c>
      <c r="AB15" s="46">
        <v>17</v>
      </c>
      <c r="AC15" s="46">
        <v>7</v>
      </c>
      <c r="AD15" s="46">
        <v>22</v>
      </c>
      <c r="AE15" s="46">
        <v>39</v>
      </c>
      <c r="AF15" s="46">
        <v>53</v>
      </c>
      <c r="AG15" s="46">
        <v>41</v>
      </c>
      <c r="AH15" s="46">
        <v>27</v>
      </c>
      <c r="AI15" s="46">
        <v>22</v>
      </c>
      <c r="AJ15" s="46">
        <v>96</v>
      </c>
      <c r="AK15" s="46">
        <v>204</v>
      </c>
      <c r="AL15" s="46">
        <v>85</v>
      </c>
      <c r="AM15" s="46">
        <v>29</v>
      </c>
      <c r="AN15" s="46">
        <v>300</v>
      </c>
      <c r="AO15" s="46" t="s">
        <v>13</v>
      </c>
      <c r="AP15" s="46" t="s">
        <v>48</v>
      </c>
      <c r="AR15" s="46" t="s">
        <v>409</v>
      </c>
      <c r="AV15" s="46" t="s">
        <v>1516</v>
      </c>
      <c r="AX15" s="46" t="s">
        <v>65</v>
      </c>
      <c r="BD15" s="46" t="s">
        <v>237</v>
      </c>
      <c r="BE15" s="46" t="b">
        <v>1</v>
      </c>
      <c r="BF15" s="46" t="b">
        <v>1</v>
      </c>
      <c r="BH15" s="46" t="b">
        <v>1</v>
      </c>
      <c r="BI15" s="46" t="b">
        <v>1</v>
      </c>
      <c r="BJ15" s="46" t="b">
        <v>1</v>
      </c>
      <c r="BL15" s="46" t="b">
        <v>1</v>
      </c>
      <c r="BP15" s="46" t="s">
        <v>237</v>
      </c>
      <c r="BQ15" s="46" t="s">
        <v>242</v>
      </c>
      <c r="BR15" s="46" t="s">
        <v>238</v>
      </c>
      <c r="BS15" s="46" t="s">
        <v>1461</v>
      </c>
      <c r="BT15" s="46" t="s">
        <v>105</v>
      </c>
      <c r="BU15" s="46" t="s">
        <v>1594</v>
      </c>
      <c r="BV15" s="46" t="s">
        <v>107</v>
      </c>
      <c r="BX15" s="46" t="s">
        <v>107</v>
      </c>
      <c r="BY15" s="46" t="s">
        <v>1599</v>
      </c>
      <c r="CA15" s="46" t="s">
        <v>1600</v>
      </c>
      <c r="CB15" s="46" t="s">
        <v>1601</v>
      </c>
      <c r="CC15" s="46" t="s">
        <v>107</v>
      </c>
      <c r="CD15" s="46" t="s">
        <v>237</v>
      </c>
      <c r="CU15" s="46" t="s">
        <v>237</v>
      </c>
      <c r="CZ15" s="46" t="s">
        <v>292</v>
      </c>
      <c r="DA15" s="46" t="s">
        <v>265</v>
      </c>
      <c r="DB15" s="46" t="s">
        <v>245</v>
      </c>
      <c r="DC15" s="46" t="s">
        <v>245</v>
      </c>
      <c r="DD15" s="46" t="s">
        <v>245</v>
      </c>
      <c r="DE15" s="46" t="s">
        <v>245</v>
      </c>
      <c r="DF15" s="46" t="s">
        <v>245</v>
      </c>
      <c r="DG15" s="46" t="s">
        <v>265</v>
      </c>
      <c r="DH15" s="46" t="s">
        <v>247</v>
      </c>
      <c r="DK15" s="46" t="b">
        <f>vw_ET_Dataset_Public[[#This Row],[Event Location:  State PCODE]]=vw_ET_Dataset_Public[[#This Row],[Arrival from: Admin 1 PCODE]]</f>
        <v>1</v>
      </c>
      <c r="DL15" s="46" t="b">
        <f>vw_ET_Dataset_Public[[#This Row],[Event Location:  County PCODE]]=vw_ET_Dataset_Public[[#This Row],[Arrival from: Admin 2 PCODE]]</f>
        <v>1</v>
      </c>
      <c r="DM15" s="46" t="b">
        <f>vw_ET_Dataset_Public[[#This Row],[Event Location:  Payam PCODE]]=vw_ET_Dataset_Public[[#This Row],[Arrival from: Admin 3 PCODE]]</f>
        <v>1</v>
      </c>
      <c r="DN15" s="46" t="s">
        <v>3390</v>
      </c>
    </row>
    <row r="16" spans="1:118" x14ac:dyDescent="0.35">
      <c r="A16" s="46" t="s">
        <v>1608</v>
      </c>
      <c r="B16" s="47">
        <v>44218</v>
      </c>
      <c r="C16" s="47">
        <v>44217</v>
      </c>
      <c r="D16" s="47">
        <v>44218</v>
      </c>
      <c r="E16" s="46" t="s">
        <v>1461</v>
      </c>
      <c r="F16" s="46" t="s">
        <v>105</v>
      </c>
      <c r="G16" s="46" t="s">
        <v>1594</v>
      </c>
      <c r="H16" s="46" t="s">
        <v>107</v>
      </c>
      <c r="I16" s="46" t="s">
        <v>1604</v>
      </c>
      <c r="J16" s="46" t="s">
        <v>1603</v>
      </c>
      <c r="K16" s="46" t="s">
        <v>1609</v>
      </c>
      <c r="L16" s="46" t="s">
        <v>1610</v>
      </c>
      <c r="M16" s="46">
        <v>9.5820749999999997</v>
      </c>
      <c r="N16" s="46">
        <v>30.807727</v>
      </c>
      <c r="O16" s="46" t="s">
        <v>232</v>
      </c>
      <c r="P16" s="46" t="s">
        <v>233</v>
      </c>
      <c r="Q16" s="46" t="s">
        <v>6</v>
      </c>
      <c r="R16" s="46" t="b">
        <v>1</v>
      </c>
      <c r="T16" s="46" t="b">
        <v>1</v>
      </c>
      <c r="U16" s="46" t="b">
        <v>1</v>
      </c>
      <c r="V16" s="46">
        <v>1391</v>
      </c>
      <c r="W16" s="46">
        <v>5565</v>
      </c>
      <c r="X16" s="46">
        <v>251</v>
      </c>
      <c r="Y16" s="46">
        <v>199</v>
      </c>
      <c r="Z16" s="46">
        <v>1054</v>
      </c>
      <c r="AA16" s="46">
        <v>378</v>
      </c>
      <c r="AB16" s="46">
        <v>278</v>
      </c>
      <c r="AC16" s="46">
        <v>99</v>
      </c>
      <c r="AD16" s="46">
        <v>304</v>
      </c>
      <c r="AE16" s="46">
        <v>487</v>
      </c>
      <c r="AF16" s="46">
        <v>853</v>
      </c>
      <c r="AG16" s="46">
        <v>971</v>
      </c>
      <c r="AH16" s="46">
        <v>540</v>
      </c>
      <c r="AI16" s="46">
        <v>151</v>
      </c>
      <c r="AJ16" s="46">
        <v>2259</v>
      </c>
      <c r="AK16" s="46">
        <v>3306</v>
      </c>
      <c r="AL16" s="46">
        <v>1241</v>
      </c>
      <c r="AM16" s="46">
        <v>250</v>
      </c>
      <c r="AN16" s="46">
        <v>5565</v>
      </c>
      <c r="AO16" s="46" t="s">
        <v>13</v>
      </c>
      <c r="AP16" s="46" t="s">
        <v>48</v>
      </c>
      <c r="AR16" s="46" t="s">
        <v>234</v>
      </c>
      <c r="AV16" s="46" t="s">
        <v>1516</v>
      </c>
      <c r="AX16" s="46" t="s">
        <v>65</v>
      </c>
      <c r="BD16" s="46" t="s">
        <v>237</v>
      </c>
      <c r="BE16" s="46" t="b">
        <v>1</v>
      </c>
      <c r="BF16" s="46" t="b">
        <v>1</v>
      </c>
      <c r="BH16" s="46" t="b">
        <v>1</v>
      </c>
      <c r="BJ16" s="46" t="b">
        <v>1</v>
      </c>
      <c r="BL16" s="46" t="b">
        <v>1</v>
      </c>
      <c r="BP16" s="46" t="s">
        <v>237</v>
      </c>
      <c r="BQ16" s="46" t="s">
        <v>242</v>
      </c>
      <c r="BR16" s="46" t="s">
        <v>238</v>
      </c>
      <c r="BS16" s="46" t="s">
        <v>260</v>
      </c>
      <c r="BT16" s="46" t="s">
        <v>83</v>
      </c>
      <c r="BU16" s="46" t="s">
        <v>667</v>
      </c>
      <c r="BV16" s="46" t="s">
        <v>88</v>
      </c>
      <c r="BX16" s="46" t="s">
        <v>352</v>
      </c>
      <c r="BY16" s="46" t="s">
        <v>244</v>
      </c>
      <c r="BZ16" s="46" t="s">
        <v>1611</v>
      </c>
      <c r="CA16" s="46" t="s">
        <v>244</v>
      </c>
      <c r="CB16" s="46" t="s">
        <v>240</v>
      </c>
      <c r="CC16" s="46" t="s">
        <v>1612</v>
      </c>
      <c r="CD16" s="46" t="s">
        <v>237</v>
      </c>
      <c r="CU16" s="46" t="s">
        <v>237</v>
      </c>
      <c r="CZ16" s="46" t="s">
        <v>292</v>
      </c>
      <c r="DA16" s="46" t="s">
        <v>265</v>
      </c>
      <c r="DB16" s="46" t="s">
        <v>245</v>
      </c>
      <c r="DC16" s="46" t="s">
        <v>245</v>
      </c>
      <c r="DD16" s="46" t="s">
        <v>245</v>
      </c>
      <c r="DE16" s="46" t="s">
        <v>245</v>
      </c>
      <c r="DF16" s="46" t="s">
        <v>265</v>
      </c>
      <c r="DG16" s="46" t="s">
        <v>265</v>
      </c>
      <c r="DH16" s="46" t="s">
        <v>247</v>
      </c>
      <c r="DK16" s="46" t="b">
        <f>vw_ET_Dataset_Public[[#This Row],[Event Location:  State PCODE]]=vw_ET_Dataset_Public[[#This Row],[Arrival from: Admin 1 PCODE]]</f>
        <v>0</v>
      </c>
      <c r="DL16" s="46" t="b">
        <f>vw_ET_Dataset_Public[[#This Row],[Event Location:  County PCODE]]=vw_ET_Dataset_Public[[#This Row],[Arrival from: Admin 2 PCODE]]</f>
        <v>0</v>
      </c>
      <c r="DM16" s="46" t="b">
        <f>vw_ET_Dataset_Public[[#This Row],[Event Location:  Payam PCODE]]=vw_ET_Dataset_Public[[#This Row],[Arrival from: Admin 3 PCODE]]</f>
        <v>0</v>
      </c>
      <c r="DN16" s="46" t="s">
        <v>3395</v>
      </c>
    </row>
    <row r="17" spans="1:118" x14ac:dyDescent="0.35">
      <c r="A17" s="46" t="s">
        <v>1602</v>
      </c>
      <c r="B17" s="47">
        <v>44218</v>
      </c>
      <c r="C17" s="47">
        <v>44217</v>
      </c>
      <c r="D17" s="47">
        <v>44218</v>
      </c>
      <c r="E17" s="46" t="s">
        <v>1461</v>
      </c>
      <c r="F17" s="46" t="s">
        <v>105</v>
      </c>
      <c r="G17" s="46" t="s">
        <v>1594</v>
      </c>
      <c r="H17" s="46" t="s">
        <v>107</v>
      </c>
      <c r="I17" s="46" t="s">
        <v>1604</v>
      </c>
      <c r="J17" s="46" t="s">
        <v>1603</v>
      </c>
      <c r="K17" s="46" t="s">
        <v>1605</v>
      </c>
      <c r="L17" s="46" t="s">
        <v>1606</v>
      </c>
      <c r="M17" s="46">
        <v>9.5868669999999998</v>
      </c>
      <c r="N17" s="46">
        <v>30.949452999999998</v>
      </c>
      <c r="O17" s="46" t="s">
        <v>232</v>
      </c>
      <c r="P17" s="46" t="s">
        <v>233</v>
      </c>
      <c r="Q17" s="46" t="s">
        <v>6</v>
      </c>
      <c r="R17" s="46" t="b">
        <v>1</v>
      </c>
      <c r="S17" s="46" t="b">
        <v>1</v>
      </c>
      <c r="U17" s="46" t="b">
        <v>1</v>
      </c>
      <c r="V17" s="46">
        <v>1237</v>
      </c>
      <c r="W17" s="46">
        <v>7435</v>
      </c>
      <c r="X17" s="46">
        <v>321</v>
      </c>
      <c r="Y17" s="46">
        <v>495</v>
      </c>
      <c r="Z17" s="46">
        <v>776</v>
      </c>
      <c r="AA17" s="46">
        <v>1021</v>
      </c>
      <c r="AB17" s="46">
        <v>565</v>
      </c>
      <c r="AC17" s="46">
        <v>100</v>
      </c>
      <c r="AD17" s="46">
        <v>450</v>
      </c>
      <c r="AE17" s="46">
        <v>650</v>
      </c>
      <c r="AF17" s="46">
        <v>925</v>
      </c>
      <c r="AG17" s="46">
        <v>1250</v>
      </c>
      <c r="AH17" s="46">
        <v>725</v>
      </c>
      <c r="AI17" s="46">
        <v>157</v>
      </c>
      <c r="AJ17" s="46">
        <v>3278</v>
      </c>
      <c r="AK17" s="46">
        <v>4157</v>
      </c>
      <c r="AL17" s="46">
        <v>1916</v>
      </c>
      <c r="AM17" s="46">
        <v>257</v>
      </c>
      <c r="AN17" s="46">
        <v>7435</v>
      </c>
      <c r="AO17" s="46" t="s">
        <v>13</v>
      </c>
      <c r="AP17" s="46" t="s">
        <v>48</v>
      </c>
      <c r="AR17" s="46" t="s">
        <v>272</v>
      </c>
      <c r="AV17" s="46" t="s">
        <v>1516</v>
      </c>
      <c r="AX17" s="46" t="s">
        <v>65</v>
      </c>
      <c r="BD17" s="46" t="s">
        <v>237</v>
      </c>
      <c r="BE17" s="46" t="b">
        <v>1</v>
      </c>
      <c r="BF17" s="46" t="b">
        <v>1</v>
      </c>
      <c r="BH17" s="46" t="b">
        <v>1</v>
      </c>
      <c r="BJ17" s="46" t="b">
        <v>1</v>
      </c>
      <c r="BL17" s="46" t="b">
        <v>1</v>
      </c>
      <c r="BP17" s="46" t="s">
        <v>237</v>
      </c>
      <c r="BQ17" s="46" t="s">
        <v>242</v>
      </c>
      <c r="BR17" s="46" t="s">
        <v>238</v>
      </c>
      <c r="BS17" s="46" t="s">
        <v>260</v>
      </c>
      <c r="BT17" s="46" t="s">
        <v>83</v>
      </c>
      <c r="BU17" s="46" t="s">
        <v>667</v>
      </c>
      <c r="BV17" s="46" t="s">
        <v>88</v>
      </c>
      <c r="BX17" s="46" t="s">
        <v>666</v>
      </c>
      <c r="BY17" s="46" t="s">
        <v>668</v>
      </c>
      <c r="CA17" s="46" t="s">
        <v>244</v>
      </c>
      <c r="CB17" s="46" t="s">
        <v>240</v>
      </c>
      <c r="CC17" s="46" t="s">
        <v>1607</v>
      </c>
      <c r="CD17" s="46" t="s">
        <v>237</v>
      </c>
      <c r="CU17" s="46" t="s">
        <v>237</v>
      </c>
      <c r="CZ17" s="46" t="s">
        <v>292</v>
      </c>
      <c r="DA17" s="46" t="s">
        <v>265</v>
      </c>
      <c r="DB17" s="46" t="s">
        <v>245</v>
      </c>
      <c r="DC17" s="46" t="s">
        <v>245</v>
      </c>
      <c r="DD17" s="46" t="s">
        <v>245</v>
      </c>
      <c r="DE17" s="46" t="s">
        <v>245</v>
      </c>
      <c r="DF17" s="46" t="s">
        <v>265</v>
      </c>
      <c r="DG17" s="46" t="s">
        <v>265</v>
      </c>
      <c r="DH17" s="46" t="s">
        <v>247</v>
      </c>
      <c r="DK17" s="46" t="b">
        <f>vw_ET_Dataset_Public[[#This Row],[Event Location:  State PCODE]]=vw_ET_Dataset_Public[[#This Row],[Arrival from: Admin 1 PCODE]]</f>
        <v>0</v>
      </c>
      <c r="DL17" s="46" t="b">
        <f>vw_ET_Dataset_Public[[#This Row],[Event Location:  County PCODE]]=vw_ET_Dataset_Public[[#This Row],[Arrival from: Admin 2 PCODE]]</f>
        <v>0</v>
      </c>
      <c r="DM17" s="46" t="b">
        <f>vw_ET_Dataset_Public[[#This Row],[Event Location:  Payam PCODE]]=vw_ET_Dataset_Public[[#This Row],[Arrival from: Admin 3 PCODE]]</f>
        <v>0</v>
      </c>
      <c r="DN17" s="46" t="s">
        <v>3395</v>
      </c>
    </row>
    <row r="18" spans="1:118" x14ac:dyDescent="0.35">
      <c r="A18" s="46" t="s">
        <v>1535</v>
      </c>
      <c r="B18" s="47">
        <v>44222</v>
      </c>
      <c r="C18" s="47">
        <v>44214</v>
      </c>
      <c r="D18" s="47">
        <v>44220</v>
      </c>
      <c r="E18" s="46" t="s">
        <v>1461</v>
      </c>
      <c r="F18" s="46" t="s">
        <v>105</v>
      </c>
      <c r="G18" s="46" t="s">
        <v>1538</v>
      </c>
      <c r="H18" s="46" t="s">
        <v>1536</v>
      </c>
      <c r="I18" s="46" t="s">
        <v>1539</v>
      </c>
      <c r="J18" s="46" t="s">
        <v>1537</v>
      </c>
      <c r="K18" s="46" t="s">
        <v>1540</v>
      </c>
      <c r="L18" s="46" t="s">
        <v>1541</v>
      </c>
      <c r="M18" s="46">
        <v>9.9704999999999995</v>
      </c>
      <c r="N18" s="46">
        <v>33.573999999999998</v>
      </c>
      <c r="O18" s="46" t="s">
        <v>253</v>
      </c>
      <c r="P18" s="46" t="s">
        <v>233</v>
      </c>
      <c r="Q18" s="46" t="s">
        <v>6</v>
      </c>
      <c r="R18" s="46" t="b">
        <v>1</v>
      </c>
      <c r="T18" s="46" t="b">
        <v>1</v>
      </c>
      <c r="U18" s="46" t="b">
        <v>1</v>
      </c>
      <c r="V18" s="46">
        <v>741</v>
      </c>
      <c r="W18" s="46">
        <v>3753</v>
      </c>
      <c r="X18" s="46">
        <v>176</v>
      </c>
      <c r="Y18" s="46">
        <v>292</v>
      </c>
      <c r="Z18" s="46">
        <v>306</v>
      </c>
      <c r="AA18" s="46">
        <v>446</v>
      </c>
      <c r="AB18" s="46">
        <v>447</v>
      </c>
      <c r="AC18" s="46">
        <v>86</v>
      </c>
      <c r="AD18" s="46">
        <v>230</v>
      </c>
      <c r="AE18" s="46">
        <v>291</v>
      </c>
      <c r="AF18" s="46">
        <v>375</v>
      </c>
      <c r="AG18" s="46">
        <v>502</v>
      </c>
      <c r="AH18" s="46">
        <v>502</v>
      </c>
      <c r="AI18" s="46">
        <v>100</v>
      </c>
      <c r="AJ18" s="46">
        <v>1753</v>
      </c>
      <c r="AK18" s="46">
        <v>2000</v>
      </c>
      <c r="AL18" s="46">
        <v>989</v>
      </c>
      <c r="AM18" s="46">
        <v>186</v>
      </c>
      <c r="AN18" s="46">
        <v>3753</v>
      </c>
      <c r="AO18" s="46" t="s">
        <v>12</v>
      </c>
      <c r="AP18" s="46" t="s">
        <v>48</v>
      </c>
      <c r="AR18" s="46" t="s">
        <v>264</v>
      </c>
      <c r="AV18" s="46" t="s">
        <v>255</v>
      </c>
      <c r="AX18" s="46" t="s">
        <v>1542</v>
      </c>
      <c r="BD18" s="46" t="s">
        <v>256</v>
      </c>
      <c r="BF18" s="46" t="b">
        <v>1</v>
      </c>
      <c r="BP18" s="46" t="s">
        <v>237</v>
      </c>
      <c r="BQ18" s="46" t="s">
        <v>242</v>
      </c>
      <c r="BR18" s="46" t="s">
        <v>238</v>
      </c>
      <c r="BS18" s="46" t="s">
        <v>1461</v>
      </c>
      <c r="BT18" s="46" t="s">
        <v>105</v>
      </c>
      <c r="BU18" s="46" t="s">
        <v>1538</v>
      </c>
      <c r="BV18" s="46" t="s">
        <v>1536</v>
      </c>
      <c r="BX18" s="46" t="s">
        <v>1537</v>
      </c>
      <c r="BY18" s="46" t="s">
        <v>1539</v>
      </c>
      <c r="CA18" s="46" t="s">
        <v>244</v>
      </c>
      <c r="CB18" s="46" t="s">
        <v>240</v>
      </c>
      <c r="CC18" s="46" t="s">
        <v>1543</v>
      </c>
      <c r="CD18" s="46" t="s">
        <v>237</v>
      </c>
      <c r="CU18" s="46" t="s">
        <v>237</v>
      </c>
      <c r="CZ18" s="46" t="s">
        <v>292</v>
      </c>
      <c r="DA18" s="46" t="s">
        <v>245</v>
      </c>
      <c r="DB18" s="46" t="s">
        <v>245</v>
      </c>
      <c r="DC18" s="46" t="s">
        <v>245</v>
      </c>
      <c r="DD18" s="46" t="s">
        <v>245</v>
      </c>
      <c r="DE18" s="46" t="s">
        <v>265</v>
      </c>
      <c r="DF18" s="46" t="s">
        <v>245</v>
      </c>
      <c r="DG18" s="46" t="s">
        <v>265</v>
      </c>
      <c r="DH18" s="46" t="s">
        <v>247</v>
      </c>
      <c r="DK18" s="46" t="b">
        <f>vw_ET_Dataset_Public[[#This Row],[Event Location:  State PCODE]]=vw_ET_Dataset_Public[[#This Row],[Arrival from: Admin 1 PCODE]]</f>
        <v>1</v>
      </c>
      <c r="DL18" s="46" t="b">
        <f>vw_ET_Dataset_Public[[#This Row],[Event Location:  County PCODE]]=vw_ET_Dataset_Public[[#This Row],[Arrival from: Admin 2 PCODE]]</f>
        <v>1</v>
      </c>
      <c r="DM18" s="46" t="b">
        <f>vw_ET_Dataset_Public[[#This Row],[Event Location:  Payam PCODE]]=vw_ET_Dataset_Public[[#This Row],[Arrival from: Admin 3 PCODE]]</f>
        <v>1</v>
      </c>
      <c r="DN18" s="46" t="s">
        <v>3390</v>
      </c>
    </row>
    <row r="19" spans="1:118" x14ac:dyDescent="0.35">
      <c r="A19" s="46" t="s">
        <v>2514</v>
      </c>
      <c r="B19" s="47">
        <v>44222</v>
      </c>
      <c r="C19" s="47">
        <v>44214</v>
      </c>
      <c r="D19" s="47">
        <v>44220</v>
      </c>
      <c r="E19" s="46" t="s">
        <v>1461</v>
      </c>
      <c r="F19" s="46" t="s">
        <v>105</v>
      </c>
      <c r="G19" s="46" t="s">
        <v>1538</v>
      </c>
      <c r="H19" s="46" t="s">
        <v>1536</v>
      </c>
      <c r="I19" s="46" t="s">
        <v>1539</v>
      </c>
      <c r="J19" s="46" t="s">
        <v>1537</v>
      </c>
      <c r="K19" s="46" t="s">
        <v>2515</v>
      </c>
      <c r="L19" s="46" t="s">
        <v>2516</v>
      </c>
      <c r="M19" s="46">
        <v>9.9885470000000005</v>
      </c>
      <c r="N19" s="46">
        <v>33.834578999999998</v>
      </c>
      <c r="O19" s="46" t="s">
        <v>253</v>
      </c>
      <c r="P19" s="46" t="s">
        <v>302</v>
      </c>
      <c r="Q19" s="46" t="s">
        <v>6</v>
      </c>
      <c r="T19" s="46" t="b">
        <v>1</v>
      </c>
      <c r="U19" s="46" t="b">
        <v>1</v>
      </c>
      <c r="V19" s="46">
        <v>213</v>
      </c>
      <c r="W19" s="46">
        <v>1150</v>
      </c>
      <c r="X19" s="46">
        <v>35</v>
      </c>
      <c r="Y19" s="46">
        <v>70</v>
      </c>
      <c r="Z19" s="46">
        <v>123</v>
      </c>
      <c r="AA19" s="46">
        <v>108</v>
      </c>
      <c r="AB19" s="46">
        <v>109</v>
      </c>
      <c r="AC19" s="46">
        <v>30</v>
      </c>
      <c r="AD19" s="46">
        <v>64</v>
      </c>
      <c r="AE19" s="46">
        <v>86</v>
      </c>
      <c r="AF19" s="46">
        <v>112</v>
      </c>
      <c r="AG19" s="46">
        <v>178</v>
      </c>
      <c r="AH19" s="46">
        <v>179</v>
      </c>
      <c r="AI19" s="46">
        <v>56</v>
      </c>
      <c r="AJ19" s="46">
        <v>475</v>
      </c>
      <c r="AK19" s="46">
        <v>675</v>
      </c>
      <c r="AL19" s="46">
        <v>255</v>
      </c>
      <c r="AM19" s="46">
        <v>86</v>
      </c>
      <c r="AN19" s="46">
        <v>1150</v>
      </c>
      <c r="AO19" s="46" t="s">
        <v>12</v>
      </c>
      <c r="AP19" s="46" t="s">
        <v>48</v>
      </c>
      <c r="AR19" s="46" t="s">
        <v>234</v>
      </c>
      <c r="AV19" s="46" t="s">
        <v>255</v>
      </c>
      <c r="AX19" s="46" t="s">
        <v>29</v>
      </c>
      <c r="BB19" s="46" t="b">
        <v>1</v>
      </c>
      <c r="BD19" s="46" t="s">
        <v>237</v>
      </c>
      <c r="BF19" s="46" t="b">
        <v>1</v>
      </c>
      <c r="BP19" s="46" t="s">
        <v>237</v>
      </c>
      <c r="BQ19" s="46" t="s">
        <v>242</v>
      </c>
      <c r="BR19" s="46" t="s">
        <v>238</v>
      </c>
      <c r="BS19" s="46" t="s">
        <v>1461</v>
      </c>
      <c r="BT19" s="46" t="s">
        <v>105</v>
      </c>
      <c r="BU19" s="46" t="s">
        <v>1538</v>
      </c>
      <c r="BV19" s="46" t="s">
        <v>1536</v>
      </c>
      <c r="BX19" s="46" t="s">
        <v>1537</v>
      </c>
      <c r="BY19" s="46" t="s">
        <v>1539</v>
      </c>
      <c r="CA19" s="46" t="s">
        <v>2515</v>
      </c>
      <c r="CB19" s="46" t="s">
        <v>2516</v>
      </c>
      <c r="CC19" s="46" t="s">
        <v>1537</v>
      </c>
      <c r="CD19" s="46" t="s">
        <v>237</v>
      </c>
      <c r="CU19" s="46" t="s">
        <v>256</v>
      </c>
      <c r="CV19" s="46">
        <v>100</v>
      </c>
      <c r="CW19" s="46">
        <v>850</v>
      </c>
      <c r="CX19" s="46" t="s">
        <v>272</v>
      </c>
      <c r="CY19" s="46" t="s">
        <v>2292</v>
      </c>
      <c r="CZ19" s="46" t="s">
        <v>292</v>
      </c>
      <c r="DA19" s="46" t="s">
        <v>245</v>
      </c>
      <c r="DB19" s="46" t="s">
        <v>245</v>
      </c>
      <c r="DC19" s="46" t="s">
        <v>245</v>
      </c>
      <c r="DD19" s="46" t="s">
        <v>245</v>
      </c>
      <c r="DE19" s="46" t="s">
        <v>265</v>
      </c>
      <c r="DF19" s="46" t="s">
        <v>245</v>
      </c>
      <c r="DG19" s="46" t="s">
        <v>265</v>
      </c>
      <c r="DH19" s="46" t="s">
        <v>247</v>
      </c>
      <c r="DK19" s="46" t="b">
        <f>vw_ET_Dataset_Public[[#This Row],[Event Location:  State PCODE]]=vw_ET_Dataset_Public[[#This Row],[Arrival from: Admin 1 PCODE]]</f>
        <v>1</v>
      </c>
      <c r="DL19" s="46" t="b">
        <f>vw_ET_Dataset_Public[[#This Row],[Event Location:  County PCODE]]=vw_ET_Dataset_Public[[#This Row],[Arrival from: Admin 2 PCODE]]</f>
        <v>1</v>
      </c>
      <c r="DM19" s="46" t="b">
        <f>vw_ET_Dataset_Public[[#This Row],[Event Location:  Payam PCODE]]=vw_ET_Dataset_Public[[#This Row],[Arrival from: Admin 3 PCODE]]</f>
        <v>1</v>
      </c>
      <c r="DN19" s="46" t="s">
        <v>3390</v>
      </c>
    </row>
    <row r="20" spans="1:118" x14ac:dyDescent="0.35">
      <c r="A20" s="46" t="s">
        <v>2505</v>
      </c>
      <c r="B20" s="47">
        <v>44222</v>
      </c>
      <c r="C20" s="47">
        <v>44214</v>
      </c>
      <c r="D20" s="47">
        <v>44220</v>
      </c>
      <c r="E20" s="46" t="s">
        <v>1461</v>
      </c>
      <c r="F20" s="46" t="s">
        <v>105</v>
      </c>
      <c r="G20" s="46" t="s">
        <v>1538</v>
      </c>
      <c r="H20" s="46" t="s">
        <v>1536</v>
      </c>
      <c r="I20" s="46" t="s">
        <v>1539</v>
      </c>
      <c r="J20" s="46" t="s">
        <v>1537</v>
      </c>
      <c r="K20" s="46" t="s">
        <v>2506</v>
      </c>
      <c r="L20" s="46" t="s">
        <v>2507</v>
      </c>
      <c r="M20" s="46">
        <v>9.9860000000000007</v>
      </c>
      <c r="N20" s="46">
        <v>33.74</v>
      </c>
      <c r="O20" s="46" t="s">
        <v>253</v>
      </c>
      <c r="P20" s="46" t="s">
        <v>233</v>
      </c>
      <c r="Q20" s="46" t="s">
        <v>6</v>
      </c>
      <c r="R20" s="46" t="b">
        <v>1</v>
      </c>
      <c r="T20" s="46" t="b">
        <v>1</v>
      </c>
      <c r="U20" s="46" t="b">
        <v>1</v>
      </c>
      <c r="V20" s="46">
        <v>2750</v>
      </c>
      <c r="W20" s="46">
        <v>15400</v>
      </c>
      <c r="X20" s="46">
        <v>652</v>
      </c>
      <c r="Y20" s="46">
        <v>865</v>
      </c>
      <c r="Z20" s="46">
        <v>1262</v>
      </c>
      <c r="AA20" s="46">
        <v>1747</v>
      </c>
      <c r="AB20" s="46">
        <v>1748</v>
      </c>
      <c r="AC20" s="46">
        <v>564</v>
      </c>
      <c r="AD20" s="46">
        <v>864</v>
      </c>
      <c r="AE20" s="46">
        <v>978</v>
      </c>
      <c r="AF20" s="46">
        <v>1427</v>
      </c>
      <c r="AG20" s="46">
        <v>2296</v>
      </c>
      <c r="AH20" s="46">
        <v>2297</v>
      </c>
      <c r="AI20" s="46">
        <v>700</v>
      </c>
      <c r="AJ20" s="46">
        <v>6838</v>
      </c>
      <c r="AK20" s="46">
        <v>8562</v>
      </c>
      <c r="AL20" s="46">
        <v>3359</v>
      </c>
      <c r="AM20" s="46">
        <v>1264</v>
      </c>
      <c r="AN20" s="46">
        <v>15400</v>
      </c>
      <c r="AO20" s="46" t="s">
        <v>13</v>
      </c>
      <c r="AP20" s="46" t="s">
        <v>48</v>
      </c>
      <c r="AR20" s="46" t="s">
        <v>264</v>
      </c>
      <c r="AV20" s="46" t="s">
        <v>255</v>
      </c>
      <c r="AX20" s="46" t="s">
        <v>29</v>
      </c>
      <c r="BB20" s="46" t="b">
        <v>1</v>
      </c>
      <c r="BD20" s="46" t="s">
        <v>237</v>
      </c>
      <c r="BE20" s="46" t="b">
        <v>1</v>
      </c>
      <c r="BP20" s="46" t="s">
        <v>237</v>
      </c>
      <c r="BQ20" s="46" t="s">
        <v>242</v>
      </c>
      <c r="BR20" s="46" t="s">
        <v>238</v>
      </c>
      <c r="BS20" s="46" t="s">
        <v>1461</v>
      </c>
      <c r="BT20" s="46" t="s">
        <v>105</v>
      </c>
      <c r="BU20" s="46" t="s">
        <v>1538</v>
      </c>
      <c r="BV20" s="46" t="s">
        <v>1536</v>
      </c>
      <c r="BX20" s="46" t="s">
        <v>1537</v>
      </c>
      <c r="BY20" s="46" t="s">
        <v>1539</v>
      </c>
      <c r="CA20" s="46" t="s">
        <v>244</v>
      </c>
      <c r="CB20" s="46" t="s">
        <v>240</v>
      </c>
      <c r="CC20" s="46" t="s">
        <v>2507</v>
      </c>
      <c r="CU20" s="46" t="s">
        <v>256</v>
      </c>
      <c r="CV20" s="46">
        <v>250</v>
      </c>
      <c r="CW20" s="46">
        <v>3750</v>
      </c>
      <c r="CX20" s="46" t="s">
        <v>264</v>
      </c>
      <c r="CY20" s="46" t="s">
        <v>2292</v>
      </c>
      <c r="CZ20" s="46" t="s">
        <v>292</v>
      </c>
      <c r="DA20" s="46" t="s">
        <v>245</v>
      </c>
      <c r="DB20" s="46" t="s">
        <v>245</v>
      </c>
      <c r="DC20" s="46" t="s">
        <v>265</v>
      </c>
      <c r="DD20" s="46" t="s">
        <v>245</v>
      </c>
      <c r="DE20" s="46" t="s">
        <v>265</v>
      </c>
      <c r="DF20" s="46" t="s">
        <v>245</v>
      </c>
      <c r="DG20" s="46" t="s">
        <v>245</v>
      </c>
      <c r="DH20" s="46" t="s">
        <v>247</v>
      </c>
      <c r="DK20" s="46" t="b">
        <f>vw_ET_Dataset_Public[[#This Row],[Event Location:  State PCODE]]=vw_ET_Dataset_Public[[#This Row],[Arrival from: Admin 1 PCODE]]</f>
        <v>1</v>
      </c>
      <c r="DL20" s="46" t="b">
        <f>vw_ET_Dataset_Public[[#This Row],[Event Location:  County PCODE]]=vw_ET_Dataset_Public[[#This Row],[Arrival from: Admin 2 PCODE]]</f>
        <v>1</v>
      </c>
      <c r="DM20" s="46" t="b">
        <f>vw_ET_Dataset_Public[[#This Row],[Event Location:  Payam PCODE]]=vw_ET_Dataset_Public[[#This Row],[Arrival from: Admin 3 PCODE]]</f>
        <v>1</v>
      </c>
      <c r="DN20" s="46" t="s">
        <v>3390</v>
      </c>
    </row>
    <row r="21" spans="1:118" x14ac:dyDescent="0.35">
      <c r="A21" s="46" t="s">
        <v>1544</v>
      </c>
      <c r="B21" s="47">
        <v>44222</v>
      </c>
      <c r="C21" s="47">
        <v>44215</v>
      </c>
      <c r="D21" s="47">
        <v>44221</v>
      </c>
      <c r="E21" s="46" t="s">
        <v>1461</v>
      </c>
      <c r="F21" s="46" t="s">
        <v>105</v>
      </c>
      <c r="G21" s="46" t="s">
        <v>1538</v>
      </c>
      <c r="H21" s="46" t="s">
        <v>1536</v>
      </c>
      <c r="I21" s="46" t="s">
        <v>1539</v>
      </c>
      <c r="J21" s="46" t="s">
        <v>1537</v>
      </c>
      <c r="K21" s="46" t="s">
        <v>1545</v>
      </c>
      <c r="L21" s="46" t="s">
        <v>1546</v>
      </c>
      <c r="M21" s="46">
        <v>9.4257299999999997</v>
      </c>
      <c r="N21" s="46">
        <v>33.925199999999997</v>
      </c>
      <c r="O21" s="46" t="s">
        <v>253</v>
      </c>
      <c r="P21" s="46" t="s">
        <v>233</v>
      </c>
      <c r="Q21" s="46" t="s">
        <v>6</v>
      </c>
      <c r="R21" s="46" t="b">
        <v>1</v>
      </c>
      <c r="T21" s="46" t="b">
        <v>1</v>
      </c>
      <c r="U21" s="46" t="b">
        <v>1</v>
      </c>
      <c r="V21" s="46">
        <v>973</v>
      </c>
      <c r="W21" s="46">
        <v>5381</v>
      </c>
      <c r="X21" s="46">
        <v>175</v>
      </c>
      <c r="Y21" s="46">
        <v>206</v>
      </c>
      <c r="Z21" s="46">
        <v>265</v>
      </c>
      <c r="AA21" s="46">
        <v>728</v>
      </c>
      <c r="AB21" s="46">
        <v>728</v>
      </c>
      <c r="AC21" s="46">
        <v>88</v>
      </c>
      <c r="AD21" s="46">
        <v>231</v>
      </c>
      <c r="AE21" s="46">
        <v>372</v>
      </c>
      <c r="AF21" s="46">
        <v>531</v>
      </c>
      <c r="AG21" s="46">
        <v>960</v>
      </c>
      <c r="AH21" s="46">
        <v>961</v>
      </c>
      <c r="AI21" s="46">
        <v>136</v>
      </c>
      <c r="AJ21" s="46">
        <v>2190</v>
      </c>
      <c r="AK21" s="46">
        <v>3191</v>
      </c>
      <c r="AL21" s="46">
        <v>984</v>
      </c>
      <c r="AM21" s="46">
        <v>224</v>
      </c>
      <c r="AN21" s="46">
        <v>5381</v>
      </c>
      <c r="AO21" s="46" t="s">
        <v>12</v>
      </c>
      <c r="AP21" s="46" t="s">
        <v>48</v>
      </c>
      <c r="AR21" s="46" t="s">
        <v>264</v>
      </c>
      <c r="AV21" s="46" t="s">
        <v>255</v>
      </c>
      <c r="AX21" s="46" t="s">
        <v>29</v>
      </c>
      <c r="BB21" s="46" t="b">
        <v>1</v>
      </c>
      <c r="BD21" s="46" t="s">
        <v>237</v>
      </c>
      <c r="BF21" s="46" t="b">
        <v>1</v>
      </c>
      <c r="BP21" s="46" t="s">
        <v>237</v>
      </c>
      <c r="BQ21" s="46" t="s">
        <v>242</v>
      </c>
      <c r="BR21" s="46" t="s">
        <v>238</v>
      </c>
      <c r="BS21" s="46" t="s">
        <v>1461</v>
      </c>
      <c r="BT21" s="46" t="s">
        <v>105</v>
      </c>
      <c r="BU21" s="46" t="s">
        <v>1538</v>
      </c>
      <c r="BV21" s="46" t="s">
        <v>1536</v>
      </c>
      <c r="BX21" s="46" t="s">
        <v>1537</v>
      </c>
      <c r="BY21" s="46" t="s">
        <v>1539</v>
      </c>
      <c r="CA21" s="46" t="s">
        <v>1545</v>
      </c>
      <c r="CB21" s="46" t="s">
        <v>1546</v>
      </c>
      <c r="CC21" s="46" t="s">
        <v>1537</v>
      </c>
      <c r="CD21" s="46" t="s">
        <v>237</v>
      </c>
      <c r="CU21" s="46" t="s">
        <v>237</v>
      </c>
      <c r="CZ21" s="46" t="s">
        <v>292</v>
      </c>
      <c r="DA21" s="46" t="s">
        <v>245</v>
      </c>
      <c r="DB21" s="46" t="s">
        <v>265</v>
      </c>
      <c r="DC21" s="46" t="s">
        <v>245</v>
      </c>
      <c r="DD21" s="46" t="s">
        <v>245</v>
      </c>
      <c r="DE21" s="46" t="s">
        <v>265</v>
      </c>
      <c r="DF21" s="46" t="s">
        <v>245</v>
      </c>
      <c r="DG21" s="46" t="s">
        <v>265</v>
      </c>
      <c r="DH21" s="46" t="s">
        <v>247</v>
      </c>
      <c r="DK21" s="46" t="b">
        <f>vw_ET_Dataset_Public[[#This Row],[Event Location:  State PCODE]]=vw_ET_Dataset_Public[[#This Row],[Arrival from: Admin 1 PCODE]]</f>
        <v>1</v>
      </c>
      <c r="DL21" s="46" t="b">
        <f>vw_ET_Dataset_Public[[#This Row],[Event Location:  County PCODE]]=vw_ET_Dataset_Public[[#This Row],[Arrival from: Admin 2 PCODE]]</f>
        <v>1</v>
      </c>
      <c r="DM21" s="46" t="b">
        <f>vw_ET_Dataset_Public[[#This Row],[Event Location:  Payam PCODE]]=vw_ET_Dataset_Public[[#This Row],[Arrival from: Admin 3 PCODE]]</f>
        <v>1</v>
      </c>
      <c r="DN21" s="46" t="s">
        <v>3390</v>
      </c>
    </row>
    <row r="22" spans="1:118" x14ac:dyDescent="0.35">
      <c r="A22" s="46" t="s">
        <v>2510</v>
      </c>
      <c r="B22" s="47">
        <v>44222</v>
      </c>
      <c r="C22" s="47">
        <v>44215</v>
      </c>
      <c r="D22" s="47">
        <v>44222</v>
      </c>
      <c r="E22" s="46" t="s">
        <v>1461</v>
      </c>
      <c r="F22" s="46" t="s">
        <v>105</v>
      </c>
      <c r="G22" s="46" t="s">
        <v>1538</v>
      </c>
      <c r="H22" s="46" t="s">
        <v>1536</v>
      </c>
      <c r="I22" s="46" t="s">
        <v>1539</v>
      </c>
      <c r="J22" s="46" t="s">
        <v>1537</v>
      </c>
      <c r="K22" s="46" t="s">
        <v>2511</v>
      </c>
      <c r="L22" s="46" t="s">
        <v>2512</v>
      </c>
      <c r="M22" s="46">
        <v>9.9624000000000006</v>
      </c>
      <c r="N22" s="46">
        <v>33.720300000000002</v>
      </c>
      <c r="O22" s="46" t="s">
        <v>232</v>
      </c>
      <c r="P22" s="46" t="s">
        <v>233</v>
      </c>
      <c r="Q22" s="46" t="s">
        <v>6</v>
      </c>
      <c r="U22" s="46" t="b">
        <v>1</v>
      </c>
      <c r="V22" s="46">
        <v>571</v>
      </c>
      <c r="W22" s="46">
        <v>3579</v>
      </c>
      <c r="X22" s="46">
        <v>164</v>
      </c>
      <c r="Y22" s="46">
        <v>200</v>
      </c>
      <c r="Z22" s="46">
        <v>264</v>
      </c>
      <c r="AA22" s="46">
        <v>458</v>
      </c>
      <c r="AB22" s="46">
        <v>458</v>
      </c>
      <c r="AC22" s="46">
        <v>45</v>
      </c>
      <c r="AD22" s="46">
        <v>180</v>
      </c>
      <c r="AE22" s="46">
        <v>224</v>
      </c>
      <c r="AF22" s="46">
        <v>291</v>
      </c>
      <c r="AG22" s="46">
        <v>599</v>
      </c>
      <c r="AH22" s="46">
        <v>599</v>
      </c>
      <c r="AI22" s="46">
        <v>97</v>
      </c>
      <c r="AJ22" s="46">
        <v>1589</v>
      </c>
      <c r="AK22" s="46">
        <v>1990</v>
      </c>
      <c r="AL22" s="46">
        <v>768</v>
      </c>
      <c r="AM22" s="46">
        <v>142</v>
      </c>
      <c r="AN22" s="46">
        <v>3579</v>
      </c>
      <c r="AO22" s="46" t="s">
        <v>12</v>
      </c>
      <c r="AP22" s="46" t="s">
        <v>48</v>
      </c>
      <c r="AR22" s="46" t="s">
        <v>264</v>
      </c>
      <c r="AV22" s="46" t="s">
        <v>255</v>
      </c>
      <c r="AX22" s="46" t="s">
        <v>29</v>
      </c>
      <c r="BB22" s="46" t="b">
        <v>1</v>
      </c>
      <c r="BD22" s="46" t="s">
        <v>256</v>
      </c>
      <c r="BE22" s="46" t="b">
        <v>1</v>
      </c>
      <c r="BP22" s="46" t="s">
        <v>237</v>
      </c>
      <c r="BQ22" s="46" t="s">
        <v>242</v>
      </c>
      <c r="BR22" s="46" t="s">
        <v>238</v>
      </c>
      <c r="BS22" s="46" t="s">
        <v>1461</v>
      </c>
      <c r="BT22" s="46" t="s">
        <v>105</v>
      </c>
      <c r="BU22" s="46" t="s">
        <v>1538</v>
      </c>
      <c r="BV22" s="46" t="s">
        <v>1536</v>
      </c>
      <c r="BX22" s="46" t="s">
        <v>1537</v>
      </c>
      <c r="BY22" s="46" t="s">
        <v>1539</v>
      </c>
      <c r="CA22" s="46" t="s">
        <v>244</v>
      </c>
      <c r="CB22" s="46" t="s">
        <v>240</v>
      </c>
      <c r="CC22" s="46" t="s">
        <v>2513</v>
      </c>
      <c r="CD22" s="46" t="s">
        <v>237</v>
      </c>
      <c r="CU22" s="46" t="s">
        <v>256</v>
      </c>
      <c r="CV22" s="46">
        <v>150</v>
      </c>
      <c r="CW22" s="46">
        <v>2000</v>
      </c>
      <c r="CX22" s="46" t="s">
        <v>264</v>
      </c>
      <c r="CY22" s="46" t="s">
        <v>2292</v>
      </c>
      <c r="CZ22" s="46" t="s">
        <v>292</v>
      </c>
      <c r="DA22" s="46" t="s">
        <v>245</v>
      </c>
      <c r="DB22" s="46" t="s">
        <v>265</v>
      </c>
      <c r="DC22" s="46" t="s">
        <v>265</v>
      </c>
      <c r="DD22" s="46" t="s">
        <v>245</v>
      </c>
      <c r="DE22" s="46" t="s">
        <v>265</v>
      </c>
      <c r="DF22" s="46" t="s">
        <v>245</v>
      </c>
      <c r="DG22" s="46" t="s">
        <v>265</v>
      </c>
      <c r="DH22" s="46" t="s">
        <v>247</v>
      </c>
      <c r="DK22" s="46" t="b">
        <f>vw_ET_Dataset_Public[[#This Row],[Event Location:  State PCODE]]=vw_ET_Dataset_Public[[#This Row],[Arrival from: Admin 1 PCODE]]</f>
        <v>1</v>
      </c>
      <c r="DL22" s="46" t="b">
        <f>vw_ET_Dataset_Public[[#This Row],[Event Location:  County PCODE]]=vw_ET_Dataset_Public[[#This Row],[Arrival from: Admin 2 PCODE]]</f>
        <v>1</v>
      </c>
      <c r="DM22" s="46" t="b">
        <f>vw_ET_Dataset_Public[[#This Row],[Event Location:  Payam PCODE]]=vw_ET_Dataset_Public[[#This Row],[Arrival from: Admin 3 PCODE]]</f>
        <v>1</v>
      </c>
      <c r="DN22" s="46" t="s">
        <v>3390</v>
      </c>
    </row>
    <row r="23" spans="1:118" x14ac:dyDescent="0.35">
      <c r="A23" s="46" t="s">
        <v>879</v>
      </c>
      <c r="B23" s="47">
        <v>44233</v>
      </c>
      <c r="C23" s="47">
        <v>44226</v>
      </c>
      <c r="D23" s="47">
        <v>44233</v>
      </c>
      <c r="E23" s="46" t="s">
        <v>835</v>
      </c>
      <c r="F23" s="46" t="s">
        <v>93</v>
      </c>
      <c r="G23" s="46" t="s">
        <v>855</v>
      </c>
      <c r="H23" s="46" t="s">
        <v>853</v>
      </c>
      <c r="I23" s="46" t="s">
        <v>873</v>
      </c>
      <c r="J23" s="46" t="s">
        <v>871</v>
      </c>
      <c r="K23" s="46" t="s">
        <v>880</v>
      </c>
      <c r="L23" s="46" t="s">
        <v>881</v>
      </c>
      <c r="M23" s="46">
        <v>6.5388900000000003</v>
      </c>
      <c r="N23" s="46">
        <v>30.48789</v>
      </c>
      <c r="O23" s="46" t="s">
        <v>232</v>
      </c>
      <c r="P23" s="46" t="s">
        <v>302</v>
      </c>
      <c r="Q23" s="46" t="s">
        <v>6</v>
      </c>
      <c r="V23" s="46">
        <v>616</v>
      </c>
      <c r="W23" s="46">
        <v>2836</v>
      </c>
      <c r="X23" s="46">
        <v>93</v>
      </c>
      <c r="Y23" s="46">
        <v>152</v>
      </c>
      <c r="Z23" s="46">
        <v>300</v>
      </c>
      <c r="AA23" s="46">
        <v>418</v>
      </c>
      <c r="AB23" s="46">
        <v>190</v>
      </c>
      <c r="AC23" s="46">
        <v>127</v>
      </c>
      <c r="AD23" s="46">
        <v>126</v>
      </c>
      <c r="AE23" s="46">
        <v>190</v>
      </c>
      <c r="AF23" s="46">
        <v>342</v>
      </c>
      <c r="AG23" s="46">
        <v>519</v>
      </c>
      <c r="AH23" s="46">
        <v>227</v>
      </c>
      <c r="AI23" s="46">
        <v>152</v>
      </c>
      <c r="AJ23" s="46">
        <v>1280</v>
      </c>
      <c r="AK23" s="46">
        <v>1556</v>
      </c>
      <c r="AL23" s="46">
        <v>561</v>
      </c>
      <c r="AM23" s="46">
        <v>279</v>
      </c>
      <c r="AN23" s="46">
        <v>2836</v>
      </c>
      <c r="AO23" s="46" t="s">
        <v>12</v>
      </c>
      <c r="AP23" s="46" t="s">
        <v>48</v>
      </c>
      <c r="AR23" s="46" t="s">
        <v>272</v>
      </c>
      <c r="AV23" s="46" t="s">
        <v>255</v>
      </c>
      <c r="AX23" s="46" t="s">
        <v>29</v>
      </c>
      <c r="BD23" s="46" t="s">
        <v>237</v>
      </c>
      <c r="BE23" s="46" t="b">
        <v>1</v>
      </c>
      <c r="BF23" s="46" t="b">
        <v>1</v>
      </c>
      <c r="BH23" s="46" t="b">
        <v>1</v>
      </c>
      <c r="BJ23" s="46" t="b">
        <v>1</v>
      </c>
      <c r="BP23" s="46" t="s">
        <v>237</v>
      </c>
      <c r="BQ23" s="46" t="s">
        <v>242</v>
      </c>
      <c r="BR23" s="46" t="s">
        <v>238</v>
      </c>
      <c r="BS23" s="46" t="s">
        <v>835</v>
      </c>
      <c r="BT23" s="46" t="s">
        <v>93</v>
      </c>
      <c r="BU23" s="46" t="s">
        <v>855</v>
      </c>
      <c r="BV23" s="46" t="s">
        <v>853</v>
      </c>
      <c r="BX23" s="46" t="s">
        <v>865</v>
      </c>
      <c r="BY23" s="46" t="s">
        <v>867</v>
      </c>
      <c r="CA23" s="46" t="s">
        <v>244</v>
      </c>
      <c r="CB23" s="46" t="s">
        <v>240</v>
      </c>
      <c r="CC23" s="46" t="s">
        <v>882</v>
      </c>
      <c r="CD23" s="46" t="s">
        <v>237</v>
      </c>
      <c r="CU23" s="46" t="s">
        <v>237</v>
      </c>
      <c r="CZ23" s="46" t="s">
        <v>292</v>
      </c>
      <c r="DA23" s="46" t="s">
        <v>245</v>
      </c>
      <c r="DB23" s="46" t="s">
        <v>245</v>
      </c>
      <c r="DC23" s="46" t="s">
        <v>245</v>
      </c>
      <c r="DD23" s="46" t="s">
        <v>245</v>
      </c>
      <c r="DE23" s="46" t="s">
        <v>265</v>
      </c>
      <c r="DF23" s="46" t="s">
        <v>245</v>
      </c>
      <c r="DG23" s="46" t="s">
        <v>265</v>
      </c>
      <c r="DH23" s="46" t="s">
        <v>247</v>
      </c>
      <c r="DK23" s="46" t="b">
        <f>vw_ET_Dataset_Public[[#This Row],[Event Location:  State PCODE]]=vw_ET_Dataset_Public[[#This Row],[Arrival from: Admin 1 PCODE]]</f>
        <v>1</v>
      </c>
      <c r="DL23" s="46" t="b">
        <f>vw_ET_Dataset_Public[[#This Row],[Event Location:  County PCODE]]=vw_ET_Dataset_Public[[#This Row],[Arrival from: Admin 2 PCODE]]</f>
        <v>1</v>
      </c>
      <c r="DM23" s="46" t="b">
        <f>vw_ET_Dataset_Public[[#This Row],[Event Location:  Payam PCODE]]=vw_ET_Dataset_Public[[#This Row],[Arrival from: Admin 3 PCODE]]</f>
        <v>0</v>
      </c>
      <c r="DN23" s="46" t="s">
        <v>3391</v>
      </c>
    </row>
    <row r="24" spans="1:118" x14ac:dyDescent="0.35">
      <c r="A24" s="46" t="s">
        <v>896</v>
      </c>
      <c r="B24" s="47">
        <v>44233</v>
      </c>
      <c r="C24" s="47">
        <v>44230</v>
      </c>
      <c r="D24" s="47">
        <v>44233</v>
      </c>
      <c r="E24" s="46" t="s">
        <v>835</v>
      </c>
      <c r="F24" s="46" t="s">
        <v>93</v>
      </c>
      <c r="G24" s="46" t="s">
        <v>855</v>
      </c>
      <c r="H24" s="46" t="s">
        <v>853</v>
      </c>
      <c r="I24" s="46" t="s">
        <v>885</v>
      </c>
      <c r="J24" s="46" t="s">
        <v>884</v>
      </c>
      <c r="K24" s="46" t="s">
        <v>897</v>
      </c>
      <c r="L24" s="46" t="s">
        <v>898</v>
      </c>
      <c r="M24" s="46">
        <v>6.5460669999999999</v>
      </c>
      <c r="N24" s="46">
        <v>30.50973333</v>
      </c>
      <c r="O24" s="46" t="s">
        <v>232</v>
      </c>
      <c r="P24" s="46" t="s">
        <v>271</v>
      </c>
      <c r="Q24" s="46" t="s">
        <v>6</v>
      </c>
      <c r="V24" s="46">
        <v>569</v>
      </c>
      <c r="W24" s="46">
        <v>1800</v>
      </c>
      <c r="X24" s="46">
        <v>24</v>
      </c>
      <c r="Y24" s="46">
        <v>72</v>
      </c>
      <c r="Z24" s="46">
        <v>248</v>
      </c>
      <c r="AA24" s="46">
        <v>302</v>
      </c>
      <c r="AB24" s="46">
        <v>133</v>
      </c>
      <c r="AC24" s="46">
        <v>30</v>
      </c>
      <c r="AD24" s="46">
        <v>43</v>
      </c>
      <c r="AE24" s="46">
        <v>85</v>
      </c>
      <c r="AF24" s="46">
        <v>314</v>
      </c>
      <c r="AG24" s="46">
        <v>368</v>
      </c>
      <c r="AH24" s="46">
        <v>127</v>
      </c>
      <c r="AI24" s="46">
        <v>54</v>
      </c>
      <c r="AJ24" s="46">
        <v>809</v>
      </c>
      <c r="AK24" s="46">
        <v>991</v>
      </c>
      <c r="AL24" s="46">
        <v>224</v>
      </c>
      <c r="AM24" s="46">
        <v>84</v>
      </c>
      <c r="AN24" s="46">
        <v>1800</v>
      </c>
      <c r="AO24" s="46" t="s">
        <v>12</v>
      </c>
      <c r="AP24" s="46" t="s">
        <v>48</v>
      </c>
      <c r="AR24" s="46" t="s">
        <v>272</v>
      </c>
      <c r="AV24" s="46" t="s">
        <v>255</v>
      </c>
      <c r="AX24" s="46" t="s">
        <v>29</v>
      </c>
      <c r="BD24" s="46" t="s">
        <v>256</v>
      </c>
      <c r="BE24" s="46" t="b">
        <v>1</v>
      </c>
      <c r="BF24" s="46" t="b">
        <v>1</v>
      </c>
      <c r="BH24" s="46" t="b">
        <v>1</v>
      </c>
      <c r="BJ24" s="46" t="b">
        <v>1</v>
      </c>
      <c r="BP24" s="46" t="s">
        <v>237</v>
      </c>
      <c r="BQ24" s="46" t="s">
        <v>242</v>
      </c>
      <c r="BR24" s="46" t="s">
        <v>238</v>
      </c>
      <c r="BS24" s="46" t="s">
        <v>835</v>
      </c>
      <c r="BT24" s="46" t="s">
        <v>93</v>
      </c>
      <c r="BU24" s="46" t="s">
        <v>855</v>
      </c>
      <c r="BV24" s="46" t="s">
        <v>853</v>
      </c>
      <c r="BX24" s="46" t="s">
        <v>854</v>
      </c>
      <c r="BY24" s="46" t="s">
        <v>856</v>
      </c>
      <c r="CA24" s="46" t="s">
        <v>244</v>
      </c>
      <c r="CB24" s="46" t="s">
        <v>240</v>
      </c>
      <c r="CC24" s="46" t="s">
        <v>899</v>
      </c>
      <c r="CD24" s="46" t="s">
        <v>237</v>
      </c>
      <c r="CU24" s="46" t="s">
        <v>237</v>
      </c>
      <c r="CZ24" s="46" t="s">
        <v>292</v>
      </c>
      <c r="DA24" s="46" t="s">
        <v>245</v>
      </c>
      <c r="DB24" s="46" t="s">
        <v>245</v>
      </c>
      <c r="DC24" s="46" t="s">
        <v>245</v>
      </c>
      <c r="DD24" s="46" t="s">
        <v>245</v>
      </c>
      <c r="DE24" s="46" t="s">
        <v>265</v>
      </c>
      <c r="DF24" s="46" t="s">
        <v>245</v>
      </c>
      <c r="DG24" s="46" t="s">
        <v>265</v>
      </c>
      <c r="DH24" s="46" t="s">
        <v>247</v>
      </c>
      <c r="DK24" s="46" t="b">
        <f>vw_ET_Dataset_Public[[#This Row],[Event Location:  State PCODE]]=vw_ET_Dataset_Public[[#This Row],[Arrival from: Admin 1 PCODE]]</f>
        <v>1</v>
      </c>
      <c r="DL24" s="46" t="b">
        <f>vw_ET_Dataset_Public[[#This Row],[Event Location:  County PCODE]]=vw_ET_Dataset_Public[[#This Row],[Arrival from: Admin 2 PCODE]]</f>
        <v>1</v>
      </c>
      <c r="DM24" s="46" t="b">
        <f>vw_ET_Dataset_Public[[#This Row],[Event Location:  Payam PCODE]]=vw_ET_Dataset_Public[[#This Row],[Arrival from: Admin 3 PCODE]]</f>
        <v>0</v>
      </c>
      <c r="DN24" s="46" t="s">
        <v>3391</v>
      </c>
    </row>
    <row r="25" spans="1:118" x14ac:dyDescent="0.35">
      <c r="A25" s="46" t="s">
        <v>2526</v>
      </c>
      <c r="B25" s="47">
        <v>44236</v>
      </c>
      <c r="C25" s="47">
        <v>44234</v>
      </c>
      <c r="D25" s="47">
        <v>44236</v>
      </c>
      <c r="E25" s="46" t="s">
        <v>1461</v>
      </c>
      <c r="F25" s="46" t="s">
        <v>105</v>
      </c>
      <c r="G25" s="46" t="s">
        <v>1550</v>
      </c>
      <c r="H25" s="46" t="s">
        <v>106</v>
      </c>
      <c r="I25" s="46" t="s">
        <v>1573</v>
      </c>
      <c r="J25" s="46" t="s">
        <v>1572</v>
      </c>
      <c r="K25" s="46" t="s">
        <v>2524</v>
      </c>
      <c r="L25" s="46" t="s">
        <v>2787</v>
      </c>
      <c r="M25" s="46">
        <v>9.5656700000000008</v>
      </c>
      <c r="N25" s="46">
        <v>31.680686000000001</v>
      </c>
      <c r="O25" s="46" t="s">
        <v>232</v>
      </c>
      <c r="P25" s="46" t="s">
        <v>382</v>
      </c>
      <c r="Q25" s="46" t="s">
        <v>6</v>
      </c>
      <c r="V25" s="46">
        <v>73</v>
      </c>
      <c r="W25" s="46">
        <v>323</v>
      </c>
      <c r="X25" s="46">
        <v>16</v>
      </c>
      <c r="Y25" s="46">
        <v>30</v>
      </c>
      <c r="Z25" s="46">
        <v>54</v>
      </c>
      <c r="AA25" s="46">
        <v>40</v>
      </c>
      <c r="AB25" s="46">
        <v>10</v>
      </c>
      <c r="AC25" s="46">
        <v>10</v>
      </c>
      <c r="AD25" s="46">
        <v>20</v>
      </c>
      <c r="AE25" s="46">
        <v>26</v>
      </c>
      <c r="AF25" s="46">
        <v>44</v>
      </c>
      <c r="AG25" s="46">
        <v>52</v>
      </c>
      <c r="AH25" s="46">
        <v>18</v>
      </c>
      <c r="AI25" s="46">
        <v>3</v>
      </c>
      <c r="AJ25" s="46">
        <v>160</v>
      </c>
      <c r="AK25" s="46">
        <v>163</v>
      </c>
      <c r="AL25" s="46">
        <v>92</v>
      </c>
      <c r="AM25" s="46">
        <v>13</v>
      </c>
      <c r="AN25" s="46">
        <v>323</v>
      </c>
      <c r="AO25" s="46" t="s">
        <v>13</v>
      </c>
      <c r="AP25" s="46" t="s">
        <v>48</v>
      </c>
      <c r="AR25" s="46" t="s">
        <v>234</v>
      </c>
      <c r="AV25" s="46" t="s">
        <v>1516</v>
      </c>
      <c r="AX25" s="46" t="s">
        <v>350</v>
      </c>
      <c r="BD25" s="46" t="s">
        <v>256</v>
      </c>
      <c r="BF25" s="46" t="b">
        <v>1</v>
      </c>
      <c r="BP25" s="46" t="s">
        <v>237</v>
      </c>
      <c r="BQ25" s="46" t="s">
        <v>242</v>
      </c>
      <c r="BR25" s="46" t="s">
        <v>238</v>
      </c>
      <c r="BS25" s="46" t="s">
        <v>260</v>
      </c>
      <c r="BT25" s="46" t="s">
        <v>83</v>
      </c>
      <c r="BU25" s="46" t="s">
        <v>667</v>
      </c>
      <c r="BV25" s="46" t="s">
        <v>88</v>
      </c>
      <c r="BX25" s="46" t="s">
        <v>680</v>
      </c>
      <c r="BY25" s="46" t="s">
        <v>681</v>
      </c>
      <c r="CA25" s="46" t="s">
        <v>1559</v>
      </c>
      <c r="CB25" s="46" t="s">
        <v>1558</v>
      </c>
      <c r="CC25" s="46" t="s">
        <v>680</v>
      </c>
      <c r="CD25" s="46" t="s">
        <v>237</v>
      </c>
      <c r="CU25" s="46" t="s">
        <v>256</v>
      </c>
      <c r="CV25" s="46">
        <v>102</v>
      </c>
      <c r="CW25" s="46">
        <v>613</v>
      </c>
      <c r="CX25" s="46" t="s">
        <v>272</v>
      </c>
      <c r="CY25" s="46" t="s">
        <v>2256</v>
      </c>
      <c r="CZ25" s="46" t="s">
        <v>292</v>
      </c>
      <c r="DA25" s="46" t="s">
        <v>245</v>
      </c>
      <c r="DB25" s="46" t="s">
        <v>265</v>
      </c>
      <c r="DC25" s="46" t="s">
        <v>265</v>
      </c>
      <c r="DD25" s="46" t="s">
        <v>246</v>
      </c>
      <c r="DE25" s="46" t="s">
        <v>246</v>
      </c>
      <c r="DF25" s="46" t="s">
        <v>246</v>
      </c>
      <c r="DG25" s="46" t="s">
        <v>246</v>
      </c>
      <c r="DH25" s="46" t="s">
        <v>247</v>
      </c>
      <c r="DK25" s="46" t="b">
        <f>vw_ET_Dataset_Public[[#This Row],[Event Location:  State PCODE]]=vw_ET_Dataset_Public[[#This Row],[Arrival from: Admin 1 PCODE]]</f>
        <v>0</v>
      </c>
      <c r="DL25" s="46" t="b">
        <f>vw_ET_Dataset_Public[[#This Row],[Event Location:  County PCODE]]=vw_ET_Dataset_Public[[#This Row],[Arrival from: Admin 2 PCODE]]</f>
        <v>0</v>
      </c>
      <c r="DM25" s="46" t="b">
        <f>vw_ET_Dataset_Public[[#This Row],[Event Location:  Payam PCODE]]=vw_ET_Dataset_Public[[#This Row],[Arrival from: Admin 3 PCODE]]</f>
        <v>0</v>
      </c>
      <c r="DN25" s="46" t="s">
        <v>3395</v>
      </c>
    </row>
    <row r="26" spans="1:118" x14ac:dyDescent="0.35">
      <c r="A26" s="46" t="s">
        <v>1928</v>
      </c>
      <c r="B26" s="47">
        <v>44241</v>
      </c>
      <c r="C26" s="47">
        <v>44230</v>
      </c>
      <c r="D26" s="47">
        <v>44230</v>
      </c>
      <c r="E26" s="46" t="s">
        <v>1626</v>
      </c>
      <c r="F26" s="46" t="s">
        <v>111</v>
      </c>
      <c r="G26" s="46" t="s">
        <v>1652</v>
      </c>
      <c r="H26" s="46" t="s">
        <v>1649</v>
      </c>
      <c r="I26" s="46" t="s">
        <v>1924</v>
      </c>
      <c r="J26" s="46" t="s">
        <v>1923</v>
      </c>
      <c r="K26" s="46" t="s">
        <v>1929</v>
      </c>
      <c r="L26" s="46" t="s">
        <v>1930</v>
      </c>
      <c r="M26" s="46">
        <v>8.0299999999999994</v>
      </c>
      <c r="N26" s="46">
        <v>29.161000000000001</v>
      </c>
      <c r="O26" s="46" t="s">
        <v>253</v>
      </c>
      <c r="P26" s="46" t="s">
        <v>233</v>
      </c>
      <c r="Q26" s="46" t="s">
        <v>6</v>
      </c>
      <c r="R26" s="46" t="b">
        <v>1</v>
      </c>
      <c r="V26" s="46">
        <v>64</v>
      </c>
      <c r="W26" s="46">
        <v>288</v>
      </c>
      <c r="X26" s="46">
        <v>14</v>
      </c>
      <c r="Y26" s="46">
        <v>20</v>
      </c>
      <c r="Z26" s="46">
        <v>28</v>
      </c>
      <c r="AA26" s="46">
        <v>22</v>
      </c>
      <c r="AB26" s="46">
        <v>13</v>
      </c>
      <c r="AC26" s="46">
        <v>16</v>
      </c>
      <c r="AD26" s="46">
        <v>23</v>
      </c>
      <c r="AE26" s="46">
        <v>27</v>
      </c>
      <c r="AF26" s="46">
        <v>53</v>
      </c>
      <c r="AG26" s="46">
        <v>32</v>
      </c>
      <c r="AH26" s="46">
        <v>16</v>
      </c>
      <c r="AI26" s="46">
        <v>24</v>
      </c>
      <c r="AJ26" s="46">
        <v>113</v>
      </c>
      <c r="AK26" s="46">
        <v>175</v>
      </c>
      <c r="AL26" s="46">
        <v>84</v>
      </c>
      <c r="AM26" s="46">
        <v>40</v>
      </c>
      <c r="AN26" s="46">
        <v>288</v>
      </c>
      <c r="AO26" s="46" t="s">
        <v>12</v>
      </c>
      <c r="AP26" s="46" t="s">
        <v>48</v>
      </c>
      <c r="AR26" s="46" t="s">
        <v>272</v>
      </c>
      <c r="AV26" s="46" t="s">
        <v>255</v>
      </c>
      <c r="AX26" s="46" t="s">
        <v>29</v>
      </c>
      <c r="AZ26" s="46" t="s">
        <v>701</v>
      </c>
      <c r="BC26" s="46" t="b">
        <v>1</v>
      </c>
      <c r="BD26" s="46" t="s">
        <v>256</v>
      </c>
      <c r="BI26" s="46" t="b">
        <v>1</v>
      </c>
      <c r="BP26" s="46" t="s">
        <v>237</v>
      </c>
      <c r="BQ26" s="46" t="s">
        <v>242</v>
      </c>
      <c r="BR26" s="46" t="s">
        <v>238</v>
      </c>
      <c r="BS26" s="46" t="s">
        <v>1626</v>
      </c>
      <c r="BT26" s="46" t="s">
        <v>111</v>
      </c>
      <c r="BU26" s="46" t="s">
        <v>1652</v>
      </c>
      <c r="BV26" s="46" t="s">
        <v>1649</v>
      </c>
      <c r="BX26" s="46" t="s">
        <v>1923</v>
      </c>
      <c r="BY26" s="46" t="s">
        <v>1924</v>
      </c>
      <c r="CA26" s="46" t="s">
        <v>244</v>
      </c>
      <c r="CB26" s="46" t="s">
        <v>240</v>
      </c>
      <c r="CC26" s="46" t="s">
        <v>1931</v>
      </c>
      <c r="CD26" s="46" t="s">
        <v>237</v>
      </c>
      <c r="CU26" s="46" t="s">
        <v>264</v>
      </c>
      <c r="DA26" s="46" t="s">
        <v>245</v>
      </c>
      <c r="DB26" s="46" t="s">
        <v>245</v>
      </c>
      <c r="DC26" s="46" t="s">
        <v>265</v>
      </c>
      <c r="DD26" s="46" t="s">
        <v>245</v>
      </c>
      <c r="DE26" s="46" t="s">
        <v>245</v>
      </c>
      <c r="DF26" s="46" t="s">
        <v>245</v>
      </c>
      <c r="DG26" s="46" t="s">
        <v>265</v>
      </c>
      <c r="DH26" s="46" t="s">
        <v>247</v>
      </c>
      <c r="DK26" s="46" t="b">
        <f>vw_ET_Dataset_Public[[#This Row],[Event Location:  State PCODE]]=vw_ET_Dataset_Public[[#This Row],[Arrival from: Admin 1 PCODE]]</f>
        <v>1</v>
      </c>
      <c r="DL26" s="46" t="b">
        <f>vw_ET_Dataset_Public[[#This Row],[Event Location:  County PCODE]]=vw_ET_Dataset_Public[[#This Row],[Arrival from: Admin 2 PCODE]]</f>
        <v>1</v>
      </c>
      <c r="DM26" s="46" t="b">
        <f>vw_ET_Dataset_Public[[#This Row],[Event Location:  Payam PCODE]]=vw_ET_Dataset_Public[[#This Row],[Arrival from: Admin 3 PCODE]]</f>
        <v>1</v>
      </c>
      <c r="DN26" s="46" t="s">
        <v>3390</v>
      </c>
    </row>
    <row r="27" spans="1:118" x14ac:dyDescent="0.35">
      <c r="A27" s="46" t="s">
        <v>1936</v>
      </c>
      <c r="B27" s="47">
        <v>44241</v>
      </c>
      <c r="C27" s="47">
        <v>44230</v>
      </c>
      <c r="D27" s="47">
        <v>44230</v>
      </c>
      <c r="E27" s="46" t="s">
        <v>1626</v>
      </c>
      <c r="F27" s="46" t="s">
        <v>111</v>
      </c>
      <c r="G27" s="46" t="s">
        <v>1652</v>
      </c>
      <c r="H27" s="46" t="s">
        <v>1649</v>
      </c>
      <c r="I27" s="46" t="s">
        <v>1924</v>
      </c>
      <c r="J27" s="46" t="s">
        <v>1923</v>
      </c>
      <c r="K27" s="46" t="s">
        <v>1937</v>
      </c>
      <c r="L27" s="46" t="s">
        <v>1938</v>
      </c>
      <c r="M27" s="46">
        <v>8.2100000000000009</v>
      </c>
      <c r="N27" s="46">
        <v>29.19</v>
      </c>
      <c r="O27" s="46" t="s">
        <v>253</v>
      </c>
      <c r="P27" s="46" t="s">
        <v>233</v>
      </c>
      <c r="Q27" s="46" t="s">
        <v>6</v>
      </c>
      <c r="R27" s="46" t="b">
        <v>1</v>
      </c>
      <c r="V27" s="46">
        <v>96</v>
      </c>
      <c r="W27" s="46">
        <v>218</v>
      </c>
      <c r="X27" s="46">
        <v>11</v>
      </c>
      <c r="Y27" s="46">
        <v>17</v>
      </c>
      <c r="Z27" s="46">
        <v>25</v>
      </c>
      <c r="AA27" s="46">
        <v>10</v>
      </c>
      <c r="AB27" s="46">
        <v>12</v>
      </c>
      <c r="AC27" s="46">
        <v>23</v>
      </c>
      <c r="AD27" s="46">
        <v>15</v>
      </c>
      <c r="AE27" s="46">
        <v>19</v>
      </c>
      <c r="AF27" s="46">
        <v>27</v>
      </c>
      <c r="AG27" s="46">
        <v>20</v>
      </c>
      <c r="AH27" s="46">
        <v>13</v>
      </c>
      <c r="AI27" s="46">
        <v>26</v>
      </c>
      <c r="AJ27" s="46">
        <v>98</v>
      </c>
      <c r="AK27" s="46">
        <v>120</v>
      </c>
      <c r="AL27" s="46">
        <v>62</v>
      </c>
      <c r="AM27" s="46">
        <v>49</v>
      </c>
      <c r="AN27" s="46">
        <v>218</v>
      </c>
      <c r="AO27" s="46" t="s">
        <v>12</v>
      </c>
      <c r="AP27" s="46" t="s">
        <v>48</v>
      </c>
      <c r="AR27" s="46" t="s">
        <v>272</v>
      </c>
      <c r="AV27" s="46" t="s">
        <v>255</v>
      </c>
      <c r="AX27" s="46" t="s">
        <v>29</v>
      </c>
      <c r="AZ27" s="46" t="s">
        <v>701</v>
      </c>
      <c r="BC27" s="46" t="b">
        <v>1</v>
      </c>
      <c r="BD27" s="46" t="s">
        <v>256</v>
      </c>
      <c r="BI27" s="46" t="b">
        <v>1</v>
      </c>
      <c r="BP27" s="46" t="s">
        <v>237</v>
      </c>
      <c r="BQ27" s="46" t="s">
        <v>242</v>
      </c>
      <c r="BR27" s="46" t="s">
        <v>238</v>
      </c>
      <c r="BS27" s="46" t="s">
        <v>1626</v>
      </c>
      <c r="BT27" s="46" t="s">
        <v>111</v>
      </c>
      <c r="BU27" s="46" t="s">
        <v>1652</v>
      </c>
      <c r="BV27" s="46" t="s">
        <v>1649</v>
      </c>
      <c r="BX27" s="46" t="s">
        <v>1923</v>
      </c>
      <c r="BY27" s="46" t="s">
        <v>1924</v>
      </c>
      <c r="CA27" s="46" t="s">
        <v>244</v>
      </c>
      <c r="CB27" s="46" t="s">
        <v>240</v>
      </c>
      <c r="CC27" s="46" t="s">
        <v>1939</v>
      </c>
      <c r="CD27" s="46" t="s">
        <v>237</v>
      </c>
      <c r="CU27" s="46" t="s">
        <v>264</v>
      </c>
      <c r="DA27" s="46" t="s">
        <v>245</v>
      </c>
      <c r="DB27" s="46" t="s">
        <v>265</v>
      </c>
      <c r="DC27" s="46" t="s">
        <v>265</v>
      </c>
      <c r="DD27" s="46" t="s">
        <v>245</v>
      </c>
      <c r="DE27" s="46" t="s">
        <v>245</v>
      </c>
      <c r="DF27" s="46" t="s">
        <v>245</v>
      </c>
      <c r="DG27" s="46" t="s">
        <v>245</v>
      </c>
      <c r="DH27" s="46" t="s">
        <v>247</v>
      </c>
      <c r="DK27" s="46" t="b">
        <f>vw_ET_Dataset_Public[[#This Row],[Event Location:  State PCODE]]=vw_ET_Dataset_Public[[#This Row],[Arrival from: Admin 1 PCODE]]</f>
        <v>1</v>
      </c>
      <c r="DL27" s="46" t="b">
        <f>vw_ET_Dataset_Public[[#This Row],[Event Location:  County PCODE]]=vw_ET_Dataset_Public[[#This Row],[Arrival from: Admin 2 PCODE]]</f>
        <v>1</v>
      </c>
      <c r="DM27" s="46" t="b">
        <f>vw_ET_Dataset_Public[[#This Row],[Event Location:  Payam PCODE]]=vw_ET_Dataset_Public[[#This Row],[Arrival from: Admin 3 PCODE]]</f>
        <v>1</v>
      </c>
      <c r="DN27" s="46" t="s">
        <v>3390</v>
      </c>
    </row>
    <row r="28" spans="1:118" x14ac:dyDescent="0.35">
      <c r="A28" s="46" t="s">
        <v>1922</v>
      </c>
      <c r="B28" s="47">
        <v>44242</v>
      </c>
      <c r="C28" s="47">
        <v>44230</v>
      </c>
      <c r="D28" s="47">
        <v>44230</v>
      </c>
      <c r="E28" s="46" t="s">
        <v>1626</v>
      </c>
      <c r="F28" s="46" t="s">
        <v>111</v>
      </c>
      <c r="G28" s="46" t="s">
        <v>1652</v>
      </c>
      <c r="H28" s="46" t="s">
        <v>1649</v>
      </c>
      <c r="I28" s="46" t="s">
        <v>1924</v>
      </c>
      <c r="J28" s="46" t="s">
        <v>1923</v>
      </c>
      <c r="K28" s="46" t="s">
        <v>1925</v>
      </c>
      <c r="L28" s="46" t="s">
        <v>1926</v>
      </c>
      <c r="M28" s="46">
        <v>8.08</v>
      </c>
      <c r="N28" s="46">
        <v>29.167999999999999</v>
      </c>
      <c r="O28" s="46" t="s">
        <v>253</v>
      </c>
      <c r="P28" s="46" t="s">
        <v>233</v>
      </c>
      <c r="Q28" s="46" t="s">
        <v>6</v>
      </c>
      <c r="R28" s="46" t="b">
        <v>1</v>
      </c>
      <c r="V28" s="46">
        <v>90</v>
      </c>
      <c r="W28" s="46">
        <v>309</v>
      </c>
      <c r="X28" s="46">
        <v>17</v>
      </c>
      <c r="Y28" s="46">
        <v>23</v>
      </c>
      <c r="Z28" s="46">
        <v>33</v>
      </c>
      <c r="AA28" s="46">
        <v>20</v>
      </c>
      <c r="AB28" s="46">
        <v>20</v>
      </c>
      <c r="AC28" s="46">
        <v>6</v>
      </c>
      <c r="AD28" s="46">
        <v>22</v>
      </c>
      <c r="AE28" s="46">
        <v>27</v>
      </c>
      <c r="AF28" s="46">
        <v>43</v>
      </c>
      <c r="AG28" s="46">
        <v>33</v>
      </c>
      <c r="AH28" s="46">
        <v>45</v>
      </c>
      <c r="AI28" s="46">
        <v>20</v>
      </c>
      <c r="AJ28" s="46">
        <v>119</v>
      </c>
      <c r="AK28" s="46">
        <v>190</v>
      </c>
      <c r="AL28" s="46">
        <v>89</v>
      </c>
      <c r="AM28" s="46">
        <v>26</v>
      </c>
      <c r="AN28" s="46">
        <v>309</v>
      </c>
      <c r="AO28" s="46" t="s">
        <v>12</v>
      </c>
      <c r="AP28" s="46" t="s">
        <v>48</v>
      </c>
      <c r="AR28" s="46" t="s">
        <v>272</v>
      </c>
      <c r="AV28" s="46" t="s">
        <v>255</v>
      </c>
      <c r="AX28" s="46" t="s">
        <v>29</v>
      </c>
      <c r="AZ28" s="46" t="s">
        <v>701</v>
      </c>
      <c r="BC28" s="46" t="b">
        <v>1</v>
      </c>
      <c r="BD28" s="46" t="s">
        <v>256</v>
      </c>
      <c r="BI28" s="46" t="b">
        <v>1</v>
      </c>
      <c r="BP28" s="46" t="s">
        <v>237</v>
      </c>
      <c r="BQ28" s="46" t="s">
        <v>242</v>
      </c>
      <c r="BR28" s="46" t="s">
        <v>238</v>
      </c>
      <c r="BS28" s="46" t="s">
        <v>1626</v>
      </c>
      <c r="BT28" s="46" t="s">
        <v>111</v>
      </c>
      <c r="BU28" s="46" t="s">
        <v>1652</v>
      </c>
      <c r="BV28" s="46" t="s">
        <v>1649</v>
      </c>
      <c r="BX28" s="46" t="s">
        <v>1923</v>
      </c>
      <c r="BY28" s="46" t="s">
        <v>1924</v>
      </c>
      <c r="CA28" s="46" t="s">
        <v>244</v>
      </c>
      <c r="CB28" s="46" t="s">
        <v>240</v>
      </c>
      <c r="CC28" s="46" t="s">
        <v>1927</v>
      </c>
      <c r="CD28" s="46" t="s">
        <v>237</v>
      </c>
      <c r="CU28" s="46" t="s">
        <v>264</v>
      </c>
      <c r="DA28" s="46" t="s">
        <v>245</v>
      </c>
      <c r="DB28" s="46" t="s">
        <v>265</v>
      </c>
      <c r="DC28" s="46" t="s">
        <v>245</v>
      </c>
      <c r="DD28" s="46" t="s">
        <v>245</v>
      </c>
      <c r="DE28" s="46" t="s">
        <v>265</v>
      </c>
      <c r="DF28" s="46" t="s">
        <v>245</v>
      </c>
      <c r="DG28" s="46" t="s">
        <v>245</v>
      </c>
      <c r="DH28" s="46" t="s">
        <v>247</v>
      </c>
      <c r="DK28" s="46" t="b">
        <f>vw_ET_Dataset_Public[[#This Row],[Event Location:  State PCODE]]=vw_ET_Dataset_Public[[#This Row],[Arrival from: Admin 1 PCODE]]</f>
        <v>1</v>
      </c>
      <c r="DL28" s="46" t="b">
        <f>vw_ET_Dataset_Public[[#This Row],[Event Location:  County PCODE]]=vw_ET_Dataset_Public[[#This Row],[Arrival from: Admin 2 PCODE]]</f>
        <v>1</v>
      </c>
      <c r="DM28" s="46" t="b">
        <f>vw_ET_Dataset_Public[[#This Row],[Event Location:  Payam PCODE]]=vw_ET_Dataset_Public[[#This Row],[Arrival from: Admin 3 PCODE]]</f>
        <v>1</v>
      </c>
      <c r="DN28" s="46" t="s">
        <v>3390</v>
      </c>
    </row>
    <row r="29" spans="1:118" x14ac:dyDescent="0.35">
      <c r="A29" s="46" t="s">
        <v>1932</v>
      </c>
      <c r="B29" s="47">
        <v>44242</v>
      </c>
      <c r="C29" s="47">
        <v>44230</v>
      </c>
      <c r="D29" s="47">
        <v>44230</v>
      </c>
      <c r="E29" s="46" t="s">
        <v>1626</v>
      </c>
      <c r="F29" s="46" t="s">
        <v>111</v>
      </c>
      <c r="G29" s="46" t="s">
        <v>1652</v>
      </c>
      <c r="H29" s="46" t="s">
        <v>1649</v>
      </c>
      <c r="I29" s="46" t="s">
        <v>1924</v>
      </c>
      <c r="J29" s="46" t="s">
        <v>1923</v>
      </c>
      <c r="K29" s="46" t="s">
        <v>1933</v>
      </c>
      <c r="L29" s="46" t="s">
        <v>1934</v>
      </c>
      <c r="M29" s="46">
        <v>8.11</v>
      </c>
      <c r="N29" s="46">
        <v>29.17</v>
      </c>
      <c r="O29" s="46" t="s">
        <v>253</v>
      </c>
      <c r="P29" s="46" t="s">
        <v>233</v>
      </c>
      <c r="Q29" s="46" t="s">
        <v>6</v>
      </c>
      <c r="R29" s="46" t="b">
        <v>1</v>
      </c>
      <c r="V29" s="46">
        <v>101</v>
      </c>
      <c r="W29" s="46">
        <v>308</v>
      </c>
      <c r="X29" s="46">
        <v>14</v>
      </c>
      <c r="Y29" s="46">
        <v>20</v>
      </c>
      <c r="Z29" s="46">
        <v>32</v>
      </c>
      <c r="AA29" s="46">
        <v>41</v>
      </c>
      <c r="AB29" s="46">
        <v>10</v>
      </c>
      <c r="AC29" s="46">
        <v>18</v>
      </c>
      <c r="AD29" s="46">
        <v>21</v>
      </c>
      <c r="AE29" s="46">
        <v>33</v>
      </c>
      <c r="AF29" s="46">
        <v>52</v>
      </c>
      <c r="AG29" s="46">
        <v>28</v>
      </c>
      <c r="AH29" s="46">
        <v>15</v>
      </c>
      <c r="AI29" s="46">
        <v>24</v>
      </c>
      <c r="AJ29" s="46">
        <v>135</v>
      </c>
      <c r="AK29" s="46">
        <v>173</v>
      </c>
      <c r="AL29" s="46">
        <v>88</v>
      </c>
      <c r="AM29" s="46">
        <v>42</v>
      </c>
      <c r="AN29" s="46">
        <v>308</v>
      </c>
      <c r="AO29" s="46" t="s">
        <v>12</v>
      </c>
      <c r="AP29" s="46" t="s">
        <v>48</v>
      </c>
      <c r="AR29" s="46" t="s">
        <v>272</v>
      </c>
      <c r="AV29" s="46" t="s">
        <v>255</v>
      </c>
      <c r="AX29" s="46" t="s">
        <v>29</v>
      </c>
      <c r="AZ29" s="46" t="s">
        <v>701</v>
      </c>
      <c r="BC29" s="46" t="b">
        <v>1</v>
      </c>
      <c r="BD29" s="46" t="s">
        <v>256</v>
      </c>
      <c r="BI29" s="46" t="b">
        <v>1</v>
      </c>
      <c r="BP29" s="46" t="s">
        <v>237</v>
      </c>
      <c r="BQ29" s="46" t="s">
        <v>242</v>
      </c>
      <c r="BR29" s="46" t="s">
        <v>238</v>
      </c>
      <c r="BS29" s="46" t="s">
        <v>1626</v>
      </c>
      <c r="BT29" s="46" t="s">
        <v>111</v>
      </c>
      <c r="BU29" s="46" t="s">
        <v>1652</v>
      </c>
      <c r="BV29" s="46" t="s">
        <v>1649</v>
      </c>
      <c r="BX29" s="46" t="s">
        <v>1923</v>
      </c>
      <c r="BY29" s="46" t="s">
        <v>1924</v>
      </c>
      <c r="CA29" s="46" t="s">
        <v>244</v>
      </c>
      <c r="CB29" s="46" t="s">
        <v>240</v>
      </c>
      <c r="CC29" s="46" t="s">
        <v>1935</v>
      </c>
      <c r="CD29" s="46" t="s">
        <v>237</v>
      </c>
      <c r="CU29" s="46" t="s">
        <v>237</v>
      </c>
      <c r="DA29" s="46" t="s">
        <v>245</v>
      </c>
      <c r="DB29" s="46" t="s">
        <v>245</v>
      </c>
      <c r="DC29" s="46" t="s">
        <v>245</v>
      </c>
      <c r="DD29" s="46" t="s">
        <v>245</v>
      </c>
      <c r="DE29" s="46" t="s">
        <v>265</v>
      </c>
      <c r="DF29" s="46" t="s">
        <v>245</v>
      </c>
      <c r="DG29" s="46" t="s">
        <v>245</v>
      </c>
      <c r="DH29" s="46" t="s">
        <v>247</v>
      </c>
      <c r="DK29" s="46" t="b">
        <f>vw_ET_Dataset_Public[[#This Row],[Event Location:  State PCODE]]=vw_ET_Dataset_Public[[#This Row],[Arrival from: Admin 1 PCODE]]</f>
        <v>1</v>
      </c>
      <c r="DL29" s="46" t="b">
        <f>vw_ET_Dataset_Public[[#This Row],[Event Location:  County PCODE]]=vw_ET_Dataset_Public[[#This Row],[Arrival from: Admin 2 PCODE]]</f>
        <v>1</v>
      </c>
      <c r="DM29" s="46" t="b">
        <f>vw_ET_Dataset_Public[[#This Row],[Event Location:  Payam PCODE]]=vw_ET_Dataset_Public[[#This Row],[Arrival from: Admin 3 PCODE]]</f>
        <v>1</v>
      </c>
      <c r="DN29" s="46" t="s">
        <v>3390</v>
      </c>
    </row>
    <row r="30" spans="1:118" x14ac:dyDescent="0.35">
      <c r="A30" s="46" t="s">
        <v>1679</v>
      </c>
      <c r="B30" s="47">
        <v>44242</v>
      </c>
      <c r="C30" s="47">
        <v>44237</v>
      </c>
      <c r="D30" s="47">
        <v>44242</v>
      </c>
      <c r="E30" s="46" t="s">
        <v>1626</v>
      </c>
      <c r="F30" s="46" t="s">
        <v>111</v>
      </c>
      <c r="G30" s="46" t="s">
        <v>1627</v>
      </c>
      <c r="H30" s="46" t="s">
        <v>1624</v>
      </c>
      <c r="I30" s="46" t="s">
        <v>1637</v>
      </c>
      <c r="J30" s="46" t="s">
        <v>1635</v>
      </c>
      <c r="K30" s="46" t="s">
        <v>1680</v>
      </c>
      <c r="L30" s="46" t="s">
        <v>1681</v>
      </c>
      <c r="M30" s="46">
        <v>8.2274999619999996</v>
      </c>
      <c r="N30" s="46">
        <v>28.38969994</v>
      </c>
      <c r="O30" s="46" t="s">
        <v>253</v>
      </c>
      <c r="P30" s="46" t="s">
        <v>233</v>
      </c>
      <c r="Q30" s="46" t="s">
        <v>6</v>
      </c>
      <c r="R30" s="46" t="b">
        <v>1</v>
      </c>
      <c r="S30" s="46" t="b">
        <v>1</v>
      </c>
      <c r="T30" s="46" t="b">
        <v>1</v>
      </c>
      <c r="V30" s="46">
        <v>1218</v>
      </c>
      <c r="W30" s="46">
        <v>7308</v>
      </c>
      <c r="X30" s="46">
        <v>211</v>
      </c>
      <c r="Y30" s="46">
        <v>577</v>
      </c>
      <c r="Z30" s="46">
        <v>810</v>
      </c>
      <c r="AA30" s="46">
        <v>709</v>
      </c>
      <c r="AB30" s="46">
        <v>297</v>
      </c>
      <c r="AC30" s="46">
        <v>210</v>
      </c>
      <c r="AD30" s="46">
        <v>254</v>
      </c>
      <c r="AE30" s="46">
        <v>850</v>
      </c>
      <c r="AF30" s="46">
        <v>1228</v>
      </c>
      <c r="AG30" s="46">
        <v>1243</v>
      </c>
      <c r="AH30" s="46">
        <v>493</v>
      </c>
      <c r="AI30" s="46">
        <v>426</v>
      </c>
      <c r="AJ30" s="46">
        <v>2814</v>
      </c>
      <c r="AK30" s="46">
        <v>4494</v>
      </c>
      <c r="AL30" s="46">
        <v>1892</v>
      </c>
      <c r="AM30" s="46">
        <v>636</v>
      </c>
      <c r="AN30" s="46">
        <v>7308</v>
      </c>
      <c r="AO30" s="46" t="s">
        <v>12</v>
      </c>
      <c r="AP30" s="46" t="s">
        <v>48</v>
      </c>
      <c r="AR30" s="46" t="s">
        <v>272</v>
      </c>
      <c r="AV30" s="46" t="s">
        <v>255</v>
      </c>
      <c r="AX30" s="46" t="s">
        <v>29</v>
      </c>
      <c r="AZ30" s="46" t="s">
        <v>701</v>
      </c>
      <c r="BC30" s="46" t="b">
        <v>1</v>
      </c>
      <c r="BD30" s="46" t="s">
        <v>256</v>
      </c>
      <c r="BF30" s="46" t="b">
        <v>1</v>
      </c>
      <c r="BP30" s="46" t="s">
        <v>237</v>
      </c>
      <c r="BQ30" s="46" t="s">
        <v>242</v>
      </c>
      <c r="BR30" s="46" t="s">
        <v>238</v>
      </c>
      <c r="BS30" s="46" t="s">
        <v>1626</v>
      </c>
      <c r="BT30" s="46" t="s">
        <v>111</v>
      </c>
      <c r="BU30" s="46" t="s">
        <v>1652</v>
      </c>
      <c r="BV30" s="46" t="s">
        <v>1649</v>
      </c>
      <c r="BX30" s="46" t="s">
        <v>1650</v>
      </c>
      <c r="BY30" s="46" t="s">
        <v>1653</v>
      </c>
      <c r="CA30" s="46" t="s">
        <v>244</v>
      </c>
      <c r="CB30" s="46" t="s">
        <v>240</v>
      </c>
      <c r="CC30" s="46" t="s">
        <v>1682</v>
      </c>
      <c r="CD30" s="46" t="s">
        <v>237</v>
      </c>
      <c r="CU30" s="46" t="s">
        <v>237</v>
      </c>
      <c r="DA30" s="46" t="s">
        <v>265</v>
      </c>
      <c r="DB30" s="46" t="s">
        <v>245</v>
      </c>
      <c r="DC30" s="46" t="s">
        <v>245</v>
      </c>
      <c r="DD30" s="46" t="s">
        <v>245</v>
      </c>
      <c r="DE30" s="46" t="s">
        <v>265</v>
      </c>
      <c r="DF30" s="46" t="s">
        <v>245</v>
      </c>
      <c r="DG30" s="46" t="s">
        <v>265</v>
      </c>
      <c r="DH30" s="46" t="s">
        <v>247</v>
      </c>
      <c r="DK30" s="46" t="b">
        <f>vw_ET_Dataset_Public[[#This Row],[Event Location:  State PCODE]]=vw_ET_Dataset_Public[[#This Row],[Arrival from: Admin 1 PCODE]]</f>
        <v>1</v>
      </c>
      <c r="DL30" s="46" t="b">
        <f>vw_ET_Dataset_Public[[#This Row],[Event Location:  County PCODE]]=vw_ET_Dataset_Public[[#This Row],[Arrival from: Admin 2 PCODE]]</f>
        <v>0</v>
      </c>
      <c r="DM30" s="46" t="b">
        <f>vw_ET_Dataset_Public[[#This Row],[Event Location:  Payam PCODE]]=vw_ET_Dataset_Public[[#This Row],[Arrival from: Admin 3 PCODE]]</f>
        <v>0</v>
      </c>
      <c r="DN30" s="46" t="s">
        <v>3392</v>
      </c>
    </row>
    <row r="31" spans="1:118" x14ac:dyDescent="0.35">
      <c r="A31" s="46" t="s">
        <v>1683</v>
      </c>
      <c r="B31" s="47">
        <v>44242</v>
      </c>
      <c r="C31" s="47">
        <v>44237</v>
      </c>
      <c r="D31" s="47">
        <v>44242</v>
      </c>
      <c r="E31" s="46" t="s">
        <v>1626</v>
      </c>
      <c r="F31" s="46" t="s">
        <v>111</v>
      </c>
      <c r="G31" s="46" t="s">
        <v>1627</v>
      </c>
      <c r="H31" s="46" t="s">
        <v>1624</v>
      </c>
      <c r="I31" s="46" t="s">
        <v>1637</v>
      </c>
      <c r="J31" s="46" t="s">
        <v>1635</v>
      </c>
      <c r="K31" s="46" t="s">
        <v>1684</v>
      </c>
      <c r="L31" s="46" t="s">
        <v>1685</v>
      </c>
      <c r="M31" s="46">
        <v>8.1609999999999996</v>
      </c>
      <c r="N31" s="46">
        <v>28.38</v>
      </c>
      <c r="O31" s="46" t="s">
        <v>253</v>
      </c>
      <c r="P31" s="46" t="s">
        <v>233</v>
      </c>
      <c r="Q31" s="46" t="s">
        <v>6</v>
      </c>
      <c r="R31" s="46" t="b">
        <v>1</v>
      </c>
      <c r="V31" s="46">
        <v>1317</v>
      </c>
      <c r="W31" s="46">
        <v>7902</v>
      </c>
      <c r="X31" s="46">
        <v>165</v>
      </c>
      <c r="Y31" s="46">
        <v>756</v>
      </c>
      <c r="Z31" s="46">
        <v>657</v>
      </c>
      <c r="AA31" s="46">
        <v>945</v>
      </c>
      <c r="AB31" s="46">
        <v>700</v>
      </c>
      <c r="AC31" s="46">
        <v>263</v>
      </c>
      <c r="AD31" s="46">
        <v>256</v>
      </c>
      <c r="AE31" s="46">
        <v>715</v>
      </c>
      <c r="AF31" s="46">
        <v>921</v>
      </c>
      <c r="AG31" s="46">
        <v>1354</v>
      </c>
      <c r="AH31" s="46">
        <v>788</v>
      </c>
      <c r="AI31" s="46">
        <v>382</v>
      </c>
      <c r="AJ31" s="46">
        <v>3486</v>
      </c>
      <c r="AK31" s="46">
        <v>4416</v>
      </c>
      <c r="AL31" s="46">
        <v>1892</v>
      </c>
      <c r="AM31" s="46">
        <v>645</v>
      </c>
      <c r="AN31" s="46">
        <v>7902</v>
      </c>
      <c r="AO31" s="46" t="s">
        <v>12</v>
      </c>
      <c r="AP31" s="46" t="s">
        <v>48</v>
      </c>
      <c r="AR31" s="46" t="s">
        <v>272</v>
      </c>
      <c r="AV31" s="46" t="s">
        <v>255</v>
      </c>
      <c r="AX31" s="46" t="s">
        <v>29</v>
      </c>
      <c r="AZ31" s="46" t="s">
        <v>701</v>
      </c>
      <c r="BC31" s="46" t="b">
        <v>1</v>
      </c>
      <c r="BD31" s="46" t="s">
        <v>237</v>
      </c>
      <c r="BP31" s="46" t="s">
        <v>237</v>
      </c>
      <c r="BQ31" s="46" t="s">
        <v>242</v>
      </c>
      <c r="BR31" s="46" t="s">
        <v>238</v>
      </c>
      <c r="BS31" s="46" t="s">
        <v>1626</v>
      </c>
      <c r="BT31" s="46" t="s">
        <v>111</v>
      </c>
      <c r="BU31" s="46" t="s">
        <v>1652</v>
      </c>
      <c r="BV31" s="46" t="s">
        <v>1649</v>
      </c>
      <c r="BX31" s="46" t="s">
        <v>1650</v>
      </c>
      <c r="BY31" s="46" t="s">
        <v>1653</v>
      </c>
      <c r="CA31" s="46" t="s">
        <v>244</v>
      </c>
      <c r="CB31" s="46" t="s">
        <v>240</v>
      </c>
      <c r="CC31" s="46" t="s">
        <v>1686</v>
      </c>
      <c r="CD31" s="46" t="s">
        <v>237</v>
      </c>
      <c r="CU31" s="46" t="s">
        <v>264</v>
      </c>
      <c r="DA31" s="46" t="s">
        <v>265</v>
      </c>
      <c r="DB31" s="46" t="s">
        <v>245</v>
      </c>
      <c r="DC31" s="46" t="s">
        <v>245</v>
      </c>
      <c r="DD31" s="46" t="s">
        <v>245</v>
      </c>
      <c r="DE31" s="46" t="s">
        <v>265</v>
      </c>
      <c r="DF31" s="46" t="s">
        <v>245</v>
      </c>
      <c r="DG31" s="46" t="s">
        <v>265</v>
      </c>
      <c r="DH31" s="46" t="s">
        <v>247</v>
      </c>
      <c r="DK31" s="46" t="b">
        <f>vw_ET_Dataset_Public[[#This Row],[Event Location:  State PCODE]]=vw_ET_Dataset_Public[[#This Row],[Arrival from: Admin 1 PCODE]]</f>
        <v>1</v>
      </c>
      <c r="DL31" s="46" t="b">
        <f>vw_ET_Dataset_Public[[#This Row],[Event Location:  County PCODE]]=vw_ET_Dataset_Public[[#This Row],[Arrival from: Admin 2 PCODE]]</f>
        <v>0</v>
      </c>
      <c r="DM31" s="46" t="b">
        <f>vw_ET_Dataset_Public[[#This Row],[Event Location:  Payam PCODE]]=vw_ET_Dataset_Public[[#This Row],[Arrival from: Admin 3 PCODE]]</f>
        <v>0</v>
      </c>
      <c r="DN31" s="46" t="s">
        <v>3392</v>
      </c>
    </row>
    <row r="32" spans="1:118" x14ac:dyDescent="0.35">
      <c r="A32" s="46" t="s">
        <v>1654</v>
      </c>
      <c r="B32" s="47">
        <v>44243</v>
      </c>
      <c r="C32" s="47">
        <v>44237</v>
      </c>
      <c r="D32" s="47">
        <v>44243</v>
      </c>
      <c r="E32" s="46" t="s">
        <v>1626</v>
      </c>
      <c r="F32" s="46" t="s">
        <v>111</v>
      </c>
      <c r="G32" s="46" t="s">
        <v>1627</v>
      </c>
      <c r="H32" s="46" t="s">
        <v>1624</v>
      </c>
      <c r="I32" s="46" t="s">
        <v>1646</v>
      </c>
      <c r="J32" s="46" t="s">
        <v>1645</v>
      </c>
      <c r="K32" s="46" t="s">
        <v>1655</v>
      </c>
      <c r="L32" s="46" t="s">
        <v>1656</v>
      </c>
      <c r="M32" s="46">
        <v>8.2127103810000008</v>
      </c>
      <c r="N32" s="46">
        <v>28.546899799999998</v>
      </c>
      <c r="O32" s="46" t="s">
        <v>253</v>
      </c>
      <c r="P32" s="46" t="s">
        <v>233</v>
      </c>
      <c r="Q32" s="46" t="s">
        <v>6</v>
      </c>
      <c r="R32" s="46" t="b">
        <v>1</v>
      </c>
      <c r="S32" s="46" t="b">
        <v>0</v>
      </c>
      <c r="T32" s="46" t="b">
        <v>0</v>
      </c>
      <c r="U32" s="46" t="b">
        <v>0</v>
      </c>
      <c r="V32" s="46">
        <v>608</v>
      </c>
      <c r="W32" s="46">
        <v>3648</v>
      </c>
      <c r="X32" s="46">
        <v>67</v>
      </c>
      <c r="Y32" s="46">
        <v>274</v>
      </c>
      <c r="Z32" s="46">
        <v>365</v>
      </c>
      <c r="AA32" s="46">
        <v>509</v>
      </c>
      <c r="AB32" s="46">
        <v>240</v>
      </c>
      <c r="AC32" s="46">
        <v>144</v>
      </c>
      <c r="AD32" s="46">
        <v>126</v>
      </c>
      <c r="AE32" s="46">
        <v>338</v>
      </c>
      <c r="AF32" s="46">
        <v>478</v>
      </c>
      <c r="AG32" s="46">
        <v>536</v>
      </c>
      <c r="AH32" s="46">
        <v>359</v>
      </c>
      <c r="AI32" s="46">
        <v>212</v>
      </c>
      <c r="AJ32" s="46">
        <v>1599</v>
      </c>
      <c r="AK32" s="46">
        <v>2049</v>
      </c>
      <c r="AL32" s="46">
        <v>805</v>
      </c>
      <c r="AM32" s="46">
        <v>356</v>
      </c>
      <c r="AN32" s="46">
        <v>3648</v>
      </c>
      <c r="AO32" s="46" t="s">
        <v>12</v>
      </c>
      <c r="AP32" s="46" t="s">
        <v>48</v>
      </c>
      <c r="AR32" s="46" t="s">
        <v>272</v>
      </c>
      <c r="AV32" s="46" t="s">
        <v>255</v>
      </c>
      <c r="AX32" s="46" t="s">
        <v>29</v>
      </c>
      <c r="AZ32" s="46" t="s">
        <v>701</v>
      </c>
      <c r="BA32" s="46" t="b">
        <v>0</v>
      </c>
      <c r="BB32" s="46" t="b">
        <v>0</v>
      </c>
      <c r="BC32" s="46" t="b">
        <v>1</v>
      </c>
      <c r="BD32" s="46" t="s">
        <v>237</v>
      </c>
      <c r="BE32" s="46" t="b">
        <v>0</v>
      </c>
      <c r="BF32" s="46" t="b">
        <v>0</v>
      </c>
      <c r="BG32" s="46" t="b">
        <v>0</v>
      </c>
      <c r="BH32" s="46" t="b">
        <v>0</v>
      </c>
      <c r="BI32" s="46" t="b">
        <v>0</v>
      </c>
      <c r="BJ32" s="46" t="b">
        <v>0</v>
      </c>
      <c r="BK32" s="46" t="b">
        <v>0</v>
      </c>
      <c r="BL32" s="46" t="b">
        <v>0</v>
      </c>
      <c r="BM32" s="46" t="b">
        <v>0</v>
      </c>
      <c r="BO32" s="46" t="b">
        <v>0</v>
      </c>
      <c r="BP32" s="46" t="s">
        <v>237</v>
      </c>
      <c r="BQ32" s="46" t="s">
        <v>242</v>
      </c>
      <c r="BR32" s="46" t="s">
        <v>238</v>
      </c>
      <c r="BS32" s="46" t="s">
        <v>1626</v>
      </c>
      <c r="BT32" s="46" t="s">
        <v>111</v>
      </c>
      <c r="BU32" s="46" t="s">
        <v>1652</v>
      </c>
      <c r="BV32" s="46" t="s">
        <v>1649</v>
      </c>
      <c r="BX32" s="46" t="s">
        <v>1650</v>
      </c>
      <c r="BY32" s="46" t="s">
        <v>1653</v>
      </c>
      <c r="CA32" s="46" t="s">
        <v>244</v>
      </c>
      <c r="CB32" s="46" t="s">
        <v>240</v>
      </c>
      <c r="CC32" s="46" t="s">
        <v>1657</v>
      </c>
      <c r="CD32" s="46" t="s">
        <v>237</v>
      </c>
      <c r="CU32" s="46" t="s">
        <v>237</v>
      </c>
      <c r="DA32" s="46" t="s">
        <v>265</v>
      </c>
      <c r="DB32" s="46" t="s">
        <v>245</v>
      </c>
      <c r="DC32" s="46" t="s">
        <v>245</v>
      </c>
      <c r="DD32" s="46" t="s">
        <v>245</v>
      </c>
      <c r="DE32" s="46" t="s">
        <v>265</v>
      </c>
      <c r="DF32" s="46" t="s">
        <v>245</v>
      </c>
      <c r="DG32" s="46" t="s">
        <v>245</v>
      </c>
      <c r="DH32" s="46" t="s">
        <v>247</v>
      </c>
      <c r="DK32" s="46" t="b">
        <f>vw_ET_Dataset_Public[[#This Row],[Event Location:  State PCODE]]=vw_ET_Dataset_Public[[#This Row],[Arrival from: Admin 1 PCODE]]</f>
        <v>1</v>
      </c>
      <c r="DL32" s="46" t="b">
        <f>vw_ET_Dataset_Public[[#This Row],[Event Location:  County PCODE]]=vw_ET_Dataset_Public[[#This Row],[Arrival from: Admin 2 PCODE]]</f>
        <v>0</v>
      </c>
      <c r="DM32" s="46" t="b">
        <f>vw_ET_Dataset_Public[[#This Row],[Event Location:  Payam PCODE]]=vw_ET_Dataset_Public[[#This Row],[Arrival from: Admin 3 PCODE]]</f>
        <v>0</v>
      </c>
      <c r="DN32" s="46" t="s">
        <v>3392</v>
      </c>
    </row>
    <row r="33" spans="1:118" x14ac:dyDescent="0.35">
      <c r="A33" s="46" t="s">
        <v>1644</v>
      </c>
      <c r="B33" s="47">
        <v>44251</v>
      </c>
      <c r="C33" s="47">
        <v>44243</v>
      </c>
      <c r="D33" s="47">
        <v>44251</v>
      </c>
      <c r="E33" s="46" t="s">
        <v>1626</v>
      </c>
      <c r="F33" s="46" t="s">
        <v>111</v>
      </c>
      <c r="G33" s="46" t="s">
        <v>1627</v>
      </c>
      <c r="H33" s="46" t="s">
        <v>1624</v>
      </c>
      <c r="I33" s="46" t="s">
        <v>1646</v>
      </c>
      <c r="J33" s="46" t="s">
        <v>1645</v>
      </c>
      <c r="K33" s="46" t="s">
        <v>1647</v>
      </c>
      <c r="L33" s="46" t="s">
        <v>1648</v>
      </c>
      <c r="M33" s="46">
        <v>8.2243099209999997</v>
      </c>
      <c r="N33" s="46">
        <v>28.536699299999999</v>
      </c>
      <c r="O33" s="46" t="s">
        <v>253</v>
      </c>
      <c r="P33" s="46" t="s">
        <v>233</v>
      </c>
      <c r="Q33" s="46" t="s">
        <v>6</v>
      </c>
      <c r="R33" s="46" t="b">
        <v>1</v>
      </c>
      <c r="T33" s="46" t="b">
        <v>1</v>
      </c>
      <c r="V33" s="46">
        <v>934</v>
      </c>
      <c r="W33" s="46">
        <v>5604</v>
      </c>
      <c r="X33" s="46">
        <v>213</v>
      </c>
      <c r="Y33" s="46">
        <v>412</v>
      </c>
      <c r="Z33" s="46">
        <v>876</v>
      </c>
      <c r="AA33" s="46">
        <v>605</v>
      </c>
      <c r="AB33" s="46">
        <v>304</v>
      </c>
      <c r="AC33" s="46">
        <v>97</v>
      </c>
      <c r="AD33" s="46">
        <v>260</v>
      </c>
      <c r="AE33" s="46">
        <v>655</v>
      </c>
      <c r="AF33" s="46">
        <v>1061</v>
      </c>
      <c r="AG33" s="46">
        <v>656</v>
      </c>
      <c r="AH33" s="46">
        <v>322</v>
      </c>
      <c r="AI33" s="46">
        <v>143</v>
      </c>
      <c r="AJ33" s="46">
        <v>2507</v>
      </c>
      <c r="AK33" s="46">
        <v>3097</v>
      </c>
      <c r="AL33" s="46">
        <v>1540</v>
      </c>
      <c r="AM33" s="46">
        <v>240</v>
      </c>
      <c r="AN33" s="46">
        <v>5604</v>
      </c>
      <c r="AO33" s="46" t="s">
        <v>12</v>
      </c>
      <c r="AP33" s="46" t="s">
        <v>48</v>
      </c>
      <c r="AR33" s="46" t="s">
        <v>272</v>
      </c>
      <c r="AV33" s="46" t="s">
        <v>255</v>
      </c>
      <c r="AX33" s="46" t="s">
        <v>29</v>
      </c>
      <c r="AZ33" s="46" t="s">
        <v>273</v>
      </c>
      <c r="BB33" s="46" t="b">
        <v>1</v>
      </c>
      <c r="BD33" s="46" t="s">
        <v>256</v>
      </c>
      <c r="BE33" s="46" t="b">
        <v>1</v>
      </c>
      <c r="BP33" s="46" t="s">
        <v>237</v>
      </c>
      <c r="BQ33" s="46" t="s">
        <v>242</v>
      </c>
      <c r="BR33" s="46" t="s">
        <v>238</v>
      </c>
      <c r="BS33" s="46" t="s">
        <v>1626</v>
      </c>
      <c r="BT33" s="46" t="s">
        <v>111</v>
      </c>
      <c r="BU33" s="46" t="s">
        <v>1652</v>
      </c>
      <c r="BV33" s="46" t="s">
        <v>1649</v>
      </c>
      <c r="BX33" s="46" t="s">
        <v>1650</v>
      </c>
      <c r="BY33" s="46" t="s">
        <v>1653</v>
      </c>
      <c r="CA33" s="46" t="s">
        <v>244</v>
      </c>
      <c r="CB33" s="46" t="s">
        <v>240</v>
      </c>
      <c r="CC33" s="46" t="s">
        <v>1651</v>
      </c>
      <c r="CD33" s="46" t="s">
        <v>237</v>
      </c>
      <c r="CU33" s="46" t="s">
        <v>264</v>
      </c>
      <c r="DA33" s="46" t="s">
        <v>245</v>
      </c>
      <c r="DB33" s="46" t="s">
        <v>245</v>
      </c>
      <c r="DC33" s="46" t="s">
        <v>245</v>
      </c>
      <c r="DD33" s="46" t="s">
        <v>245</v>
      </c>
      <c r="DE33" s="46" t="s">
        <v>265</v>
      </c>
      <c r="DF33" s="46" t="s">
        <v>265</v>
      </c>
      <c r="DG33" s="46" t="s">
        <v>265</v>
      </c>
      <c r="DH33" s="46" t="s">
        <v>247</v>
      </c>
      <c r="DK33" s="46" t="b">
        <f>vw_ET_Dataset_Public[[#This Row],[Event Location:  State PCODE]]=vw_ET_Dataset_Public[[#This Row],[Arrival from: Admin 1 PCODE]]</f>
        <v>1</v>
      </c>
      <c r="DL33" s="46" t="b">
        <f>vw_ET_Dataset_Public[[#This Row],[Event Location:  County PCODE]]=vw_ET_Dataset_Public[[#This Row],[Arrival from: Admin 2 PCODE]]</f>
        <v>0</v>
      </c>
      <c r="DM33" s="46" t="b">
        <f>vw_ET_Dataset_Public[[#This Row],[Event Location:  Payam PCODE]]=vw_ET_Dataset_Public[[#This Row],[Arrival from: Admin 3 PCODE]]</f>
        <v>0</v>
      </c>
      <c r="DN33" s="46" t="s">
        <v>3392</v>
      </c>
    </row>
    <row r="34" spans="1:118" x14ac:dyDescent="0.35">
      <c r="A34" s="46" t="s">
        <v>1859</v>
      </c>
      <c r="B34" s="47">
        <v>44252</v>
      </c>
      <c r="C34" s="47">
        <v>44238</v>
      </c>
      <c r="D34" s="47">
        <v>44238</v>
      </c>
      <c r="E34" s="46" t="s">
        <v>1626</v>
      </c>
      <c r="F34" s="46" t="s">
        <v>111</v>
      </c>
      <c r="G34" s="46" t="s">
        <v>1652</v>
      </c>
      <c r="H34" s="46" t="s">
        <v>1649</v>
      </c>
      <c r="I34" s="46" t="s">
        <v>1665</v>
      </c>
      <c r="J34" s="46" t="s">
        <v>1663</v>
      </c>
      <c r="K34" s="46" t="s">
        <v>1860</v>
      </c>
      <c r="L34" s="46" t="s">
        <v>1861</v>
      </c>
      <c r="M34" s="46">
        <v>8.3375301359999998</v>
      </c>
      <c r="N34" s="46">
        <v>28.737100600000002</v>
      </c>
      <c r="O34" s="46" t="s">
        <v>232</v>
      </c>
      <c r="P34" s="46" t="s">
        <v>233</v>
      </c>
      <c r="Q34" s="46" t="s">
        <v>6</v>
      </c>
      <c r="R34" s="46" t="b">
        <v>1</v>
      </c>
      <c r="U34" s="46" t="b">
        <v>1</v>
      </c>
      <c r="V34" s="46">
        <v>77</v>
      </c>
      <c r="W34" s="46">
        <v>406</v>
      </c>
      <c r="X34" s="46">
        <v>25</v>
      </c>
      <c r="Y34" s="46">
        <v>36</v>
      </c>
      <c r="Z34" s="46">
        <v>45</v>
      </c>
      <c r="AA34" s="46">
        <v>60</v>
      </c>
      <c r="AB34" s="46">
        <v>11</v>
      </c>
      <c r="AC34" s="46">
        <v>0</v>
      </c>
      <c r="AD34" s="46">
        <v>36</v>
      </c>
      <c r="AE34" s="46">
        <v>48</v>
      </c>
      <c r="AF34" s="46">
        <v>57</v>
      </c>
      <c r="AG34" s="46">
        <v>72</v>
      </c>
      <c r="AH34" s="46">
        <v>16</v>
      </c>
      <c r="AI34" s="46">
        <v>0</v>
      </c>
      <c r="AJ34" s="46">
        <v>177</v>
      </c>
      <c r="AK34" s="46">
        <v>229</v>
      </c>
      <c r="AL34" s="46">
        <v>145</v>
      </c>
      <c r="AM34" s="46">
        <v>0</v>
      </c>
      <c r="AN34" s="46">
        <v>406</v>
      </c>
      <c r="AO34" s="46" t="s">
        <v>12</v>
      </c>
      <c r="AP34" s="46" t="s">
        <v>48</v>
      </c>
      <c r="AR34" s="46" t="s">
        <v>272</v>
      </c>
      <c r="AV34" s="46" t="s">
        <v>255</v>
      </c>
      <c r="AX34" s="46" t="s">
        <v>29</v>
      </c>
      <c r="AZ34" s="46" t="s">
        <v>273</v>
      </c>
      <c r="BB34" s="46" t="b">
        <v>1</v>
      </c>
      <c r="BD34" s="46" t="s">
        <v>256</v>
      </c>
      <c r="BE34" s="46" t="b">
        <v>1</v>
      </c>
      <c r="BH34" s="46" t="b">
        <v>1</v>
      </c>
      <c r="BP34" s="46" t="s">
        <v>237</v>
      </c>
      <c r="BQ34" s="46" t="s">
        <v>242</v>
      </c>
      <c r="BR34" s="46" t="s">
        <v>238</v>
      </c>
      <c r="BS34" s="46" t="s">
        <v>1626</v>
      </c>
      <c r="BT34" s="46" t="s">
        <v>111</v>
      </c>
      <c r="BU34" s="46" t="s">
        <v>1652</v>
      </c>
      <c r="BV34" s="46" t="s">
        <v>1649</v>
      </c>
      <c r="BX34" s="46" t="s">
        <v>1650</v>
      </c>
      <c r="BY34" s="46" t="s">
        <v>1653</v>
      </c>
      <c r="CA34" s="46" t="s">
        <v>244</v>
      </c>
      <c r="CB34" s="46" t="s">
        <v>240</v>
      </c>
      <c r="CC34" s="46" t="s">
        <v>1862</v>
      </c>
      <c r="CD34" s="46" t="s">
        <v>237</v>
      </c>
      <c r="CU34" s="46" t="s">
        <v>237</v>
      </c>
      <c r="DA34" s="46" t="s">
        <v>245</v>
      </c>
      <c r="DB34" s="46" t="s">
        <v>265</v>
      </c>
      <c r="DC34" s="46" t="s">
        <v>245</v>
      </c>
      <c r="DD34" s="46" t="s">
        <v>245</v>
      </c>
      <c r="DE34" s="46" t="s">
        <v>265</v>
      </c>
      <c r="DF34" s="46" t="s">
        <v>245</v>
      </c>
      <c r="DG34" s="46" t="s">
        <v>265</v>
      </c>
      <c r="DH34" s="46" t="s">
        <v>247</v>
      </c>
      <c r="DK34" s="46" t="b">
        <f>vw_ET_Dataset_Public[[#This Row],[Event Location:  State PCODE]]=vw_ET_Dataset_Public[[#This Row],[Arrival from: Admin 1 PCODE]]</f>
        <v>1</v>
      </c>
      <c r="DL34" s="46" t="b">
        <f>vw_ET_Dataset_Public[[#This Row],[Event Location:  County PCODE]]=vw_ET_Dataset_Public[[#This Row],[Arrival from: Admin 2 PCODE]]</f>
        <v>1</v>
      </c>
      <c r="DM34" s="46" t="b">
        <f>vw_ET_Dataset_Public[[#This Row],[Event Location:  Payam PCODE]]=vw_ET_Dataset_Public[[#This Row],[Arrival from: Admin 3 PCODE]]</f>
        <v>0</v>
      </c>
      <c r="DN34" s="46" t="s">
        <v>3391</v>
      </c>
    </row>
    <row r="35" spans="1:118" x14ac:dyDescent="0.35">
      <c r="A35" s="46" t="s">
        <v>1908</v>
      </c>
      <c r="B35" s="47">
        <v>44253</v>
      </c>
      <c r="C35" s="47">
        <v>44197</v>
      </c>
      <c r="D35" s="47">
        <v>44243</v>
      </c>
      <c r="E35" s="46" t="s">
        <v>1626</v>
      </c>
      <c r="F35" s="46" t="s">
        <v>111</v>
      </c>
      <c r="G35" s="46" t="s">
        <v>1652</v>
      </c>
      <c r="H35" s="46" t="s">
        <v>1649</v>
      </c>
      <c r="I35" s="46" t="s">
        <v>1653</v>
      </c>
      <c r="J35" s="46" t="s">
        <v>1650</v>
      </c>
      <c r="K35" s="46" t="s">
        <v>1864</v>
      </c>
      <c r="L35" s="46" t="s">
        <v>1865</v>
      </c>
      <c r="M35" s="46">
        <v>8.1333303449999992</v>
      </c>
      <c r="N35" s="46">
        <v>28.616699220000001</v>
      </c>
      <c r="O35" s="46" t="s">
        <v>253</v>
      </c>
      <c r="P35" s="46" t="s">
        <v>271</v>
      </c>
      <c r="Q35" s="46" t="s">
        <v>6</v>
      </c>
      <c r="R35" s="46" t="b">
        <v>1</v>
      </c>
      <c r="V35" s="46">
        <v>565</v>
      </c>
      <c r="W35" s="46">
        <v>2938</v>
      </c>
      <c r="X35" s="46">
        <v>85</v>
      </c>
      <c r="Y35" s="46">
        <v>133</v>
      </c>
      <c r="Z35" s="46">
        <v>412</v>
      </c>
      <c r="AA35" s="46">
        <v>320</v>
      </c>
      <c r="AB35" s="46">
        <v>263</v>
      </c>
      <c r="AC35" s="46">
        <v>42</v>
      </c>
      <c r="AD35" s="46">
        <v>101</v>
      </c>
      <c r="AE35" s="46">
        <v>198</v>
      </c>
      <c r="AF35" s="46">
        <v>519</v>
      </c>
      <c r="AG35" s="46">
        <v>436</v>
      </c>
      <c r="AH35" s="46">
        <v>308</v>
      </c>
      <c r="AI35" s="46">
        <v>121</v>
      </c>
      <c r="AJ35" s="46">
        <v>1255</v>
      </c>
      <c r="AK35" s="46">
        <v>1683</v>
      </c>
      <c r="AL35" s="46">
        <v>517</v>
      </c>
      <c r="AM35" s="46">
        <v>163</v>
      </c>
      <c r="AN35" s="46">
        <v>2938</v>
      </c>
      <c r="AO35" s="46" t="s">
        <v>13</v>
      </c>
      <c r="AP35" s="46" t="s">
        <v>48</v>
      </c>
      <c r="AR35" s="46" t="s">
        <v>272</v>
      </c>
      <c r="AV35" s="46" t="s">
        <v>255</v>
      </c>
      <c r="AX35" s="46" t="s">
        <v>29</v>
      </c>
      <c r="AZ35" s="46" t="s">
        <v>906</v>
      </c>
      <c r="BA35" s="46" t="b">
        <v>1</v>
      </c>
      <c r="BD35" s="46" t="s">
        <v>256</v>
      </c>
      <c r="BE35" s="46" t="b">
        <v>1</v>
      </c>
      <c r="BL35" s="46" t="b">
        <v>1</v>
      </c>
      <c r="BP35" s="46" t="s">
        <v>237</v>
      </c>
      <c r="BQ35" s="46" t="s">
        <v>242</v>
      </c>
      <c r="BR35" s="46" t="s">
        <v>238</v>
      </c>
      <c r="BS35" s="46" t="s">
        <v>1626</v>
      </c>
      <c r="BT35" s="46" t="s">
        <v>111</v>
      </c>
      <c r="BU35" s="46" t="s">
        <v>1652</v>
      </c>
      <c r="BV35" s="46" t="s">
        <v>1649</v>
      </c>
      <c r="BX35" s="46" t="s">
        <v>1650</v>
      </c>
      <c r="BY35" s="46" t="s">
        <v>1653</v>
      </c>
      <c r="CA35" s="46" t="s">
        <v>244</v>
      </c>
      <c r="CB35" s="46" t="s">
        <v>240</v>
      </c>
      <c r="CC35" s="46" t="s">
        <v>1866</v>
      </c>
      <c r="CU35" s="46" t="s">
        <v>237</v>
      </c>
      <c r="DA35" s="46" t="s">
        <v>245</v>
      </c>
      <c r="DB35" s="46" t="s">
        <v>245</v>
      </c>
      <c r="DC35" s="46" t="s">
        <v>265</v>
      </c>
      <c r="DD35" s="46" t="s">
        <v>265</v>
      </c>
      <c r="DE35" s="46" t="s">
        <v>265</v>
      </c>
      <c r="DF35" s="46" t="s">
        <v>265</v>
      </c>
      <c r="DG35" s="46" t="s">
        <v>265</v>
      </c>
      <c r="DH35" s="46" t="s">
        <v>247</v>
      </c>
      <c r="DK35" s="46" t="b">
        <f>vw_ET_Dataset_Public[[#This Row],[Event Location:  State PCODE]]=vw_ET_Dataset_Public[[#This Row],[Arrival from: Admin 1 PCODE]]</f>
        <v>1</v>
      </c>
      <c r="DL35" s="46" t="b">
        <f>vw_ET_Dataset_Public[[#This Row],[Event Location:  County PCODE]]=vw_ET_Dataset_Public[[#This Row],[Arrival from: Admin 2 PCODE]]</f>
        <v>1</v>
      </c>
      <c r="DM35" s="46" t="b">
        <f>vw_ET_Dataset_Public[[#This Row],[Event Location:  Payam PCODE]]=vw_ET_Dataset_Public[[#This Row],[Arrival from: Admin 3 PCODE]]</f>
        <v>1</v>
      </c>
      <c r="DN35" s="46" t="s">
        <v>3390</v>
      </c>
    </row>
    <row r="36" spans="1:118" x14ac:dyDescent="0.35">
      <c r="A36" s="46" t="s">
        <v>1976</v>
      </c>
      <c r="B36" s="47">
        <v>44253</v>
      </c>
      <c r="C36" s="47">
        <v>44197</v>
      </c>
      <c r="D36" s="47">
        <v>44253</v>
      </c>
      <c r="E36" s="46" t="s">
        <v>1626</v>
      </c>
      <c r="F36" s="46" t="s">
        <v>111</v>
      </c>
      <c r="G36" s="46" t="s">
        <v>1652</v>
      </c>
      <c r="H36" s="46" t="s">
        <v>1649</v>
      </c>
      <c r="I36" s="46" t="s">
        <v>1653</v>
      </c>
      <c r="J36" s="46" t="s">
        <v>1650</v>
      </c>
      <c r="K36" s="46" t="s">
        <v>1882</v>
      </c>
      <c r="L36" s="46" t="s">
        <v>1883</v>
      </c>
      <c r="M36" s="46">
        <v>8.1459503170000005</v>
      </c>
      <c r="N36" s="46">
        <v>28.538299559999999</v>
      </c>
      <c r="O36" s="46" t="s">
        <v>253</v>
      </c>
      <c r="P36" s="46" t="s">
        <v>271</v>
      </c>
      <c r="Q36" s="46" t="s">
        <v>6</v>
      </c>
      <c r="R36" s="46" t="b">
        <v>1</v>
      </c>
      <c r="V36" s="46">
        <v>1951</v>
      </c>
      <c r="W36" s="46">
        <v>9755</v>
      </c>
      <c r="X36" s="46">
        <v>124</v>
      </c>
      <c r="Y36" s="46">
        <v>524</v>
      </c>
      <c r="Z36" s="46">
        <v>2015</v>
      </c>
      <c r="AA36" s="46">
        <v>1217</v>
      </c>
      <c r="AB36" s="46">
        <v>213</v>
      </c>
      <c r="AC36" s="46">
        <v>145</v>
      </c>
      <c r="AD36" s="46">
        <v>250</v>
      </c>
      <c r="AE36" s="46">
        <v>218</v>
      </c>
      <c r="AF36" s="46">
        <v>745</v>
      </c>
      <c r="AG36" s="46">
        <v>2450</v>
      </c>
      <c r="AH36" s="46">
        <v>1611</v>
      </c>
      <c r="AI36" s="46">
        <v>243</v>
      </c>
      <c r="AJ36" s="46">
        <v>4238</v>
      </c>
      <c r="AK36" s="46">
        <v>5517</v>
      </c>
      <c r="AL36" s="46">
        <v>1116</v>
      </c>
      <c r="AM36" s="46">
        <v>388</v>
      </c>
      <c r="AN36" s="46">
        <v>9755</v>
      </c>
      <c r="AO36" s="46" t="s">
        <v>13</v>
      </c>
      <c r="AP36" s="46" t="s">
        <v>48</v>
      </c>
      <c r="AR36" s="46" t="s">
        <v>272</v>
      </c>
      <c r="AV36" s="46" t="s">
        <v>255</v>
      </c>
      <c r="AX36" s="46" t="s">
        <v>29</v>
      </c>
      <c r="AZ36" s="46" t="s">
        <v>906</v>
      </c>
      <c r="BA36" s="46" t="b">
        <v>1</v>
      </c>
      <c r="BD36" s="46" t="s">
        <v>256</v>
      </c>
      <c r="BE36" s="46" t="b">
        <v>1</v>
      </c>
      <c r="BF36" s="46" t="b">
        <v>1</v>
      </c>
      <c r="BL36" s="46" t="b">
        <v>1</v>
      </c>
      <c r="BP36" s="46" t="s">
        <v>237</v>
      </c>
      <c r="BQ36" s="46" t="s">
        <v>242</v>
      </c>
      <c r="BR36" s="46" t="s">
        <v>238</v>
      </c>
      <c r="BS36" s="46" t="s">
        <v>1626</v>
      </c>
      <c r="BT36" s="46" t="s">
        <v>111</v>
      </c>
      <c r="BU36" s="46" t="s">
        <v>1652</v>
      </c>
      <c r="BV36" s="46" t="s">
        <v>1649</v>
      </c>
      <c r="BX36" s="46" t="s">
        <v>1650</v>
      </c>
      <c r="BY36" s="46" t="s">
        <v>1653</v>
      </c>
      <c r="CA36" s="46" t="s">
        <v>244</v>
      </c>
      <c r="CB36" s="46" t="s">
        <v>240</v>
      </c>
      <c r="CC36" s="46" t="s">
        <v>1884</v>
      </c>
      <c r="DA36" s="46" t="s">
        <v>245</v>
      </c>
      <c r="DB36" s="46" t="s">
        <v>245</v>
      </c>
      <c r="DC36" s="46" t="s">
        <v>245</v>
      </c>
      <c r="DD36" s="46" t="s">
        <v>265</v>
      </c>
      <c r="DE36" s="46" t="s">
        <v>245</v>
      </c>
      <c r="DF36" s="46" t="s">
        <v>265</v>
      </c>
      <c r="DG36" s="46" t="s">
        <v>265</v>
      </c>
      <c r="DH36" s="46" t="s">
        <v>247</v>
      </c>
      <c r="DK36" s="46" t="b">
        <f>vw_ET_Dataset_Public[[#This Row],[Event Location:  State PCODE]]=vw_ET_Dataset_Public[[#This Row],[Arrival from: Admin 1 PCODE]]</f>
        <v>1</v>
      </c>
      <c r="DL36" s="46" t="b">
        <f>vw_ET_Dataset_Public[[#This Row],[Event Location:  County PCODE]]=vw_ET_Dataset_Public[[#This Row],[Arrival from: Admin 2 PCODE]]</f>
        <v>1</v>
      </c>
      <c r="DM36" s="46" t="b">
        <f>vw_ET_Dataset_Public[[#This Row],[Event Location:  Payam PCODE]]=vw_ET_Dataset_Public[[#This Row],[Arrival from: Admin 3 PCODE]]</f>
        <v>1</v>
      </c>
      <c r="DN36" s="46" t="s">
        <v>3390</v>
      </c>
    </row>
    <row r="37" spans="1:118" x14ac:dyDescent="0.35">
      <c r="A37" s="46" t="s">
        <v>1896</v>
      </c>
      <c r="B37" s="47">
        <v>44253</v>
      </c>
      <c r="C37" s="47">
        <v>44215</v>
      </c>
      <c r="D37" s="47">
        <v>44243</v>
      </c>
      <c r="E37" s="46" t="s">
        <v>1626</v>
      </c>
      <c r="F37" s="46" t="s">
        <v>111</v>
      </c>
      <c r="G37" s="46" t="s">
        <v>1652</v>
      </c>
      <c r="H37" s="46" t="s">
        <v>1649</v>
      </c>
      <c r="I37" s="46" t="s">
        <v>1898</v>
      </c>
      <c r="J37" s="46" t="s">
        <v>1897</v>
      </c>
      <c r="K37" s="46" t="s">
        <v>1905</v>
      </c>
      <c r="L37" s="46" t="s">
        <v>1906</v>
      </c>
      <c r="M37" s="46">
        <v>7.9699592990000001</v>
      </c>
      <c r="N37" s="46">
        <v>28.411807599999999</v>
      </c>
      <c r="O37" s="46" t="s">
        <v>253</v>
      </c>
      <c r="P37" s="46" t="s">
        <v>271</v>
      </c>
      <c r="Q37" s="46" t="s">
        <v>6</v>
      </c>
      <c r="R37" s="46" t="b">
        <v>1</v>
      </c>
      <c r="V37" s="46">
        <v>1319</v>
      </c>
      <c r="W37" s="46">
        <v>6859</v>
      </c>
      <c r="X37" s="46">
        <v>98</v>
      </c>
      <c r="Y37" s="46">
        <v>210</v>
      </c>
      <c r="Z37" s="46">
        <v>1208</v>
      </c>
      <c r="AA37" s="46">
        <v>897</v>
      </c>
      <c r="AB37" s="46">
        <v>367</v>
      </c>
      <c r="AC37" s="46">
        <v>61</v>
      </c>
      <c r="AD37" s="46">
        <v>177</v>
      </c>
      <c r="AE37" s="46">
        <v>526</v>
      </c>
      <c r="AF37" s="46">
        <v>1754</v>
      </c>
      <c r="AG37" s="46">
        <v>945</v>
      </c>
      <c r="AH37" s="46">
        <v>498</v>
      </c>
      <c r="AI37" s="46">
        <v>118</v>
      </c>
      <c r="AJ37" s="46">
        <v>2841</v>
      </c>
      <c r="AK37" s="46">
        <v>4018</v>
      </c>
      <c r="AL37" s="46">
        <v>1011</v>
      </c>
      <c r="AM37" s="46">
        <v>179</v>
      </c>
      <c r="AN37" s="46">
        <v>6859</v>
      </c>
      <c r="AO37" s="46" t="s">
        <v>13</v>
      </c>
      <c r="AP37" s="46" t="s">
        <v>48</v>
      </c>
      <c r="AR37" s="46" t="s">
        <v>272</v>
      </c>
      <c r="AV37" s="46" t="s">
        <v>255</v>
      </c>
      <c r="AX37" s="46" t="s">
        <v>29</v>
      </c>
      <c r="AZ37" s="46" t="s">
        <v>906</v>
      </c>
      <c r="BA37" s="46" t="b">
        <v>1</v>
      </c>
      <c r="BD37" s="46" t="s">
        <v>256</v>
      </c>
      <c r="BE37" s="46" t="b">
        <v>1</v>
      </c>
      <c r="BL37" s="46" t="b">
        <v>1</v>
      </c>
      <c r="BP37" s="46" t="s">
        <v>237</v>
      </c>
      <c r="BQ37" s="46" t="s">
        <v>242</v>
      </c>
      <c r="BR37" s="46" t="s">
        <v>238</v>
      </c>
      <c r="BS37" s="46" t="s">
        <v>1626</v>
      </c>
      <c r="BT37" s="46" t="s">
        <v>111</v>
      </c>
      <c r="BU37" s="46" t="s">
        <v>1652</v>
      </c>
      <c r="BV37" s="46" t="s">
        <v>1649</v>
      </c>
      <c r="BX37" s="46" t="s">
        <v>1650</v>
      </c>
      <c r="BY37" s="46" t="s">
        <v>1653</v>
      </c>
      <c r="CA37" s="46" t="s">
        <v>244</v>
      </c>
      <c r="CB37" s="46" t="s">
        <v>240</v>
      </c>
      <c r="CC37" s="46" t="s">
        <v>1909</v>
      </c>
      <c r="CD37" s="46" t="s">
        <v>237</v>
      </c>
      <c r="CU37" s="46" t="s">
        <v>237</v>
      </c>
      <c r="DA37" s="46" t="s">
        <v>245</v>
      </c>
      <c r="DB37" s="46" t="s">
        <v>245</v>
      </c>
      <c r="DC37" s="46" t="s">
        <v>245</v>
      </c>
      <c r="DD37" s="46" t="s">
        <v>265</v>
      </c>
      <c r="DE37" s="46" t="s">
        <v>265</v>
      </c>
      <c r="DF37" s="46" t="s">
        <v>265</v>
      </c>
      <c r="DG37" s="46" t="s">
        <v>265</v>
      </c>
      <c r="DH37" s="46" t="s">
        <v>247</v>
      </c>
      <c r="DK37" s="46" t="b">
        <f>vw_ET_Dataset_Public[[#This Row],[Event Location:  State PCODE]]=vw_ET_Dataset_Public[[#This Row],[Arrival from: Admin 1 PCODE]]</f>
        <v>1</v>
      </c>
      <c r="DL37" s="46" t="b">
        <f>vw_ET_Dataset_Public[[#This Row],[Event Location:  County PCODE]]=vw_ET_Dataset_Public[[#This Row],[Arrival from: Admin 2 PCODE]]</f>
        <v>1</v>
      </c>
      <c r="DM37" s="46" t="b">
        <f>vw_ET_Dataset_Public[[#This Row],[Event Location:  Payam PCODE]]=vw_ET_Dataset_Public[[#This Row],[Arrival from: Admin 3 PCODE]]</f>
        <v>0</v>
      </c>
      <c r="DN37" s="46" t="s">
        <v>3391</v>
      </c>
    </row>
    <row r="38" spans="1:118" x14ac:dyDescent="0.35">
      <c r="A38" s="46" t="s">
        <v>1881</v>
      </c>
      <c r="B38" s="47">
        <v>44253</v>
      </c>
      <c r="C38" s="47">
        <v>44215</v>
      </c>
      <c r="D38" s="47">
        <v>44243</v>
      </c>
      <c r="E38" s="46" t="s">
        <v>1626</v>
      </c>
      <c r="F38" s="46" t="s">
        <v>111</v>
      </c>
      <c r="G38" s="46" t="s">
        <v>1652</v>
      </c>
      <c r="H38" s="46" t="s">
        <v>1649</v>
      </c>
      <c r="I38" s="46" t="s">
        <v>1968</v>
      </c>
      <c r="J38" s="46" t="s">
        <v>1967</v>
      </c>
      <c r="K38" s="46" t="s">
        <v>1977</v>
      </c>
      <c r="L38" s="46" t="s">
        <v>1978</v>
      </c>
      <c r="M38" s="46">
        <v>7.829999924</v>
      </c>
      <c r="N38" s="46">
        <v>28.459999079999999</v>
      </c>
      <c r="O38" s="46" t="s">
        <v>253</v>
      </c>
      <c r="P38" s="46" t="s">
        <v>271</v>
      </c>
      <c r="Q38" s="46" t="s">
        <v>6</v>
      </c>
      <c r="R38" s="46" t="b">
        <v>1</v>
      </c>
      <c r="V38" s="46">
        <v>550</v>
      </c>
      <c r="W38" s="46">
        <v>2860</v>
      </c>
      <c r="X38" s="46">
        <v>35</v>
      </c>
      <c r="Y38" s="46">
        <v>128</v>
      </c>
      <c r="Z38" s="46">
        <v>433</v>
      </c>
      <c r="AA38" s="46">
        <v>198</v>
      </c>
      <c r="AB38" s="46">
        <v>145</v>
      </c>
      <c r="AC38" s="46">
        <v>84</v>
      </c>
      <c r="AD38" s="46">
        <v>76</v>
      </c>
      <c r="AE38" s="46">
        <v>230</v>
      </c>
      <c r="AF38" s="46">
        <v>687</v>
      </c>
      <c r="AG38" s="46">
        <v>461</v>
      </c>
      <c r="AH38" s="46">
        <v>201</v>
      </c>
      <c r="AI38" s="46">
        <v>182</v>
      </c>
      <c r="AJ38" s="46">
        <v>1023</v>
      </c>
      <c r="AK38" s="46">
        <v>1837</v>
      </c>
      <c r="AL38" s="46">
        <v>469</v>
      </c>
      <c r="AM38" s="46">
        <v>266</v>
      </c>
      <c r="AN38" s="46">
        <v>2860</v>
      </c>
      <c r="AO38" s="46" t="s">
        <v>12</v>
      </c>
      <c r="AP38" s="46" t="s">
        <v>48</v>
      </c>
      <c r="AR38" s="46" t="s">
        <v>272</v>
      </c>
      <c r="AV38" s="46" t="s">
        <v>255</v>
      </c>
      <c r="AX38" s="46" t="s">
        <v>29</v>
      </c>
      <c r="AZ38" s="46" t="s">
        <v>906</v>
      </c>
      <c r="BA38" s="46" t="b">
        <v>1</v>
      </c>
      <c r="BD38" s="46" t="s">
        <v>256</v>
      </c>
      <c r="BE38" s="46" t="b">
        <v>1</v>
      </c>
      <c r="BP38" s="46" t="s">
        <v>237</v>
      </c>
      <c r="BQ38" s="46" t="s">
        <v>242</v>
      </c>
      <c r="BR38" s="46" t="s">
        <v>238</v>
      </c>
      <c r="BS38" s="46" t="s">
        <v>1626</v>
      </c>
      <c r="BT38" s="46" t="s">
        <v>111</v>
      </c>
      <c r="BU38" s="46" t="s">
        <v>1652</v>
      </c>
      <c r="BV38" s="46" t="s">
        <v>1649</v>
      </c>
      <c r="BX38" s="46" t="s">
        <v>1650</v>
      </c>
      <c r="BY38" s="46" t="s">
        <v>1653</v>
      </c>
      <c r="CA38" s="46" t="s">
        <v>244</v>
      </c>
      <c r="CB38" s="46" t="s">
        <v>240</v>
      </c>
      <c r="CC38" s="46" t="s">
        <v>1979</v>
      </c>
      <c r="CD38" s="46" t="s">
        <v>237</v>
      </c>
      <c r="CU38" s="46" t="s">
        <v>264</v>
      </c>
      <c r="DA38" s="46" t="s">
        <v>245</v>
      </c>
      <c r="DB38" s="46" t="s">
        <v>245</v>
      </c>
      <c r="DC38" s="46" t="s">
        <v>245</v>
      </c>
      <c r="DD38" s="46" t="s">
        <v>265</v>
      </c>
      <c r="DE38" s="46" t="s">
        <v>265</v>
      </c>
      <c r="DF38" s="46" t="s">
        <v>245</v>
      </c>
      <c r="DG38" s="46" t="s">
        <v>265</v>
      </c>
      <c r="DH38" s="46" t="s">
        <v>247</v>
      </c>
      <c r="DK38" s="46" t="b">
        <f>vw_ET_Dataset_Public[[#This Row],[Event Location:  State PCODE]]=vw_ET_Dataset_Public[[#This Row],[Arrival from: Admin 1 PCODE]]</f>
        <v>1</v>
      </c>
      <c r="DL38" s="46" t="b">
        <f>vw_ET_Dataset_Public[[#This Row],[Event Location:  County PCODE]]=vw_ET_Dataset_Public[[#This Row],[Arrival from: Admin 2 PCODE]]</f>
        <v>1</v>
      </c>
      <c r="DM38" s="46" t="b">
        <f>vw_ET_Dataset_Public[[#This Row],[Event Location:  Payam PCODE]]=vw_ET_Dataset_Public[[#This Row],[Arrival from: Admin 3 PCODE]]</f>
        <v>0</v>
      </c>
      <c r="DN38" s="46" t="s">
        <v>3391</v>
      </c>
    </row>
    <row r="39" spans="1:118" x14ac:dyDescent="0.35">
      <c r="A39" s="46" t="s">
        <v>1863</v>
      </c>
      <c r="B39" s="47">
        <v>44253</v>
      </c>
      <c r="C39" s="47">
        <v>44215</v>
      </c>
      <c r="D39" s="47">
        <v>44253</v>
      </c>
      <c r="E39" s="46" t="s">
        <v>1626</v>
      </c>
      <c r="F39" s="46" t="s">
        <v>111</v>
      </c>
      <c r="G39" s="46" t="s">
        <v>1652</v>
      </c>
      <c r="H39" s="46" t="s">
        <v>1649</v>
      </c>
      <c r="I39" s="46" t="s">
        <v>1898</v>
      </c>
      <c r="J39" s="46" t="s">
        <v>1897</v>
      </c>
      <c r="K39" s="46" t="s">
        <v>1899</v>
      </c>
      <c r="L39" s="46" t="s">
        <v>1900</v>
      </c>
      <c r="M39" s="46">
        <v>8.1201496120000005</v>
      </c>
      <c r="N39" s="46">
        <v>28.392000199999998</v>
      </c>
      <c r="O39" s="46" t="s">
        <v>253</v>
      </c>
      <c r="P39" s="46" t="s">
        <v>271</v>
      </c>
      <c r="Q39" s="46" t="s">
        <v>6</v>
      </c>
      <c r="R39" s="46" t="b">
        <v>1</v>
      </c>
      <c r="V39" s="46">
        <v>1829</v>
      </c>
      <c r="W39" s="46">
        <v>9511</v>
      </c>
      <c r="X39" s="46">
        <v>121</v>
      </c>
      <c r="Y39" s="46">
        <v>633</v>
      </c>
      <c r="Z39" s="46">
        <v>1622</v>
      </c>
      <c r="AA39" s="46">
        <v>1123</v>
      </c>
      <c r="AB39" s="46">
        <v>694</v>
      </c>
      <c r="AC39" s="46">
        <v>166</v>
      </c>
      <c r="AD39" s="46">
        <v>187</v>
      </c>
      <c r="AE39" s="46">
        <v>765</v>
      </c>
      <c r="AF39" s="46">
        <v>1386</v>
      </c>
      <c r="AG39" s="46">
        <v>1811</v>
      </c>
      <c r="AH39" s="46">
        <v>760</v>
      </c>
      <c r="AI39" s="46">
        <v>243</v>
      </c>
      <c r="AJ39" s="46">
        <v>4359</v>
      </c>
      <c r="AK39" s="46">
        <v>5152</v>
      </c>
      <c r="AL39" s="46">
        <v>1706</v>
      </c>
      <c r="AM39" s="46">
        <v>409</v>
      </c>
      <c r="AN39" s="46">
        <v>9511</v>
      </c>
      <c r="AO39" s="46" t="s">
        <v>12</v>
      </c>
      <c r="AP39" s="46" t="s">
        <v>48</v>
      </c>
      <c r="AR39" s="46" t="s">
        <v>272</v>
      </c>
      <c r="AV39" s="46" t="s">
        <v>255</v>
      </c>
      <c r="AX39" s="46" t="s">
        <v>29</v>
      </c>
      <c r="AZ39" s="46" t="s">
        <v>906</v>
      </c>
      <c r="BA39" s="46" t="b">
        <v>1</v>
      </c>
      <c r="BD39" s="46" t="s">
        <v>237</v>
      </c>
      <c r="BP39" s="46" t="s">
        <v>237</v>
      </c>
      <c r="BQ39" s="46" t="s">
        <v>242</v>
      </c>
      <c r="BR39" s="46" t="s">
        <v>238</v>
      </c>
      <c r="BS39" s="46" t="s">
        <v>1626</v>
      </c>
      <c r="BT39" s="46" t="s">
        <v>111</v>
      </c>
      <c r="BU39" s="46" t="s">
        <v>1652</v>
      </c>
      <c r="BV39" s="46" t="s">
        <v>1649</v>
      </c>
      <c r="BX39" s="46" t="s">
        <v>1650</v>
      </c>
      <c r="BY39" s="46" t="s">
        <v>1653</v>
      </c>
      <c r="CA39" s="46" t="s">
        <v>244</v>
      </c>
      <c r="CB39" s="46" t="s">
        <v>240</v>
      </c>
      <c r="CC39" s="46" t="s">
        <v>1901</v>
      </c>
      <c r="CD39" s="46" t="s">
        <v>237</v>
      </c>
      <c r="CU39" s="46" t="s">
        <v>237</v>
      </c>
      <c r="DA39" s="46" t="s">
        <v>245</v>
      </c>
      <c r="DB39" s="46" t="s">
        <v>245</v>
      </c>
      <c r="DC39" s="46" t="s">
        <v>245</v>
      </c>
      <c r="DD39" s="46" t="s">
        <v>265</v>
      </c>
      <c r="DE39" s="46" t="s">
        <v>265</v>
      </c>
      <c r="DF39" s="46" t="s">
        <v>245</v>
      </c>
      <c r="DG39" s="46" t="s">
        <v>245</v>
      </c>
      <c r="DH39" s="46" t="s">
        <v>247</v>
      </c>
      <c r="DK39" s="46" t="b">
        <f>vw_ET_Dataset_Public[[#This Row],[Event Location:  State PCODE]]=vw_ET_Dataset_Public[[#This Row],[Arrival from: Admin 1 PCODE]]</f>
        <v>1</v>
      </c>
      <c r="DL39" s="46" t="b">
        <f>vw_ET_Dataset_Public[[#This Row],[Event Location:  County PCODE]]=vw_ET_Dataset_Public[[#This Row],[Arrival from: Admin 2 PCODE]]</f>
        <v>1</v>
      </c>
      <c r="DM39" s="46" t="b">
        <f>vw_ET_Dataset_Public[[#This Row],[Event Location:  Payam PCODE]]=vw_ET_Dataset_Public[[#This Row],[Arrival from: Admin 3 PCODE]]</f>
        <v>0</v>
      </c>
      <c r="DN39" s="46" t="s">
        <v>3391</v>
      </c>
    </row>
    <row r="40" spans="1:118" x14ac:dyDescent="0.35">
      <c r="A40" s="46" t="s">
        <v>1910</v>
      </c>
      <c r="B40" s="47">
        <v>44254</v>
      </c>
      <c r="C40" s="47">
        <v>44215</v>
      </c>
      <c r="D40" s="47">
        <v>44243</v>
      </c>
      <c r="E40" s="46" t="s">
        <v>1626</v>
      </c>
      <c r="F40" s="46" t="s">
        <v>111</v>
      </c>
      <c r="G40" s="46" t="s">
        <v>1652</v>
      </c>
      <c r="H40" s="46" t="s">
        <v>1649</v>
      </c>
      <c r="I40" s="46" t="s">
        <v>1898</v>
      </c>
      <c r="J40" s="46" t="s">
        <v>1897</v>
      </c>
      <c r="K40" s="46" t="s">
        <v>1911</v>
      </c>
      <c r="L40" s="46" t="s">
        <v>1912</v>
      </c>
      <c r="M40" s="46">
        <v>7.877133712</v>
      </c>
      <c r="N40" s="46">
        <v>28.41824884</v>
      </c>
      <c r="O40" s="46" t="s">
        <v>253</v>
      </c>
      <c r="P40" s="46" t="s">
        <v>271</v>
      </c>
      <c r="Q40" s="46" t="s">
        <v>6</v>
      </c>
      <c r="R40" s="46" t="b">
        <v>1</v>
      </c>
      <c r="V40" s="46">
        <v>1766</v>
      </c>
      <c r="W40" s="46">
        <v>9183</v>
      </c>
      <c r="X40" s="46">
        <v>123</v>
      </c>
      <c r="Y40" s="46">
        <v>653</v>
      </c>
      <c r="Z40" s="46">
        <v>1350</v>
      </c>
      <c r="AA40" s="46">
        <v>1037</v>
      </c>
      <c r="AB40" s="46">
        <v>709</v>
      </c>
      <c r="AC40" s="46">
        <v>104</v>
      </c>
      <c r="AD40" s="46">
        <v>267</v>
      </c>
      <c r="AE40" s="46">
        <v>516</v>
      </c>
      <c r="AF40" s="46">
        <v>2016</v>
      </c>
      <c r="AG40" s="46">
        <v>1764</v>
      </c>
      <c r="AH40" s="46">
        <v>429</v>
      </c>
      <c r="AI40" s="46">
        <v>215</v>
      </c>
      <c r="AJ40" s="46">
        <v>3976</v>
      </c>
      <c r="AK40" s="46">
        <v>5207</v>
      </c>
      <c r="AL40" s="46">
        <v>1559</v>
      </c>
      <c r="AM40" s="46">
        <v>319</v>
      </c>
      <c r="AN40" s="46">
        <v>9183</v>
      </c>
      <c r="AO40" s="46" t="s">
        <v>12</v>
      </c>
      <c r="AP40" s="46" t="s">
        <v>48</v>
      </c>
      <c r="AR40" s="46" t="s">
        <v>272</v>
      </c>
      <c r="AV40" s="46" t="s">
        <v>255</v>
      </c>
      <c r="AX40" s="46" t="s">
        <v>29</v>
      </c>
      <c r="AZ40" s="46" t="s">
        <v>906</v>
      </c>
      <c r="BA40" s="46" t="b">
        <v>1</v>
      </c>
      <c r="BD40" s="46" t="s">
        <v>256</v>
      </c>
      <c r="BE40" s="46" t="b">
        <v>1</v>
      </c>
      <c r="BI40" s="46" t="b">
        <v>1</v>
      </c>
      <c r="BP40" s="46" t="s">
        <v>237</v>
      </c>
      <c r="BQ40" s="46" t="s">
        <v>242</v>
      </c>
      <c r="BR40" s="46" t="s">
        <v>238</v>
      </c>
      <c r="BS40" s="46" t="s">
        <v>1626</v>
      </c>
      <c r="BT40" s="46" t="s">
        <v>111</v>
      </c>
      <c r="BU40" s="46" t="s">
        <v>1652</v>
      </c>
      <c r="BV40" s="46" t="s">
        <v>1649</v>
      </c>
      <c r="BX40" s="46" t="s">
        <v>1650</v>
      </c>
      <c r="BY40" s="46" t="s">
        <v>1653</v>
      </c>
      <c r="CA40" s="46" t="s">
        <v>244</v>
      </c>
      <c r="CB40" s="46" t="s">
        <v>240</v>
      </c>
      <c r="CC40" s="46" t="s">
        <v>1913</v>
      </c>
      <c r="CD40" s="46" t="s">
        <v>237</v>
      </c>
      <c r="CU40" s="46" t="s">
        <v>237</v>
      </c>
      <c r="DA40" s="46" t="s">
        <v>245</v>
      </c>
      <c r="DB40" s="46" t="s">
        <v>265</v>
      </c>
      <c r="DC40" s="46" t="s">
        <v>245</v>
      </c>
      <c r="DD40" s="46" t="s">
        <v>245</v>
      </c>
      <c r="DE40" s="46" t="s">
        <v>265</v>
      </c>
      <c r="DF40" s="46" t="s">
        <v>265</v>
      </c>
      <c r="DG40" s="46" t="s">
        <v>265</v>
      </c>
      <c r="DH40" s="46" t="s">
        <v>247</v>
      </c>
      <c r="DK40" s="46" t="b">
        <f>vw_ET_Dataset_Public[[#This Row],[Event Location:  State PCODE]]=vw_ET_Dataset_Public[[#This Row],[Arrival from: Admin 1 PCODE]]</f>
        <v>1</v>
      </c>
      <c r="DL40" s="46" t="b">
        <f>vw_ET_Dataset_Public[[#This Row],[Event Location:  County PCODE]]=vw_ET_Dataset_Public[[#This Row],[Arrival from: Admin 2 PCODE]]</f>
        <v>1</v>
      </c>
      <c r="DM40" s="46" t="b">
        <f>vw_ET_Dataset_Public[[#This Row],[Event Location:  Payam PCODE]]=vw_ET_Dataset_Public[[#This Row],[Arrival from: Admin 3 PCODE]]</f>
        <v>0</v>
      </c>
      <c r="DN40" s="46" t="s">
        <v>3391</v>
      </c>
    </row>
    <row r="41" spans="1:118" x14ac:dyDescent="0.35">
      <c r="A41" s="46" t="s">
        <v>1972</v>
      </c>
      <c r="B41" s="47">
        <v>44254</v>
      </c>
      <c r="C41" s="47">
        <v>44215</v>
      </c>
      <c r="D41" s="47">
        <v>44243</v>
      </c>
      <c r="E41" s="46" t="s">
        <v>1626</v>
      </c>
      <c r="F41" s="46" t="s">
        <v>111</v>
      </c>
      <c r="G41" s="46" t="s">
        <v>1652</v>
      </c>
      <c r="H41" s="46" t="s">
        <v>1649</v>
      </c>
      <c r="I41" s="46" t="s">
        <v>1968</v>
      </c>
      <c r="J41" s="46" t="s">
        <v>1967</v>
      </c>
      <c r="K41" s="46" t="s">
        <v>1969</v>
      </c>
      <c r="L41" s="46" t="s">
        <v>1967</v>
      </c>
      <c r="M41" s="46">
        <v>7.7016499999999999</v>
      </c>
      <c r="N41" s="46">
        <v>28.579666670000002</v>
      </c>
      <c r="O41" s="46" t="s">
        <v>253</v>
      </c>
      <c r="P41" s="46" t="s">
        <v>271</v>
      </c>
      <c r="Q41" s="46" t="s">
        <v>6</v>
      </c>
      <c r="R41" s="46" t="b">
        <v>1</v>
      </c>
      <c r="V41" s="46">
        <v>403</v>
      </c>
      <c r="W41" s="46">
        <v>2096</v>
      </c>
      <c r="X41" s="46">
        <v>29</v>
      </c>
      <c r="Y41" s="46">
        <v>89</v>
      </c>
      <c r="Z41" s="46">
        <v>411</v>
      </c>
      <c r="AA41" s="46">
        <v>217</v>
      </c>
      <c r="AB41" s="46">
        <v>85</v>
      </c>
      <c r="AC41" s="46">
        <v>39</v>
      </c>
      <c r="AD41" s="46">
        <v>42</v>
      </c>
      <c r="AE41" s="46">
        <v>60</v>
      </c>
      <c r="AF41" s="46">
        <v>516</v>
      </c>
      <c r="AG41" s="46">
        <v>389</v>
      </c>
      <c r="AH41" s="46">
        <v>114</v>
      </c>
      <c r="AI41" s="46">
        <v>105</v>
      </c>
      <c r="AJ41" s="46">
        <v>870</v>
      </c>
      <c r="AK41" s="46">
        <v>1226</v>
      </c>
      <c r="AL41" s="46">
        <v>220</v>
      </c>
      <c r="AM41" s="46">
        <v>144</v>
      </c>
      <c r="AN41" s="46">
        <v>2096</v>
      </c>
      <c r="AO41" s="46" t="s">
        <v>13</v>
      </c>
      <c r="AP41" s="46" t="s">
        <v>48</v>
      </c>
      <c r="AR41" s="46" t="s">
        <v>272</v>
      </c>
      <c r="AV41" s="46" t="s">
        <v>255</v>
      </c>
      <c r="AX41" s="46" t="s">
        <v>29</v>
      </c>
      <c r="AZ41" s="46" t="s">
        <v>906</v>
      </c>
      <c r="BA41" s="46" t="b">
        <v>1</v>
      </c>
      <c r="BD41" s="46" t="s">
        <v>256</v>
      </c>
      <c r="BF41" s="46" t="b">
        <v>1</v>
      </c>
      <c r="BI41" s="46" t="b">
        <v>1</v>
      </c>
      <c r="BL41" s="46" t="b">
        <v>1</v>
      </c>
      <c r="BP41" s="46" t="s">
        <v>237</v>
      </c>
      <c r="BQ41" s="46" t="s">
        <v>242</v>
      </c>
      <c r="BR41" s="46" t="s">
        <v>238</v>
      </c>
      <c r="BS41" s="46" t="s">
        <v>1626</v>
      </c>
      <c r="BT41" s="46" t="s">
        <v>111</v>
      </c>
      <c r="BU41" s="46" t="s">
        <v>1652</v>
      </c>
      <c r="BV41" s="46" t="s">
        <v>1649</v>
      </c>
      <c r="BX41" s="46" t="s">
        <v>1650</v>
      </c>
      <c r="BY41" s="46" t="s">
        <v>1653</v>
      </c>
      <c r="CA41" s="46" t="s">
        <v>244</v>
      </c>
      <c r="CB41" s="46" t="s">
        <v>240</v>
      </c>
      <c r="CC41" s="46" t="s">
        <v>1973</v>
      </c>
      <c r="CD41" s="46" t="s">
        <v>237</v>
      </c>
      <c r="CU41" s="46" t="s">
        <v>237</v>
      </c>
      <c r="DA41" s="46" t="s">
        <v>245</v>
      </c>
      <c r="DB41" s="46" t="s">
        <v>265</v>
      </c>
      <c r="DC41" s="46" t="s">
        <v>265</v>
      </c>
      <c r="DD41" s="46" t="s">
        <v>245</v>
      </c>
      <c r="DE41" s="46" t="s">
        <v>265</v>
      </c>
      <c r="DF41" s="46" t="s">
        <v>245</v>
      </c>
      <c r="DG41" s="46" t="s">
        <v>265</v>
      </c>
      <c r="DH41" s="46" t="s">
        <v>247</v>
      </c>
      <c r="DK41" s="46" t="b">
        <f>vw_ET_Dataset_Public[[#This Row],[Event Location:  State PCODE]]=vw_ET_Dataset_Public[[#This Row],[Arrival from: Admin 1 PCODE]]</f>
        <v>1</v>
      </c>
      <c r="DL41" s="46" t="b">
        <f>vw_ET_Dataset_Public[[#This Row],[Event Location:  County PCODE]]=vw_ET_Dataset_Public[[#This Row],[Arrival from: Admin 2 PCODE]]</f>
        <v>1</v>
      </c>
      <c r="DM41" s="46" t="b">
        <f>vw_ET_Dataset_Public[[#This Row],[Event Location:  Payam PCODE]]=vw_ET_Dataset_Public[[#This Row],[Arrival from: Admin 3 PCODE]]</f>
        <v>0</v>
      </c>
      <c r="DN41" s="46" t="s">
        <v>3391</v>
      </c>
    </row>
    <row r="42" spans="1:118" x14ac:dyDescent="0.35">
      <c r="A42" s="46" t="s">
        <v>2407</v>
      </c>
      <c r="B42" s="47">
        <v>44254</v>
      </c>
      <c r="C42" s="47">
        <v>44225</v>
      </c>
      <c r="D42" s="47">
        <v>44229</v>
      </c>
      <c r="E42" s="46" t="s">
        <v>260</v>
      </c>
      <c r="F42" s="46" t="s">
        <v>83</v>
      </c>
      <c r="G42" s="46" t="s">
        <v>667</v>
      </c>
      <c r="H42" s="46" t="s">
        <v>88</v>
      </c>
      <c r="I42" s="46" t="s">
        <v>681</v>
      </c>
      <c r="J42" s="46" t="s">
        <v>680</v>
      </c>
      <c r="K42" s="46" t="s">
        <v>682</v>
      </c>
      <c r="L42" s="46" t="s">
        <v>683</v>
      </c>
      <c r="M42" s="46">
        <v>9.0658899999999996</v>
      </c>
      <c r="N42" s="46">
        <v>30.883600000000001</v>
      </c>
      <c r="O42" s="46" t="s">
        <v>232</v>
      </c>
      <c r="P42" s="46" t="s">
        <v>302</v>
      </c>
      <c r="Q42" s="46" t="s">
        <v>6</v>
      </c>
      <c r="S42" s="46" t="b">
        <v>1</v>
      </c>
      <c r="U42" s="46" t="b">
        <v>1</v>
      </c>
      <c r="V42" s="46">
        <v>6992</v>
      </c>
      <c r="W42" s="46">
        <v>38457</v>
      </c>
      <c r="X42" s="46">
        <v>800</v>
      </c>
      <c r="Y42" s="46">
        <v>950</v>
      </c>
      <c r="Z42" s="46">
        <v>5853</v>
      </c>
      <c r="AA42" s="46">
        <v>5110</v>
      </c>
      <c r="AB42" s="46">
        <v>7221</v>
      </c>
      <c r="AC42" s="46">
        <v>300</v>
      </c>
      <c r="AD42" s="46">
        <v>750</v>
      </c>
      <c r="AE42" s="46">
        <v>1000</v>
      </c>
      <c r="AF42" s="46">
        <v>6200</v>
      </c>
      <c r="AG42" s="46">
        <v>6000</v>
      </c>
      <c r="AH42" s="46">
        <v>3978</v>
      </c>
      <c r="AI42" s="46">
        <v>295</v>
      </c>
      <c r="AJ42" s="46">
        <v>20234</v>
      </c>
      <c r="AK42" s="46">
        <v>18223</v>
      </c>
      <c r="AL42" s="46">
        <v>3500</v>
      </c>
      <c r="AM42" s="46">
        <v>595</v>
      </c>
      <c r="AN42" s="46">
        <v>38457</v>
      </c>
      <c r="AO42" s="46" t="s">
        <v>12</v>
      </c>
      <c r="AP42" s="46" t="s">
        <v>48</v>
      </c>
      <c r="AR42" s="46" t="s">
        <v>409</v>
      </c>
      <c r="AV42" s="46" t="s">
        <v>1516</v>
      </c>
      <c r="AX42" s="46" t="s">
        <v>65</v>
      </c>
      <c r="BD42" s="46" t="s">
        <v>256</v>
      </c>
      <c r="BF42" s="46" t="b">
        <v>1</v>
      </c>
      <c r="BP42" s="46" t="s">
        <v>237</v>
      </c>
      <c r="BQ42" s="46" t="s">
        <v>242</v>
      </c>
      <c r="BR42" s="46" t="s">
        <v>238</v>
      </c>
      <c r="BS42" s="46" t="s">
        <v>260</v>
      </c>
      <c r="BT42" s="46" t="s">
        <v>83</v>
      </c>
      <c r="BU42" s="46" t="s">
        <v>667</v>
      </c>
      <c r="BV42" s="46" t="s">
        <v>88</v>
      </c>
      <c r="BX42" s="46" t="s">
        <v>680</v>
      </c>
      <c r="BY42" s="46" t="s">
        <v>681</v>
      </c>
      <c r="CA42" s="46" t="s">
        <v>2409</v>
      </c>
      <c r="CB42" s="46" t="s">
        <v>2408</v>
      </c>
      <c r="CC42" s="46" t="s">
        <v>680</v>
      </c>
      <c r="CD42" s="46" t="s">
        <v>237</v>
      </c>
      <c r="CU42" s="46" t="s">
        <v>256</v>
      </c>
      <c r="CV42" s="46">
        <v>7</v>
      </c>
      <c r="CW42" s="46">
        <v>42</v>
      </c>
      <c r="CX42" s="46" t="s">
        <v>409</v>
      </c>
      <c r="CY42" s="46" t="s">
        <v>2279</v>
      </c>
      <c r="DA42" s="46" t="s">
        <v>245</v>
      </c>
      <c r="DB42" s="46" t="s">
        <v>245</v>
      </c>
      <c r="DC42" s="46" t="s">
        <v>245</v>
      </c>
      <c r="DD42" s="46" t="s">
        <v>265</v>
      </c>
      <c r="DE42" s="46" t="s">
        <v>265</v>
      </c>
      <c r="DF42" s="46" t="s">
        <v>245</v>
      </c>
      <c r="DG42" s="46" t="s">
        <v>265</v>
      </c>
      <c r="DH42" s="46" t="s">
        <v>247</v>
      </c>
      <c r="DK42" s="46" t="b">
        <f>vw_ET_Dataset_Public[[#This Row],[Event Location:  State PCODE]]=vw_ET_Dataset_Public[[#This Row],[Arrival from: Admin 1 PCODE]]</f>
        <v>1</v>
      </c>
      <c r="DL42" s="46" t="b">
        <f>vw_ET_Dataset_Public[[#This Row],[Event Location:  County PCODE]]=vw_ET_Dataset_Public[[#This Row],[Arrival from: Admin 2 PCODE]]</f>
        <v>1</v>
      </c>
      <c r="DM42" s="46" t="b">
        <f>vw_ET_Dataset_Public[[#This Row],[Event Location:  Payam PCODE]]=vw_ET_Dataset_Public[[#This Row],[Arrival from: Admin 3 PCODE]]</f>
        <v>1</v>
      </c>
      <c r="DN42" s="46" t="s">
        <v>3390</v>
      </c>
    </row>
    <row r="43" spans="1:118" x14ac:dyDescent="0.35">
      <c r="A43" s="46" t="s">
        <v>2406</v>
      </c>
      <c r="B43" s="47">
        <v>44256</v>
      </c>
      <c r="C43" s="47">
        <v>44109</v>
      </c>
      <c r="D43" s="47">
        <v>44225</v>
      </c>
      <c r="E43" s="46" t="s">
        <v>260</v>
      </c>
      <c r="F43" s="46" t="s">
        <v>83</v>
      </c>
      <c r="G43" s="46" t="s">
        <v>667</v>
      </c>
      <c r="H43" s="46" t="s">
        <v>88</v>
      </c>
      <c r="I43" s="46" t="s">
        <v>674</v>
      </c>
      <c r="J43" s="46" t="s">
        <v>673</v>
      </c>
      <c r="K43" s="46" t="s">
        <v>2403</v>
      </c>
      <c r="L43" s="46" t="s">
        <v>673</v>
      </c>
      <c r="M43" s="46">
        <v>9.4039235819999991</v>
      </c>
      <c r="N43" s="46">
        <v>31.126307709999999</v>
      </c>
      <c r="O43" s="46" t="s">
        <v>232</v>
      </c>
      <c r="P43" s="46" t="s">
        <v>302</v>
      </c>
      <c r="Q43" s="46" t="s">
        <v>6</v>
      </c>
      <c r="S43" s="46" t="b">
        <v>1</v>
      </c>
      <c r="U43" s="46" t="b">
        <v>1</v>
      </c>
      <c r="V43" s="46">
        <v>5381</v>
      </c>
      <c r="W43" s="46">
        <v>32286</v>
      </c>
      <c r="X43" s="46">
        <v>821</v>
      </c>
      <c r="Y43" s="46">
        <v>948</v>
      </c>
      <c r="Z43" s="46">
        <v>3948</v>
      </c>
      <c r="AA43" s="46">
        <v>6284</v>
      </c>
      <c r="AB43" s="46">
        <v>4421</v>
      </c>
      <c r="AC43" s="46">
        <v>248</v>
      </c>
      <c r="AD43" s="46">
        <v>683</v>
      </c>
      <c r="AE43" s="46">
        <v>1082</v>
      </c>
      <c r="AF43" s="46">
        <v>4554</v>
      </c>
      <c r="AG43" s="46">
        <v>6220</v>
      </c>
      <c r="AH43" s="46">
        <v>2767</v>
      </c>
      <c r="AI43" s="46">
        <v>310</v>
      </c>
      <c r="AJ43" s="46">
        <v>16670</v>
      </c>
      <c r="AK43" s="46">
        <v>15616</v>
      </c>
      <c r="AL43" s="46">
        <v>3534</v>
      </c>
      <c r="AM43" s="46">
        <v>558</v>
      </c>
      <c r="AN43" s="46">
        <v>32286</v>
      </c>
      <c r="AO43" s="46" t="s">
        <v>12</v>
      </c>
      <c r="AP43" s="46" t="s">
        <v>48</v>
      </c>
      <c r="AR43" s="46" t="s">
        <v>409</v>
      </c>
      <c r="AV43" s="46" t="s">
        <v>1516</v>
      </c>
      <c r="AX43" s="46" t="s">
        <v>65</v>
      </c>
      <c r="BD43" s="46" t="s">
        <v>256</v>
      </c>
      <c r="BE43" s="46" t="b">
        <v>1</v>
      </c>
      <c r="BF43" s="46" t="b">
        <v>1</v>
      </c>
      <c r="BP43" s="46" t="s">
        <v>237</v>
      </c>
      <c r="BQ43" s="46" t="s">
        <v>242</v>
      </c>
      <c r="BR43" s="46" t="s">
        <v>238</v>
      </c>
      <c r="BS43" s="46" t="s">
        <v>260</v>
      </c>
      <c r="BT43" s="46" t="s">
        <v>83</v>
      </c>
      <c r="BU43" s="46" t="s">
        <v>667</v>
      </c>
      <c r="BV43" s="46" t="s">
        <v>88</v>
      </c>
      <c r="BX43" s="46" t="s">
        <v>673</v>
      </c>
      <c r="BY43" s="46" t="s">
        <v>674</v>
      </c>
      <c r="CA43" s="46" t="s">
        <v>2403</v>
      </c>
      <c r="CB43" s="46" t="s">
        <v>673</v>
      </c>
      <c r="CC43" s="46" t="s">
        <v>673</v>
      </c>
      <c r="CD43" s="46" t="s">
        <v>237</v>
      </c>
      <c r="CU43" s="46" t="s">
        <v>256</v>
      </c>
      <c r="CV43" s="46">
        <v>100</v>
      </c>
      <c r="CW43" s="46">
        <v>600</v>
      </c>
      <c r="CX43" s="46" t="s">
        <v>254</v>
      </c>
      <c r="CY43" s="46" t="s">
        <v>2326</v>
      </c>
      <c r="DA43" s="46" t="s">
        <v>245</v>
      </c>
      <c r="DB43" s="46" t="s">
        <v>245</v>
      </c>
      <c r="DC43" s="46" t="s">
        <v>245</v>
      </c>
      <c r="DD43" s="46" t="s">
        <v>265</v>
      </c>
      <c r="DE43" s="46" t="s">
        <v>265</v>
      </c>
      <c r="DF43" s="46" t="s">
        <v>245</v>
      </c>
      <c r="DG43" s="46" t="s">
        <v>265</v>
      </c>
      <c r="DH43" s="46" t="s">
        <v>247</v>
      </c>
      <c r="DK43" s="46" t="b">
        <f>vw_ET_Dataset_Public[[#This Row],[Event Location:  State PCODE]]=vw_ET_Dataset_Public[[#This Row],[Arrival from: Admin 1 PCODE]]</f>
        <v>1</v>
      </c>
      <c r="DL43" s="46" t="b">
        <f>vw_ET_Dataset_Public[[#This Row],[Event Location:  County PCODE]]=vw_ET_Dataset_Public[[#This Row],[Arrival from: Admin 2 PCODE]]</f>
        <v>1</v>
      </c>
      <c r="DM43" s="46" t="b">
        <f>vw_ET_Dataset_Public[[#This Row],[Event Location:  Payam PCODE]]=vw_ET_Dataset_Public[[#This Row],[Arrival from: Admin 3 PCODE]]</f>
        <v>1</v>
      </c>
      <c r="DN43" s="46" t="s">
        <v>3390</v>
      </c>
    </row>
    <row r="44" spans="1:118" x14ac:dyDescent="0.35">
      <c r="A44" s="46" t="s">
        <v>1660</v>
      </c>
      <c r="B44" s="47">
        <v>44256</v>
      </c>
      <c r="C44" s="47">
        <v>44215</v>
      </c>
      <c r="D44" s="47">
        <v>44243</v>
      </c>
      <c r="E44" s="46" t="s">
        <v>1626</v>
      </c>
      <c r="F44" s="46" t="s">
        <v>111</v>
      </c>
      <c r="G44" s="46" t="s">
        <v>1627</v>
      </c>
      <c r="H44" s="46" t="s">
        <v>1624</v>
      </c>
      <c r="I44" s="46" t="s">
        <v>1646</v>
      </c>
      <c r="J44" s="46" t="s">
        <v>1645</v>
      </c>
      <c r="K44" s="46" t="s">
        <v>1661</v>
      </c>
      <c r="L44" s="46" t="s">
        <v>1662</v>
      </c>
      <c r="M44" s="46">
        <v>8.3000001910000005</v>
      </c>
      <c r="N44" s="46">
        <v>28.440000529999999</v>
      </c>
      <c r="O44" s="46" t="s">
        <v>253</v>
      </c>
      <c r="P44" s="46" t="s">
        <v>271</v>
      </c>
      <c r="Q44" s="46" t="s">
        <v>6</v>
      </c>
      <c r="R44" s="46" t="b">
        <v>1</v>
      </c>
      <c r="T44" s="46" t="b">
        <v>1</v>
      </c>
      <c r="V44" s="46">
        <v>196</v>
      </c>
      <c r="W44" s="46">
        <v>1176</v>
      </c>
      <c r="X44" s="46">
        <v>49</v>
      </c>
      <c r="Y44" s="46">
        <v>87</v>
      </c>
      <c r="Z44" s="46">
        <v>156</v>
      </c>
      <c r="AA44" s="46">
        <v>124</v>
      </c>
      <c r="AB44" s="46">
        <v>66</v>
      </c>
      <c r="AC44" s="46">
        <v>31</v>
      </c>
      <c r="AD44" s="46">
        <v>55</v>
      </c>
      <c r="AE44" s="46">
        <v>79</v>
      </c>
      <c r="AF44" s="46">
        <v>178</v>
      </c>
      <c r="AG44" s="46">
        <v>209</v>
      </c>
      <c r="AH44" s="46">
        <v>85</v>
      </c>
      <c r="AI44" s="46">
        <v>57</v>
      </c>
      <c r="AJ44" s="46">
        <v>513</v>
      </c>
      <c r="AK44" s="46">
        <v>663</v>
      </c>
      <c r="AL44" s="46">
        <v>270</v>
      </c>
      <c r="AM44" s="46">
        <v>88</v>
      </c>
      <c r="AN44" s="46">
        <v>1176</v>
      </c>
      <c r="AO44" s="46" t="s">
        <v>12</v>
      </c>
      <c r="AP44" s="46" t="s">
        <v>48</v>
      </c>
      <c r="AR44" s="46" t="s">
        <v>272</v>
      </c>
      <c r="AV44" s="46" t="s">
        <v>255</v>
      </c>
      <c r="AX44" s="46" t="s">
        <v>29</v>
      </c>
      <c r="AZ44" s="46" t="s">
        <v>906</v>
      </c>
      <c r="BA44" s="46" t="b">
        <v>1</v>
      </c>
      <c r="BD44" s="46" t="s">
        <v>256</v>
      </c>
      <c r="BE44" s="46" t="b">
        <v>1</v>
      </c>
      <c r="BP44" s="46" t="s">
        <v>237</v>
      </c>
      <c r="BQ44" s="46" t="s">
        <v>242</v>
      </c>
      <c r="BR44" s="46" t="s">
        <v>238</v>
      </c>
      <c r="BS44" s="46" t="s">
        <v>1626</v>
      </c>
      <c r="BT44" s="46" t="s">
        <v>111</v>
      </c>
      <c r="BU44" s="46" t="s">
        <v>1652</v>
      </c>
      <c r="BV44" s="46" t="s">
        <v>1649</v>
      </c>
      <c r="BX44" s="46" t="s">
        <v>1663</v>
      </c>
      <c r="BY44" s="46" t="s">
        <v>1665</v>
      </c>
      <c r="CA44" s="46" t="s">
        <v>244</v>
      </c>
      <c r="CB44" s="46" t="s">
        <v>240</v>
      </c>
      <c r="CC44" s="46" t="s">
        <v>1664</v>
      </c>
      <c r="CD44" s="46" t="s">
        <v>237</v>
      </c>
      <c r="CU44" s="46" t="s">
        <v>264</v>
      </c>
      <c r="DA44" s="46" t="s">
        <v>245</v>
      </c>
      <c r="DB44" s="46" t="s">
        <v>245</v>
      </c>
      <c r="DC44" s="46" t="s">
        <v>245</v>
      </c>
      <c r="DD44" s="46" t="s">
        <v>265</v>
      </c>
      <c r="DE44" s="46" t="s">
        <v>265</v>
      </c>
      <c r="DF44" s="46" t="s">
        <v>265</v>
      </c>
      <c r="DG44" s="46" t="s">
        <v>265</v>
      </c>
      <c r="DH44" s="46" t="s">
        <v>247</v>
      </c>
      <c r="DK44" s="46" t="b">
        <f>vw_ET_Dataset_Public[[#This Row],[Event Location:  State PCODE]]=vw_ET_Dataset_Public[[#This Row],[Arrival from: Admin 1 PCODE]]</f>
        <v>1</v>
      </c>
      <c r="DL44" s="46" t="b">
        <f>vw_ET_Dataset_Public[[#This Row],[Event Location:  County PCODE]]=vw_ET_Dataset_Public[[#This Row],[Arrival from: Admin 2 PCODE]]</f>
        <v>0</v>
      </c>
      <c r="DM44" s="46" t="b">
        <f>vw_ET_Dataset_Public[[#This Row],[Event Location:  Payam PCODE]]=vw_ET_Dataset_Public[[#This Row],[Arrival from: Admin 3 PCODE]]</f>
        <v>0</v>
      </c>
      <c r="DN44" s="46" t="s">
        <v>3392</v>
      </c>
    </row>
    <row r="45" spans="1:118" x14ac:dyDescent="0.35">
      <c r="A45" s="46" t="s">
        <v>2000</v>
      </c>
      <c r="B45" s="47">
        <v>44256</v>
      </c>
      <c r="C45" s="47">
        <v>44238</v>
      </c>
      <c r="D45" s="47">
        <v>44256</v>
      </c>
      <c r="E45" s="46" t="s">
        <v>1626</v>
      </c>
      <c r="F45" s="46" t="s">
        <v>111</v>
      </c>
      <c r="G45" s="46" t="s">
        <v>1994</v>
      </c>
      <c r="H45" s="46" t="s">
        <v>113</v>
      </c>
      <c r="I45" s="46" t="s">
        <v>1998</v>
      </c>
      <c r="J45" s="46" t="s">
        <v>1997</v>
      </c>
      <c r="K45" s="46" t="s">
        <v>1999</v>
      </c>
      <c r="L45" s="46" t="s">
        <v>1997</v>
      </c>
      <c r="M45" s="46">
        <v>7.6066699030000002</v>
      </c>
      <c r="N45" s="46">
        <v>28.820899959999998</v>
      </c>
      <c r="O45" s="46" t="s">
        <v>232</v>
      </c>
      <c r="P45" s="46" t="s">
        <v>271</v>
      </c>
      <c r="Q45" s="46" t="s">
        <v>6</v>
      </c>
      <c r="R45" s="46" t="b">
        <v>1</v>
      </c>
      <c r="U45" s="46" t="b">
        <v>1</v>
      </c>
      <c r="V45" s="46">
        <v>115</v>
      </c>
      <c r="W45" s="46">
        <v>625</v>
      </c>
      <c r="X45" s="46">
        <v>50</v>
      </c>
      <c r="Y45" s="46">
        <v>62</v>
      </c>
      <c r="Z45" s="46">
        <v>71</v>
      </c>
      <c r="AA45" s="46">
        <v>86</v>
      </c>
      <c r="AB45" s="46">
        <v>17</v>
      </c>
      <c r="AC45" s="46">
        <v>0</v>
      </c>
      <c r="AD45" s="46">
        <v>61</v>
      </c>
      <c r="AE45" s="46">
        <v>73</v>
      </c>
      <c r="AF45" s="46">
        <v>82</v>
      </c>
      <c r="AG45" s="46">
        <v>97</v>
      </c>
      <c r="AH45" s="46">
        <v>26</v>
      </c>
      <c r="AI45" s="46">
        <v>0</v>
      </c>
      <c r="AJ45" s="46">
        <v>286</v>
      </c>
      <c r="AK45" s="46">
        <v>339</v>
      </c>
      <c r="AL45" s="46">
        <v>246</v>
      </c>
      <c r="AM45" s="46">
        <v>0</v>
      </c>
      <c r="AN45" s="46">
        <v>625</v>
      </c>
      <c r="AO45" s="46" t="s">
        <v>12</v>
      </c>
      <c r="AP45" s="46" t="s">
        <v>48</v>
      </c>
      <c r="AR45" s="46" t="s">
        <v>272</v>
      </c>
      <c r="AV45" s="46" t="s">
        <v>255</v>
      </c>
      <c r="AX45" s="46" t="s">
        <v>29</v>
      </c>
      <c r="AZ45" s="46" t="s">
        <v>789</v>
      </c>
      <c r="BB45" s="46" t="b">
        <v>1</v>
      </c>
      <c r="BC45" s="46" t="b">
        <v>1</v>
      </c>
      <c r="BD45" s="46" t="s">
        <v>256</v>
      </c>
      <c r="BE45" s="46" t="b">
        <v>1</v>
      </c>
      <c r="BG45" s="46" t="b">
        <v>1</v>
      </c>
      <c r="BH45" s="46" t="b">
        <v>1</v>
      </c>
      <c r="BP45" s="46" t="s">
        <v>237</v>
      </c>
      <c r="BQ45" s="46" t="s">
        <v>242</v>
      </c>
      <c r="BR45" s="46" t="s">
        <v>238</v>
      </c>
      <c r="BS45" s="46" t="s">
        <v>1626</v>
      </c>
      <c r="BT45" s="46" t="s">
        <v>111</v>
      </c>
      <c r="BU45" s="46" t="s">
        <v>1652</v>
      </c>
      <c r="BV45" s="46" t="s">
        <v>1649</v>
      </c>
      <c r="BX45" s="46" t="s">
        <v>1897</v>
      </c>
      <c r="BY45" s="46" t="s">
        <v>1898</v>
      </c>
      <c r="CA45" s="46" t="s">
        <v>244</v>
      </c>
      <c r="CB45" s="46" t="s">
        <v>240</v>
      </c>
      <c r="CC45" s="46" t="s">
        <v>2001</v>
      </c>
      <c r="CD45" s="46" t="s">
        <v>237</v>
      </c>
      <c r="CU45" s="46" t="s">
        <v>237</v>
      </c>
      <c r="DA45" s="46" t="s">
        <v>245</v>
      </c>
      <c r="DB45" s="46" t="s">
        <v>245</v>
      </c>
      <c r="DC45" s="46" t="s">
        <v>245</v>
      </c>
      <c r="DD45" s="46" t="s">
        <v>245</v>
      </c>
      <c r="DE45" s="46" t="s">
        <v>265</v>
      </c>
      <c r="DF45" s="46" t="s">
        <v>245</v>
      </c>
      <c r="DG45" s="46" t="s">
        <v>265</v>
      </c>
      <c r="DH45" s="46" t="s">
        <v>247</v>
      </c>
      <c r="DK45" s="46" t="b">
        <f>vw_ET_Dataset_Public[[#This Row],[Event Location:  State PCODE]]=vw_ET_Dataset_Public[[#This Row],[Arrival from: Admin 1 PCODE]]</f>
        <v>1</v>
      </c>
      <c r="DL45" s="46" t="b">
        <f>vw_ET_Dataset_Public[[#This Row],[Event Location:  County PCODE]]=vw_ET_Dataset_Public[[#This Row],[Arrival from: Admin 2 PCODE]]</f>
        <v>0</v>
      </c>
      <c r="DM45" s="46" t="b">
        <f>vw_ET_Dataset_Public[[#This Row],[Event Location:  Payam PCODE]]=vw_ET_Dataset_Public[[#This Row],[Arrival from: Admin 3 PCODE]]</f>
        <v>0</v>
      </c>
      <c r="DN45" s="46" t="s">
        <v>3392</v>
      </c>
    </row>
    <row r="46" spans="1:118" x14ac:dyDescent="0.35">
      <c r="A46" s="46" t="s">
        <v>925</v>
      </c>
      <c r="B46" s="47">
        <v>44257</v>
      </c>
      <c r="C46" s="47">
        <v>44242</v>
      </c>
      <c r="D46" s="47">
        <v>44242</v>
      </c>
      <c r="E46" s="46" t="s">
        <v>902</v>
      </c>
      <c r="F46" s="46" t="s">
        <v>62</v>
      </c>
      <c r="G46" s="46" t="s">
        <v>915</v>
      </c>
      <c r="H46" s="46" t="s">
        <v>913</v>
      </c>
      <c r="I46" s="46" t="s">
        <v>916</v>
      </c>
      <c r="J46" s="46" t="s">
        <v>914</v>
      </c>
      <c r="K46" s="46" t="s">
        <v>926</v>
      </c>
      <c r="L46" s="46" t="s">
        <v>927</v>
      </c>
      <c r="M46" s="46">
        <v>9.3079699999999992</v>
      </c>
      <c r="N46" s="46">
        <v>27.835100000000001</v>
      </c>
      <c r="O46" s="46" t="s">
        <v>232</v>
      </c>
      <c r="P46" s="46" t="s">
        <v>382</v>
      </c>
      <c r="Q46" s="46" t="s">
        <v>6</v>
      </c>
      <c r="R46" s="46" t="b">
        <v>1</v>
      </c>
      <c r="U46" s="46" t="b">
        <v>1</v>
      </c>
      <c r="V46" s="46">
        <v>141</v>
      </c>
      <c r="W46" s="46">
        <v>705</v>
      </c>
      <c r="X46" s="46">
        <v>25</v>
      </c>
      <c r="Y46" s="46">
        <v>52</v>
      </c>
      <c r="Z46" s="46">
        <v>78</v>
      </c>
      <c r="AA46" s="46">
        <v>55</v>
      </c>
      <c r="AB46" s="46">
        <v>26</v>
      </c>
      <c r="AC46" s="46">
        <v>14</v>
      </c>
      <c r="AD46" s="46">
        <v>44</v>
      </c>
      <c r="AE46" s="46">
        <v>66</v>
      </c>
      <c r="AF46" s="46">
        <v>154</v>
      </c>
      <c r="AG46" s="46">
        <v>110</v>
      </c>
      <c r="AH46" s="46">
        <v>38</v>
      </c>
      <c r="AI46" s="46">
        <v>43</v>
      </c>
      <c r="AJ46" s="46">
        <v>250</v>
      </c>
      <c r="AK46" s="46">
        <v>455</v>
      </c>
      <c r="AL46" s="46">
        <v>187</v>
      </c>
      <c r="AM46" s="46">
        <v>57</v>
      </c>
      <c r="AN46" s="46">
        <v>705</v>
      </c>
      <c r="AO46" s="46" t="s">
        <v>12</v>
      </c>
      <c r="AP46" s="46" t="s">
        <v>48</v>
      </c>
      <c r="AR46" s="46" t="s">
        <v>272</v>
      </c>
      <c r="AV46" s="46" t="s">
        <v>255</v>
      </c>
      <c r="AX46" s="46" t="s">
        <v>29</v>
      </c>
      <c r="AZ46" s="46" t="s">
        <v>919</v>
      </c>
      <c r="BA46" s="46" t="b">
        <v>1</v>
      </c>
      <c r="BC46" s="46" t="b">
        <v>1</v>
      </c>
      <c r="BD46" s="46" t="s">
        <v>256</v>
      </c>
      <c r="BE46" s="46" t="b">
        <v>1</v>
      </c>
      <c r="BK46" s="46" t="b">
        <v>1</v>
      </c>
      <c r="BL46" s="46" t="b">
        <v>1</v>
      </c>
      <c r="BP46" s="46" t="s">
        <v>237</v>
      </c>
      <c r="BQ46" s="46" t="s">
        <v>242</v>
      </c>
      <c r="BR46" s="46" t="s">
        <v>238</v>
      </c>
      <c r="BS46" s="46" t="s">
        <v>902</v>
      </c>
      <c r="BT46" s="46" t="s">
        <v>62</v>
      </c>
      <c r="BU46" s="46" t="s">
        <v>915</v>
      </c>
      <c r="BV46" s="46" t="s">
        <v>913</v>
      </c>
      <c r="BX46" s="46" t="s">
        <v>914</v>
      </c>
      <c r="BY46" s="46" t="s">
        <v>916</v>
      </c>
      <c r="CA46" s="46" t="s">
        <v>244</v>
      </c>
      <c r="CB46" s="46" t="s">
        <v>240</v>
      </c>
      <c r="CC46" s="46" t="s">
        <v>928</v>
      </c>
      <c r="CD46" s="46" t="s">
        <v>237</v>
      </c>
      <c r="CU46" s="46" t="s">
        <v>237</v>
      </c>
      <c r="DA46" s="46" t="s">
        <v>245</v>
      </c>
      <c r="DB46" s="46" t="s">
        <v>245</v>
      </c>
      <c r="DC46" s="46" t="s">
        <v>245</v>
      </c>
      <c r="DD46" s="46" t="s">
        <v>245</v>
      </c>
      <c r="DE46" s="46" t="s">
        <v>265</v>
      </c>
      <c r="DF46" s="46" t="s">
        <v>245</v>
      </c>
      <c r="DG46" s="46" t="s">
        <v>265</v>
      </c>
      <c r="DH46" s="46" t="s">
        <v>247</v>
      </c>
      <c r="DK46" s="46" t="b">
        <f>vw_ET_Dataset_Public[[#This Row],[Event Location:  State PCODE]]=vw_ET_Dataset_Public[[#This Row],[Arrival from: Admin 1 PCODE]]</f>
        <v>1</v>
      </c>
      <c r="DL46" s="46" t="b">
        <f>vw_ET_Dataset_Public[[#This Row],[Event Location:  County PCODE]]=vw_ET_Dataset_Public[[#This Row],[Arrival from: Admin 2 PCODE]]</f>
        <v>1</v>
      </c>
      <c r="DM46" s="46" t="b">
        <f>vw_ET_Dataset_Public[[#This Row],[Event Location:  Payam PCODE]]=vw_ET_Dataset_Public[[#This Row],[Arrival from: Admin 3 PCODE]]</f>
        <v>1</v>
      </c>
      <c r="DN46" s="46" t="s">
        <v>3390</v>
      </c>
    </row>
    <row r="47" spans="1:118" x14ac:dyDescent="0.35">
      <c r="A47" s="46" t="s">
        <v>921</v>
      </c>
      <c r="B47" s="47">
        <v>44257</v>
      </c>
      <c r="C47" s="47">
        <v>44242</v>
      </c>
      <c r="D47" s="47">
        <v>44242</v>
      </c>
      <c r="E47" s="46" t="s">
        <v>902</v>
      </c>
      <c r="F47" s="46" t="s">
        <v>62</v>
      </c>
      <c r="G47" s="46" t="s">
        <v>915</v>
      </c>
      <c r="H47" s="46" t="s">
        <v>913</v>
      </c>
      <c r="I47" s="46" t="s">
        <v>916</v>
      </c>
      <c r="J47" s="46" t="s">
        <v>914</v>
      </c>
      <c r="K47" s="46" t="s">
        <v>922</v>
      </c>
      <c r="L47" s="46" t="s">
        <v>923</v>
      </c>
      <c r="M47" s="46">
        <v>9.2463999999999995</v>
      </c>
      <c r="N47" s="46">
        <v>27.782741999999999</v>
      </c>
      <c r="O47" s="46" t="s">
        <v>232</v>
      </c>
      <c r="P47" s="46" t="s">
        <v>271</v>
      </c>
      <c r="Q47" s="46" t="s">
        <v>6</v>
      </c>
      <c r="R47" s="46" t="b">
        <v>1</v>
      </c>
      <c r="U47" s="46" t="b">
        <v>1</v>
      </c>
      <c r="V47" s="46">
        <v>469</v>
      </c>
      <c r="W47" s="46">
        <v>2346</v>
      </c>
      <c r="X47" s="46">
        <v>56</v>
      </c>
      <c r="Y47" s="46">
        <v>74</v>
      </c>
      <c r="Z47" s="46">
        <v>218</v>
      </c>
      <c r="AA47" s="46">
        <v>316</v>
      </c>
      <c r="AB47" s="46">
        <v>154</v>
      </c>
      <c r="AC47" s="46">
        <v>61</v>
      </c>
      <c r="AD47" s="46">
        <v>69</v>
      </c>
      <c r="AE47" s="46">
        <v>145</v>
      </c>
      <c r="AF47" s="46">
        <v>451</v>
      </c>
      <c r="AG47" s="46">
        <v>511</v>
      </c>
      <c r="AH47" s="46">
        <v>201</v>
      </c>
      <c r="AI47" s="46">
        <v>90</v>
      </c>
      <c r="AJ47" s="46">
        <v>879</v>
      </c>
      <c r="AK47" s="46">
        <v>1467</v>
      </c>
      <c r="AL47" s="46">
        <v>344</v>
      </c>
      <c r="AM47" s="46">
        <v>151</v>
      </c>
      <c r="AN47" s="46">
        <v>2346</v>
      </c>
      <c r="AO47" s="46" t="s">
        <v>12</v>
      </c>
      <c r="AP47" s="46" t="s">
        <v>48</v>
      </c>
      <c r="AR47" s="46" t="s">
        <v>272</v>
      </c>
      <c r="AV47" s="46" t="s">
        <v>255</v>
      </c>
      <c r="AX47" s="46" t="s">
        <v>29</v>
      </c>
      <c r="AZ47" s="46" t="s">
        <v>919</v>
      </c>
      <c r="BA47" s="46" t="b">
        <v>1</v>
      </c>
      <c r="BC47" s="46" t="b">
        <v>1</v>
      </c>
      <c r="BD47" s="46" t="s">
        <v>256</v>
      </c>
      <c r="BE47" s="46" t="b">
        <v>1</v>
      </c>
      <c r="BF47" s="46" t="b">
        <v>1</v>
      </c>
      <c r="BK47" s="46" t="b">
        <v>1</v>
      </c>
      <c r="BL47" s="46" t="b">
        <v>1</v>
      </c>
      <c r="BP47" s="46" t="s">
        <v>237</v>
      </c>
      <c r="BQ47" s="46" t="s">
        <v>242</v>
      </c>
      <c r="BR47" s="46" t="s">
        <v>238</v>
      </c>
      <c r="BS47" s="46" t="s">
        <v>902</v>
      </c>
      <c r="BT47" s="46" t="s">
        <v>62</v>
      </c>
      <c r="BU47" s="46" t="s">
        <v>915</v>
      </c>
      <c r="BV47" s="46" t="s">
        <v>913</v>
      </c>
      <c r="BX47" s="46" t="s">
        <v>914</v>
      </c>
      <c r="BY47" s="46" t="s">
        <v>916</v>
      </c>
      <c r="CA47" s="46" t="s">
        <v>244</v>
      </c>
      <c r="CB47" s="46" t="s">
        <v>240</v>
      </c>
      <c r="CC47" s="46" t="s">
        <v>924</v>
      </c>
      <c r="CD47" s="46" t="s">
        <v>237</v>
      </c>
      <c r="CU47" s="46" t="s">
        <v>264</v>
      </c>
      <c r="DA47" s="46" t="s">
        <v>245</v>
      </c>
      <c r="DB47" s="46" t="s">
        <v>245</v>
      </c>
      <c r="DC47" s="46" t="s">
        <v>245</v>
      </c>
      <c r="DD47" s="46" t="s">
        <v>245</v>
      </c>
      <c r="DE47" s="46" t="s">
        <v>265</v>
      </c>
      <c r="DF47" s="46" t="s">
        <v>245</v>
      </c>
      <c r="DG47" s="46" t="s">
        <v>265</v>
      </c>
      <c r="DH47" s="46" t="s">
        <v>247</v>
      </c>
      <c r="DK47" s="46" t="b">
        <f>vw_ET_Dataset_Public[[#This Row],[Event Location:  State PCODE]]=vw_ET_Dataset_Public[[#This Row],[Arrival from: Admin 1 PCODE]]</f>
        <v>1</v>
      </c>
      <c r="DL47" s="46" t="b">
        <f>vw_ET_Dataset_Public[[#This Row],[Event Location:  County PCODE]]=vw_ET_Dataset_Public[[#This Row],[Arrival from: Admin 2 PCODE]]</f>
        <v>1</v>
      </c>
      <c r="DM47" s="46" t="b">
        <f>vw_ET_Dataset_Public[[#This Row],[Event Location:  Payam PCODE]]=vw_ET_Dataset_Public[[#This Row],[Arrival from: Admin 3 PCODE]]</f>
        <v>1</v>
      </c>
      <c r="DN47" s="46" t="s">
        <v>3390</v>
      </c>
    </row>
    <row r="48" spans="1:118" x14ac:dyDescent="0.35">
      <c r="A48" s="46" t="s">
        <v>912</v>
      </c>
      <c r="B48" s="47">
        <v>44257</v>
      </c>
      <c r="C48" s="47">
        <v>44242</v>
      </c>
      <c r="D48" s="47">
        <v>44242</v>
      </c>
      <c r="E48" s="46" t="s">
        <v>902</v>
      </c>
      <c r="F48" s="46" t="s">
        <v>62</v>
      </c>
      <c r="G48" s="46" t="s">
        <v>915</v>
      </c>
      <c r="H48" s="46" t="s">
        <v>913</v>
      </c>
      <c r="I48" s="46" t="s">
        <v>916</v>
      </c>
      <c r="J48" s="46" t="s">
        <v>914</v>
      </c>
      <c r="K48" s="46" t="s">
        <v>917</v>
      </c>
      <c r="L48" s="46" t="s">
        <v>918</v>
      </c>
      <c r="M48" s="46">
        <v>9.2942682810000008</v>
      </c>
      <c r="N48" s="46">
        <v>27.798483529999999</v>
      </c>
      <c r="O48" s="46" t="s">
        <v>232</v>
      </c>
      <c r="P48" s="46" t="s">
        <v>233</v>
      </c>
      <c r="Q48" s="46" t="s">
        <v>6</v>
      </c>
      <c r="R48" s="46" t="b">
        <v>1</v>
      </c>
      <c r="U48" s="46" t="b">
        <v>1</v>
      </c>
      <c r="V48" s="46">
        <v>138</v>
      </c>
      <c r="W48" s="46">
        <v>697</v>
      </c>
      <c r="X48" s="46">
        <v>15</v>
      </c>
      <c r="Y48" s="46">
        <v>28</v>
      </c>
      <c r="Z48" s="46">
        <v>56</v>
      </c>
      <c r="AA48" s="46">
        <v>35</v>
      </c>
      <c r="AB48" s="46">
        <v>23</v>
      </c>
      <c r="AC48" s="46">
        <v>18</v>
      </c>
      <c r="AD48" s="46">
        <v>22</v>
      </c>
      <c r="AE48" s="46">
        <v>55</v>
      </c>
      <c r="AF48" s="46">
        <v>211</v>
      </c>
      <c r="AG48" s="46">
        <v>141</v>
      </c>
      <c r="AH48" s="46">
        <v>54</v>
      </c>
      <c r="AI48" s="46">
        <v>39</v>
      </c>
      <c r="AJ48" s="46">
        <v>175</v>
      </c>
      <c r="AK48" s="46">
        <v>522</v>
      </c>
      <c r="AL48" s="46">
        <v>120</v>
      </c>
      <c r="AM48" s="46">
        <v>57</v>
      </c>
      <c r="AN48" s="46">
        <v>697</v>
      </c>
      <c r="AO48" s="46" t="s">
        <v>12</v>
      </c>
      <c r="AP48" s="46" t="s">
        <v>48</v>
      </c>
      <c r="AR48" s="46" t="s">
        <v>272</v>
      </c>
      <c r="AV48" s="46" t="s">
        <v>255</v>
      </c>
      <c r="AX48" s="46" t="s">
        <v>29</v>
      </c>
      <c r="AZ48" s="46" t="s">
        <v>919</v>
      </c>
      <c r="BA48" s="46" t="b">
        <v>1</v>
      </c>
      <c r="BC48" s="46" t="b">
        <v>1</v>
      </c>
      <c r="BD48" s="46" t="s">
        <v>256</v>
      </c>
      <c r="BE48" s="46" t="b">
        <v>1</v>
      </c>
      <c r="BF48" s="46" t="b">
        <v>1</v>
      </c>
      <c r="BK48" s="46" t="b">
        <v>1</v>
      </c>
      <c r="BL48" s="46" t="b">
        <v>1</v>
      </c>
      <c r="BP48" s="46" t="s">
        <v>237</v>
      </c>
      <c r="BQ48" s="46" t="s">
        <v>242</v>
      </c>
      <c r="BR48" s="46" t="s">
        <v>238</v>
      </c>
      <c r="BS48" s="46" t="s">
        <v>902</v>
      </c>
      <c r="BT48" s="46" t="s">
        <v>62</v>
      </c>
      <c r="BU48" s="46" t="s">
        <v>915</v>
      </c>
      <c r="BV48" s="46" t="s">
        <v>913</v>
      </c>
      <c r="BX48" s="46" t="s">
        <v>914</v>
      </c>
      <c r="BY48" s="46" t="s">
        <v>916</v>
      </c>
      <c r="CA48" s="46" t="s">
        <v>244</v>
      </c>
      <c r="CB48" s="46" t="s">
        <v>240</v>
      </c>
      <c r="CC48" s="46" t="s">
        <v>920</v>
      </c>
      <c r="CD48" s="46" t="s">
        <v>237</v>
      </c>
      <c r="CU48" s="46" t="s">
        <v>237</v>
      </c>
      <c r="DA48" s="46" t="s">
        <v>245</v>
      </c>
      <c r="DB48" s="46" t="s">
        <v>245</v>
      </c>
      <c r="DC48" s="46" t="s">
        <v>245</v>
      </c>
      <c r="DD48" s="46" t="s">
        <v>245</v>
      </c>
      <c r="DE48" s="46" t="s">
        <v>265</v>
      </c>
      <c r="DF48" s="46" t="s">
        <v>265</v>
      </c>
      <c r="DG48" s="46" t="s">
        <v>265</v>
      </c>
      <c r="DH48" s="46" t="s">
        <v>247</v>
      </c>
      <c r="DK48" s="46" t="b">
        <f>vw_ET_Dataset_Public[[#This Row],[Event Location:  State PCODE]]=vw_ET_Dataset_Public[[#This Row],[Arrival from: Admin 1 PCODE]]</f>
        <v>1</v>
      </c>
      <c r="DL48" s="46" t="b">
        <f>vw_ET_Dataset_Public[[#This Row],[Event Location:  County PCODE]]=vw_ET_Dataset_Public[[#This Row],[Arrival from: Admin 2 PCODE]]</f>
        <v>1</v>
      </c>
      <c r="DM48" s="46" t="b">
        <f>vw_ET_Dataset_Public[[#This Row],[Event Location:  Payam PCODE]]=vw_ET_Dataset_Public[[#This Row],[Arrival from: Admin 3 PCODE]]</f>
        <v>1</v>
      </c>
      <c r="DN48" s="46" t="s">
        <v>3390</v>
      </c>
    </row>
    <row r="49" spans="1:118" x14ac:dyDescent="0.35">
      <c r="A49" s="46" t="s">
        <v>1658</v>
      </c>
      <c r="B49" s="47">
        <v>44257</v>
      </c>
      <c r="C49" s="47">
        <v>44243</v>
      </c>
      <c r="D49" s="47">
        <v>44253</v>
      </c>
      <c r="E49" s="46" t="s">
        <v>1626</v>
      </c>
      <c r="F49" s="46" t="s">
        <v>111</v>
      </c>
      <c r="G49" s="46" t="s">
        <v>1627</v>
      </c>
      <c r="H49" s="46" t="s">
        <v>1624</v>
      </c>
      <c r="I49" s="46" t="s">
        <v>1646</v>
      </c>
      <c r="J49" s="46" t="s">
        <v>1645</v>
      </c>
      <c r="K49" s="46" t="s">
        <v>1655</v>
      </c>
      <c r="L49" s="46" t="s">
        <v>1656</v>
      </c>
      <c r="M49" s="46">
        <v>8.2127103810000008</v>
      </c>
      <c r="N49" s="46">
        <v>28.546899799999998</v>
      </c>
      <c r="O49" s="46" t="s">
        <v>253</v>
      </c>
      <c r="P49" s="46" t="s">
        <v>271</v>
      </c>
      <c r="Q49" s="46" t="s">
        <v>6</v>
      </c>
      <c r="R49" s="46" t="b">
        <v>1</v>
      </c>
      <c r="T49" s="46" t="b">
        <v>1</v>
      </c>
      <c r="V49" s="46">
        <v>2432</v>
      </c>
      <c r="W49" s="46">
        <v>14592</v>
      </c>
      <c r="X49" s="46">
        <v>244</v>
      </c>
      <c r="Y49" s="46">
        <v>1613</v>
      </c>
      <c r="Z49" s="46">
        <v>2676</v>
      </c>
      <c r="AA49" s="46">
        <v>1064</v>
      </c>
      <c r="AB49" s="46">
        <v>690</v>
      </c>
      <c r="AC49" s="46">
        <v>76</v>
      </c>
      <c r="AD49" s="46">
        <v>486</v>
      </c>
      <c r="AE49" s="46">
        <v>2408</v>
      </c>
      <c r="AF49" s="46">
        <v>3372</v>
      </c>
      <c r="AG49" s="46">
        <v>1293</v>
      </c>
      <c r="AH49" s="46">
        <v>624</v>
      </c>
      <c r="AI49" s="46">
        <v>46</v>
      </c>
      <c r="AJ49" s="46">
        <v>6363</v>
      </c>
      <c r="AK49" s="46">
        <v>8229</v>
      </c>
      <c r="AL49" s="46">
        <v>4751</v>
      </c>
      <c r="AM49" s="46">
        <v>122</v>
      </c>
      <c r="AN49" s="46">
        <v>14592</v>
      </c>
      <c r="AO49" s="46" t="s">
        <v>13</v>
      </c>
      <c r="AP49" s="46" t="s">
        <v>48</v>
      </c>
      <c r="AR49" s="46" t="s">
        <v>272</v>
      </c>
      <c r="AV49" s="46" t="s">
        <v>255</v>
      </c>
      <c r="AX49" s="46" t="s">
        <v>29</v>
      </c>
      <c r="AZ49" s="46" t="s">
        <v>906</v>
      </c>
      <c r="BA49" s="46" t="b">
        <v>1</v>
      </c>
      <c r="BD49" s="46" t="s">
        <v>237</v>
      </c>
      <c r="BP49" s="46" t="s">
        <v>237</v>
      </c>
      <c r="BQ49" s="46" t="s">
        <v>242</v>
      </c>
      <c r="BR49" s="46" t="s">
        <v>238</v>
      </c>
      <c r="BS49" s="46" t="s">
        <v>1626</v>
      </c>
      <c r="BT49" s="46" t="s">
        <v>111</v>
      </c>
      <c r="BU49" s="46" t="s">
        <v>1652</v>
      </c>
      <c r="BV49" s="46" t="s">
        <v>1649</v>
      </c>
      <c r="BX49" s="46" t="s">
        <v>1650</v>
      </c>
      <c r="BY49" s="46" t="s">
        <v>1653</v>
      </c>
      <c r="CA49" s="46" t="s">
        <v>244</v>
      </c>
      <c r="CB49" s="46" t="s">
        <v>240</v>
      </c>
      <c r="CC49" s="46" t="s">
        <v>1659</v>
      </c>
      <c r="CD49" s="46" t="s">
        <v>237</v>
      </c>
      <c r="CU49" s="46" t="s">
        <v>264</v>
      </c>
      <c r="DA49" s="46" t="s">
        <v>265</v>
      </c>
      <c r="DB49" s="46" t="s">
        <v>245</v>
      </c>
      <c r="DC49" s="46" t="s">
        <v>245</v>
      </c>
      <c r="DD49" s="46" t="s">
        <v>245</v>
      </c>
      <c r="DE49" s="46" t="s">
        <v>265</v>
      </c>
      <c r="DF49" s="46" t="s">
        <v>245</v>
      </c>
      <c r="DG49" s="46" t="s">
        <v>265</v>
      </c>
      <c r="DH49" s="46" t="s">
        <v>247</v>
      </c>
      <c r="DK49" s="46" t="b">
        <f>vw_ET_Dataset_Public[[#This Row],[Event Location:  State PCODE]]=vw_ET_Dataset_Public[[#This Row],[Arrival from: Admin 1 PCODE]]</f>
        <v>1</v>
      </c>
      <c r="DL49" s="46" t="b">
        <f>vw_ET_Dataset_Public[[#This Row],[Event Location:  County PCODE]]=vw_ET_Dataset_Public[[#This Row],[Arrival from: Admin 2 PCODE]]</f>
        <v>0</v>
      </c>
      <c r="DM49" s="46" t="b">
        <f>vw_ET_Dataset_Public[[#This Row],[Event Location:  Payam PCODE]]=vw_ET_Dataset_Public[[#This Row],[Arrival from: Admin 3 PCODE]]</f>
        <v>0</v>
      </c>
      <c r="DN49" s="46" t="s">
        <v>3392</v>
      </c>
    </row>
    <row r="50" spans="1:118" x14ac:dyDescent="0.35">
      <c r="A50" s="46" t="s">
        <v>1313</v>
      </c>
      <c r="B50" s="47">
        <v>44257</v>
      </c>
      <c r="C50" s="47">
        <v>44244</v>
      </c>
      <c r="D50" s="47">
        <v>44257</v>
      </c>
      <c r="E50" s="46" t="s">
        <v>841</v>
      </c>
      <c r="F50" s="46" t="s">
        <v>57</v>
      </c>
      <c r="G50" s="46" t="s">
        <v>1315</v>
      </c>
      <c r="H50" s="46" t="s">
        <v>103</v>
      </c>
      <c r="I50" s="46" t="s">
        <v>1316</v>
      </c>
      <c r="J50" s="46" t="s">
        <v>1314</v>
      </c>
      <c r="K50" s="46" t="s">
        <v>1317</v>
      </c>
      <c r="L50" s="46" t="s">
        <v>1314</v>
      </c>
      <c r="M50" s="46">
        <v>9.5800307349999994</v>
      </c>
      <c r="N50" s="46">
        <v>30.214510449999999</v>
      </c>
      <c r="O50" s="46" t="s">
        <v>232</v>
      </c>
      <c r="P50" s="46" t="s">
        <v>271</v>
      </c>
      <c r="Q50" s="46" t="s">
        <v>6</v>
      </c>
      <c r="U50" s="46" t="b">
        <v>1</v>
      </c>
      <c r="V50" s="46">
        <v>112</v>
      </c>
      <c r="W50" s="46">
        <v>700</v>
      </c>
      <c r="X50" s="46">
        <v>13</v>
      </c>
      <c r="Y50" s="46">
        <v>66</v>
      </c>
      <c r="Z50" s="46">
        <v>94</v>
      </c>
      <c r="AA50" s="46">
        <v>62</v>
      </c>
      <c r="AB50" s="46">
        <v>42</v>
      </c>
      <c r="AC50" s="46">
        <v>11</v>
      </c>
      <c r="AD50" s="46">
        <v>19</v>
      </c>
      <c r="AE50" s="46">
        <v>57</v>
      </c>
      <c r="AF50" s="46">
        <v>103</v>
      </c>
      <c r="AG50" s="46">
        <v>103</v>
      </c>
      <c r="AH50" s="46">
        <v>99</v>
      </c>
      <c r="AI50" s="46">
        <v>31</v>
      </c>
      <c r="AJ50" s="46">
        <v>288</v>
      </c>
      <c r="AK50" s="46">
        <v>412</v>
      </c>
      <c r="AL50" s="46">
        <v>155</v>
      </c>
      <c r="AM50" s="46">
        <v>42</v>
      </c>
      <c r="AN50" s="46">
        <v>700</v>
      </c>
      <c r="AO50" s="46" t="s">
        <v>12</v>
      </c>
      <c r="AP50" s="46" t="s">
        <v>48</v>
      </c>
      <c r="AR50" s="46" t="s">
        <v>264</v>
      </c>
      <c r="AV50" s="46" t="s">
        <v>255</v>
      </c>
      <c r="AX50" s="46" t="s">
        <v>65</v>
      </c>
      <c r="BD50" s="46" t="s">
        <v>256</v>
      </c>
      <c r="BO50" s="46" t="b">
        <v>1</v>
      </c>
      <c r="BP50" s="46" t="s">
        <v>237</v>
      </c>
      <c r="BQ50" s="46" t="s">
        <v>242</v>
      </c>
      <c r="BR50" s="46" t="s">
        <v>238</v>
      </c>
      <c r="BS50" s="46" t="s">
        <v>841</v>
      </c>
      <c r="BT50" s="46" t="s">
        <v>57</v>
      </c>
      <c r="BU50" s="46" t="s">
        <v>1315</v>
      </c>
      <c r="BV50" s="46" t="s">
        <v>103</v>
      </c>
      <c r="BX50" s="46" t="s">
        <v>1314</v>
      </c>
      <c r="BY50" s="46" t="s">
        <v>1316</v>
      </c>
      <c r="CA50" s="46" t="s">
        <v>244</v>
      </c>
      <c r="CB50" s="46" t="s">
        <v>240</v>
      </c>
      <c r="CC50" s="46" t="s">
        <v>1318</v>
      </c>
      <c r="CD50" s="46" t="s">
        <v>237</v>
      </c>
      <c r="CU50" s="46" t="s">
        <v>237</v>
      </c>
      <c r="DA50" s="46" t="s">
        <v>265</v>
      </c>
      <c r="DB50" s="46" t="s">
        <v>265</v>
      </c>
      <c r="DC50" s="46" t="s">
        <v>265</v>
      </c>
      <c r="DD50" s="46" t="s">
        <v>246</v>
      </c>
      <c r="DE50" s="46" t="s">
        <v>265</v>
      </c>
      <c r="DF50" s="46" t="s">
        <v>246</v>
      </c>
      <c r="DG50" s="46" t="s">
        <v>246</v>
      </c>
      <c r="DH50" s="46" t="s">
        <v>247</v>
      </c>
      <c r="DK50" s="46" t="b">
        <f>vw_ET_Dataset_Public[[#This Row],[Event Location:  State PCODE]]=vw_ET_Dataset_Public[[#This Row],[Arrival from: Admin 1 PCODE]]</f>
        <v>1</v>
      </c>
      <c r="DL50" s="46" t="b">
        <f>vw_ET_Dataset_Public[[#This Row],[Event Location:  County PCODE]]=vw_ET_Dataset_Public[[#This Row],[Arrival from: Admin 2 PCODE]]</f>
        <v>1</v>
      </c>
      <c r="DM50" s="46" t="b">
        <f>vw_ET_Dataset_Public[[#This Row],[Event Location:  Payam PCODE]]=vw_ET_Dataset_Public[[#This Row],[Arrival from: Admin 3 PCODE]]</f>
        <v>1</v>
      </c>
      <c r="DN50" s="46" t="s">
        <v>3390</v>
      </c>
    </row>
    <row r="51" spans="1:118" x14ac:dyDescent="0.35">
      <c r="A51" s="46" t="s">
        <v>2508</v>
      </c>
      <c r="B51" s="47">
        <v>44259</v>
      </c>
      <c r="C51" s="47">
        <v>44257</v>
      </c>
      <c r="D51" s="47">
        <v>44258</v>
      </c>
      <c r="E51" s="46" t="s">
        <v>1461</v>
      </c>
      <c r="F51" s="46" t="s">
        <v>105</v>
      </c>
      <c r="G51" s="46" t="s">
        <v>1538</v>
      </c>
      <c r="H51" s="46" t="s">
        <v>1536</v>
      </c>
      <c r="I51" s="46" t="s">
        <v>1539</v>
      </c>
      <c r="J51" s="46" t="s">
        <v>1537</v>
      </c>
      <c r="K51" s="46" t="s">
        <v>1545</v>
      </c>
      <c r="L51" s="46" t="s">
        <v>1546</v>
      </c>
      <c r="M51" s="46">
        <v>9.4257299999999997</v>
      </c>
      <c r="N51" s="46">
        <v>33.925199999999997</v>
      </c>
      <c r="O51" s="46" t="s">
        <v>253</v>
      </c>
      <c r="P51" s="46" t="s">
        <v>233</v>
      </c>
      <c r="Q51" s="46" t="s">
        <v>6</v>
      </c>
      <c r="R51" s="46" t="b">
        <v>1</v>
      </c>
      <c r="V51" s="46">
        <v>1201</v>
      </c>
      <c r="W51" s="46">
        <v>5000</v>
      </c>
      <c r="X51" s="46">
        <v>21</v>
      </c>
      <c r="Y51" s="46">
        <v>138</v>
      </c>
      <c r="Z51" s="46">
        <v>1462</v>
      </c>
      <c r="AA51" s="46">
        <v>619</v>
      </c>
      <c r="AB51" s="46">
        <v>333</v>
      </c>
      <c r="AC51" s="46">
        <v>17</v>
      </c>
      <c r="AD51" s="46">
        <v>25</v>
      </c>
      <c r="AE51" s="46">
        <v>142</v>
      </c>
      <c r="AF51" s="46">
        <v>1371</v>
      </c>
      <c r="AG51" s="46">
        <v>581</v>
      </c>
      <c r="AH51" s="46">
        <v>267</v>
      </c>
      <c r="AI51" s="46">
        <v>24</v>
      </c>
      <c r="AJ51" s="46">
        <v>2590</v>
      </c>
      <c r="AK51" s="46">
        <v>2410</v>
      </c>
      <c r="AL51" s="46">
        <v>326</v>
      </c>
      <c r="AM51" s="46">
        <v>41</v>
      </c>
      <c r="AN51" s="46">
        <v>5000</v>
      </c>
      <c r="AO51" s="46" t="s">
        <v>13</v>
      </c>
      <c r="AP51" s="46" t="s">
        <v>48</v>
      </c>
      <c r="AR51" s="46" t="s">
        <v>272</v>
      </c>
      <c r="AV51" s="46" t="s">
        <v>255</v>
      </c>
      <c r="AX51" s="46" t="s">
        <v>29</v>
      </c>
      <c r="AZ51" s="46" t="s">
        <v>273</v>
      </c>
      <c r="BB51" s="46" t="b">
        <v>1</v>
      </c>
      <c r="BD51" s="46" t="s">
        <v>256</v>
      </c>
      <c r="BE51" s="46" t="b">
        <v>1</v>
      </c>
      <c r="BF51" s="46" t="b">
        <v>1</v>
      </c>
      <c r="BH51" s="46" t="b">
        <v>1</v>
      </c>
      <c r="BI51" s="46" t="b">
        <v>1</v>
      </c>
      <c r="BJ51" s="46" t="b">
        <v>1</v>
      </c>
      <c r="BL51" s="46" t="b">
        <v>1</v>
      </c>
      <c r="BP51" s="46" t="s">
        <v>237</v>
      </c>
      <c r="BQ51" s="46" t="s">
        <v>242</v>
      </c>
      <c r="BR51" s="46" t="s">
        <v>238</v>
      </c>
      <c r="BS51" s="46" t="s">
        <v>1461</v>
      </c>
      <c r="BT51" s="46" t="s">
        <v>105</v>
      </c>
      <c r="BU51" s="46" t="s">
        <v>1538</v>
      </c>
      <c r="BV51" s="46" t="s">
        <v>1536</v>
      </c>
      <c r="BX51" s="46" t="s">
        <v>1537</v>
      </c>
      <c r="BY51" s="46" t="s">
        <v>1539</v>
      </c>
      <c r="CA51" s="46" t="s">
        <v>1545</v>
      </c>
      <c r="CB51" s="46" t="s">
        <v>1546</v>
      </c>
      <c r="CC51" s="46" t="s">
        <v>1537</v>
      </c>
      <c r="CD51" s="46" t="s">
        <v>237</v>
      </c>
      <c r="CU51" s="46" t="s">
        <v>264</v>
      </c>
      <c r="DA51" s="46" t="s">
        <v>265</v>
      </c>
      <c r="DB51" s="46" t="s">
        <v>265</v>
      </c>
      <c r="DC51" s="46" t="s">
        <v>265</v>
      </c>
      <c r="DD51" s="46" t="s">
        <v>245</v>
      </c>
      <c r="DE51" s="46" t="s">
        <v>265</v>
      </c>
      <c r="DF51" s="46" t="s">
        <v>265</v>
      </c>
      <c r="DG51" s="46" t="s">
        <v>265</v>
      </c>
      <c r="DH51" s="46" t="s">
        <v>247</v>
      </c>
      <c r="DK51" s="46" t="b">
        <f>vw_ET_Dataset_Public[[#This Row],[Event Location:  State PCODE]]=vw_ET_Dataset_Public[[#This Row],[Arrival from: Admin 1 PCODE]]</f>
        <v>1</v>
      </c>
      <c r="DL51" s="46" t="b">
        <f>vw_ET_Dataset_Public[[#This Row],[Event Location:  County PCODE]]=vw_ET_Dataset_Public[[#This Row],[Arrival from: Admin 2 PCODE]]</f>
        <v>1</v>
      </c>
      <c r="DM51" s="46" t="b">
        <f>vw_ET_Dataset_Public[[#This Row],[Event Location:  Payam PCODE]]=vw_ET_Dataset_Public[[#This Row],[Arrival from: Admin 3 PCODE]]</f>
        <v>1</v>
      </c>
      <c r="DN51" s="46" t="s">
        <v>3390</v>
      </c>
    </row>
    <row r="52" spans="1:118" x14ac:dyDescent="0.35">
      <c r="A52" s="46" t="s">
        <v>1547</v>
      </c>
      <c r="B52" s="47">
        <v>44260</v>
      </c>
      <c r="C52" s="47">
        <v>44257</v>
      </c>
      <c r="D52" s="47">
        <v>44258</v>
      </c>
      <c r="E52" s="46" t="s">
        <v>1461</v>
      </c>
      <c r="F52" s="46" t="s">
        <v>105</v>
      </c>
      <c r="G52" s="46" t="s">
        <v>1538</v>
      </c>
      <c r="H52" s="46" t="s">
        <v>1536</v>
      </c>
      <c r="I52" s="46" t="s">
        <v>1539</v>
      </c>
      <c r="J52" s="46" t="s">
        <v>1537</v>
      </c>
      <c r="K52" s="46" t="s">
        <v>2506</v>
      </c>
      <c r="L52" s="46" t="s">
        <v>2507</v>
      </c>
      <c r="M52" s="46">
        <v>9.9860000000000007</v>
      </c>
      <c r="N52" s="46">
        <v>33.74</v>
      </c>
      <c r="O52" s="46" t="s">
        <v>253</v>
      </c>
      <c r="P52" s="46" t="s">
        <v>271</v>
      </c>
      <c r="Q52" s="46" t="s">
        <v>6</v>
      </c>
      <c r="R52" s="46" t="b">
        <v>1</v>
      </c>
      <c r="V52" s="46">
        <v>670</v>
      </c>
      <c r="W52" s="46">
        <v>3000</v>
      </c>
      <c r="X52" s="46">
        <v>39</v>
      </c>
      <c r="Y52" s="46">
        <v>43</v>
      </c>
      <c r="Z52" s="46">
        <v>1019</v>
      </c>
      <c r="AA52" s="46">
        <v>87</v>
      </c>
      <c r="AB52" s="46">
        <v>33</v>
      </c>
      <c r="AC52" s="46">
        <v>8</v>
      </c>
      <c r="AD52" s="46">
        <v>21</v>
      </c>
      <c r="AE52" s="46">
        <v>47</v>
      </c>
      <c r="AF52" s="46">
        <v>1472</v>
      </c>
      <c r="AG52" s="46">
        <v>153</v>
      </c>
      <c r="AH52" s="46">
        <v>60</v>
      </c>
      <c r="AI52" s="46">
        <v>18</v>
      </c>
      <c r="AJ52" s="46">
        <v>1229</v>
      </c>
      <c r="AK52" s="46">
        <v>1771</v>
      </c>
      <c r="AL52" s="46">
        <v>150</v>
      </c>
      <c r="AM52" s="46">
        <v>26</v>
      </c>
      <c r="AN52" s="46">
        <v>3000</v>
      </c>
      <c r="AO52" s="46" t="s">
        <v>13</v>
      </c>
      <c r="AP52" s="46" t="s">
        <v>48</v>
      </c>
      <c r="AR52" s="46" t="s">
        <v>272</v>
      </c>
      <c r="AV52" s="46" t="s">
        <v>255</v>
      </c>
      <c r="AX52" s="46" t="s">
        <v>29</v>
      </c>
      <c r="AZ52" s="46" t="s">
        <v>273</v>
      </c>
      <c r="BB52" s="46" t="b">
        <v>1</v>
      </c>
      <c r="BD52" s="46" t="s">
        <v>256</v>
      </c>
      <c r="BE52" s="46" t="b">
        <v>1</v>
      </c>
      <c r="BF52" s="46" t="b">
        <v>1</v>
      </c>
      <c r="BH52" s="46" t="b">
        <v>1</v>
      </c>
      <c r="BI52" s="46" t="b">
        <v>1</v>
      </c>
      <c r="BP52" s="46" t="s">
        <v>256</v>
      </c>
      <c r="BQ52" s="46" t="s">
        <v>242</v>
      </c>
      <c r="BR52" s="46" t="s">
        <v>238</v>
      </c>
      <c r="BS52" s="46" t="s">
        <v>1461</v>
      </c>
      <c r="BT52" s="46" t="s">
        <v>105</v>
      </c>
      <c r="BU52" s="46" t="s">
        <v>1538</v>
      </c>
      <c r="BV52" s="46" t="s">
        <v>1536</v>
      </c>
      <c r="BX52" s="46" t="s">
        <v>352</v>
      </c>
      <c r="BY52" s="46" t="s">
        <v>244</v>
      </c>
      <c r="CA52" s="46" t="s">
        <v>244</v>
      </c>
      <c r="CB52" s="46" t="s">
        <v>240</v>
      </c>
      <c r="CC52" s="46" t="s">
        <v>2509</v>
      </c>
      <c r="CU52" s="46" t="s">
        <v>256</v>
      </c>
      <c r="CV52" s="46">
        <v>400</v>
      </c>
      <c r="CW52" s="46">
        <v>500</v>
      </c>
      <c r="CX52" s="46" t="s">
        <v>264</v>
      </c>
      <c r="CY52" s="46" t="s">
        <v>2256</v>
      </c>
      <c r="DA52" s="46" t="s">
        <v>265</v>
      </c>
      <c r="DB52" s="46" t="s">
        <v>246</v>
      </c>
      <c r="DC52" s="46" t="s">
        <v>265</v>
      </c>
      <c r="DD52" s="46" t="s">
        <v>265</v>
      </c>
      <c r="DE52" s="46" t="s">
        <v>246</v>
      </c>
      <c r="DF52" s="46" t="s">
        <v>265</v>
      </c>
      <c r="DG52" s="46" t="s">
        <v>246</v>
      </c>
      <c r="DK52" s="46" t="b">
        <f>vw_ET_Dataset_Public[[#This Row],[Event Location:  State PCODE]]=vw_ET_Dataset_Public[[#This Row],[Arrival from: Admin 1 PCODE]]</f>
        <v>1</v>
      </c>
      <c r="DL52" s="46" t="b">
        <f>vw_ET_Dataset_Public[[#This Row],[Event Location:  County PCODE]]=vw_ET_Dataset_Public[[#This Row],[Arrival from: Admin 2 PCODE]]</f>
        <v>1</v>
      </c>
      <c r="DM52" s="46" t="b">
        <f>vw_ET_Dataset_Public[[#This Row],[Event Location:  Payam PCODE]]=vw_ET_Dataset_Public[[#This Row],[Arrival from: Admin 3 PCODE]]</f>
        <v>0</v>
      </c>
      <c r="DN52" s="46" t="s">
        <v>3391</v>
      </c>
    </row>
    <row r="53" spans="1:118" x14ac:dyDescent="0.35">
      <c r="A53" s="46" t="s">
        <v>2054</v>
      </c>
      <c r="B53" s="47">
        <v>44263</v>
      </c>
      <c r="C53" s="47">
        <v>44237</v>
      </c>
      <c r="D53" s="47">
        <v>44261</v>
      </c>
      <c r="E53" s="46" t="s">
        <v>2058</v>
      </c>
      <c r="F53" s="46" t="s">
        <v>2055</v>
      </c>
      <c r="G53" s="46" t="s">
        <v>2059</v>
      </c>
      <c r="H53" s="46" t="s">
        <v>2056</v>
      </c>
      <c r="I53" s="46" t="s">
        <v>2060</v>
      </c>
      <c r="J53" s="46" t="s">
        <v>2057</v>
      </c>
      <c r="K53" s="46" t="s">
        <v>2061</v>
      </c>
      <c r="L53" s="46" t="s">
        <v>1441</v>
      </c>
      <c r="M53" s="46">
        <v>8.4753000000000007</v>
      </c>
      <c r="N53" s="46">
        <v>25.6892</v>
      </c>
      <c r="O53" s="46" t="s">
        <v>253</v>
      </c>
      <c r="P53" s="46" t="s">
        <v>302</v>
      </c>
      <c r="Q53" s="46" t="s">
        <v>24</v>
      </c>
      <c r="R53" s="46" t="b">
        <v>1</v>
      </c>
      <c r="V53" s="46">
        <v>168</v>
      </c>
      <c r="W53" s="46">
        <v>1008</v>
      </c>
      <c r="X53" s="46">
        <v>52</v>
      </c>
      <c r="Y53" s="46">
        <v>81</v>
      </c>
      <c r="Z53" s="46">
        <v>101</v>
      </c>
      <c r="AA53" s="46">
        <v>89</v>
      </c>
      <c r="AB53" s="46">
        <v>60</v>
      </c>
      <c r="AC53" s="46">
        <v>20</v>
      </c>
      <c r="AD53" s="46">
        <v>79</v>
      </c>
      <c r="AE53" s="46">
        <v>121</v>
      </c>
      <c r="AF53" s="46">
        <v>151</v>
      </c>
      <c r="AG53" s="46">
        <v>133</v>
      </c>
      <c r="AH53" s="46">
        <v>91</v>
      </c>
      <c r="AI53" s="46">
        <v>30</v>
      </c>
      <c r="AJ53" s="46">
        <v>403</v>
      </c>
      <c r="AK53" s="46">
        <v>605</v>
      </c>
      <c r="AL53" s="46">
        <v>333</v>
      </c>
      <c r="AM53" s="46">
        <v>50</v>
      </c>
      <c r="AN53" s="46">
        <v>1008</v>
      </c>
      <c r="AP53" s="46" t="s">
        <v>48</v>
      </c>
      <c r="AR53" s="46" t="s">
        <v>234</v>
      </c>
      <c r="AT53" s="46" t="b">
        <v>1</v>
      </c>
      <c r="AU53" s="46" t="b">
        <v>1</v>
      </c>
      <c r="AV53" s="46" t="s">
        <v>304</v>
      </c>
      <c r="AX53" s="46" t="s">
        <v>350</v>
      </c>
      <c r="BD53" s="46" t="s">
        <v>256</v>
      </c>
      <c r="BE53" s="46" t="b">
        <v>1</v>
      </c>
      <c r="BH53" s="46" t="b">
        <v>1</v>
      </c>
      <c r="BP53" s="46" t="s">
        <v>237</v>
      </c>
      <c r="BQ53" s="46" t="s">
        <v>944</v>
      </c>
      <c r="BR53" s="46" t="s">
        <v>942</v>
      </c>
      <c r="BS53" s="46" t="s">
        <v>2065</v>
      </c>
      <c r="BT53" s="46" t="s">
        <v>2062</v>
      </c>
      <c r="BU53" s="46" t="s">
        <v>2066</v>
      </c>
      <c r="BV53" s="46" t="s">
        <v>2063</v>
      </c>
      <c r="BX53" s="46" t="s">
        <v>352</v>
      </c>
      <c r="BY53" s="46" t="s">
        <v>244</v>
      </c>
      <c r="BZ53" s="46" t="s">
        <v>2064</v>
      </c>
      <c r="CC53" s="46" t="s">
        <v>2064</v>
      </c>
      <c r="CU53" s="46" t="s">
        <v>264</v>
      </c>
      <c r="DA53" s="46" t="s">
        <v>245</v>
      </c>
      <c r="DB53" s="46" t="s">
        <v>245</v>
      </c>
      <c r="DC53" s="46" t="s">
        <v>265</v>
      </c>
      <c r="DD53" s="46" t="s">
        <v>265</v>
      </c>
      <c r="DE53" s="46" t="s">
        <v>246</v>
      </c>
      <c r="DF53" s="46" t="s">
        <v>246</v>
      </c>
      <c r="DG53" s="46" t="s">
        <v>246</v>
      </c>
      <c r="DH53" s="46" t="s">
        <v>247</v>
      </c>
      <c r="DK53" s="46" t="b">
        <f>vw_ET_Dataset_Public[[#This Row],[Event Location:  State PCODE]]=vw_ET_Dataset_Public[[#This Row],[Arrival from: Admin 1 PCODE]]</f>
        <v>0</v>
      </c>
      <c r="DL53" s="46" t="b">
        <f>vw_ET_Dataset_Public[[#This Row],[Event Location:  County PCODE]]=vw_ET_Dataset_Public[[#This Row],[Arrival from: Admin 2 PCODE]]</f>
        <v>0</v>
      </c>
      <c r="DM53" s="46" t="b">
        <f>vw_ET_Dataset_Public[[#This Row],[Event Location:  Payam PCODE]]=vw_ET_Dataset_Public[[#This Row],[Arrival from: Admin 3 PCODE]]</f>
        <v>0</v>
      </c>
      <c r="DN53" s="46" t="s">
        <v>3393</v>
      </c>
    </row>
    <row r="54" spans="1:118" x14ac:dyDescent="0.35">
      <c r="A54" s="46" t="s">
        <v>2432</v>
      </c>
      <c r="B54" s="47">
        <v>44263</v>
      </c>
      <c r="C54" s="47">
        <v>44262</v>
      </c>
      <c r="D54" s="47">
        <v>44263</v>
      </c>
      <c r="E54" s="46" t="s">
        <v>841</v>
      </c>
      <c r="F54" s="46" t="s">
        <v>57</v>
      </c>
      <c r="G54" s="46" t="s">
        <v>1054</v>
      </c>
      <c r="H54" s="46" t="s">
        <v>100</v>
      </c>
      <c r="I54" s="46" t="s">
        <v>1103</v>
      </c>
      <c r="J54" s="46" t="s">
        <v>1102</v>
      </c>
      <c r="K54" s="46" t="s">
        <v>2433</v>
      </c>
      <c r="L54" s="46" t="s">
        <v>2434</v>
      </c>
      <c r="M54" s="46">
        <v>8</v>
      </c>
      <c r="N54" s="46">
        <v>30</v>
      </c>
      <c r="O54" s="46" t="s">
        <v>253</v>
      </c>
      <c r="P54" s="46" t="s">
        <v>271</v>
      </c>
      <c r="Q54" s="46" t="s">
        <v>6</v>
      </c>
      <c r="R54" s="46" t="b">
        <v>1</v>
      </c>
      <c r="V54" s="46">
        <v>9</v>
      </c>
      <c r="W54" s="46">
        <v>57</v>
      </c>
      <c r="X54" s="46">
        <v>3</v>
      </c>
      <c r="Y54" s="46">
        <v>5</v>
      </c>
      <c r="Z54" s="46">
        <v>6</v>
      </c>
      <c r="AA54" s="46">
        <v>7</v>
      </c>
      <c r="AB54" s="46">
        <v>3</v>
      </c>
      <c r="AC54" s="46">
        <v>2</v>
      </c>
      <c r="AD54" s="46">
        <v>4</v>
      </c>
      <c r="AE54" s="46">
        <v>7</v>
      </c>
      <c r="AF54" s="46">
        <v>6</v>
      </c>
      <c r="AG54" s="46">
        <v>9</v>
      </c>
      <c r="AH54" s="46">
        <v>5</v>
      </c>
      <c r="AI54" s="46">
        <v>0</v>
      </c>
      <c r="AJ54" s="46">
        <v>26</v>
      </c>
      <c r="AK54" s="46">
        <v>31</v>
      </c>
      <c r="AL54" s="46">
        <v>19</v>
      </c>
      <c r="AM54" s="46">
        <v>2</v>
      </c>
      <c r="AN54" s="46">
        <v>57</v>
      </c>
      <c r="AO54" s="46" t="s">
        <v>12</v>
      </c>
      <c r="AP54" s="46" t="s">
        <v>48</v>
      </c>
      <c r="AR54" s="46" t="s">
        <v>264</v>
      </c>
      <c r="AV54" s="46" t="s">
        <v>255</v>
      </c>
      <c r="AX54" s="46" t="s">
        <v>29</v>
      </c>
      <c r="AZ54" s="46" t="s">
        <v>906</v>
      </c>
      <c r="BA54" s="46" t="b">
        <v>1</v>
      </c>
      <c r="BD54" s="46" t="s">
        <v>256</v>
      </c>
      <c r="BE54" s="46" t="b">
        <v>1</v>
      </c>
      <c r="BF54" s="46" t="b">
        <v>1</v>
      </c>
      <c r="BP54" s="46" t="s">
        <v>237</v>
      </c>
      <c r="BQ54" s="46" t="s">
        <v>242</v>
      </c>
      <c r="BR54" s="46" t="s">
        <v>238</v>
      </c>
      <c r="BS54" s="46" t="s">
        <v>841</v>
      </c>
      <c r="BT54" s="46" t="s">
        <v>57</v>
      </c>
      <c r="BU54" s="46" t="s">
        <v>1137</v>
      </c>
      <c r="BV54" s="46" t="s">
        <v>101</v>
      </c>
      <c r="BX54" s="46" t="s">
        <v>2435</v>
      </c>
      <c r="BY54" s="46" t="s">
        <v>2437</v>
      </c>
      <c r="CA54" s="46" t="s">
        <v>244</v>
      </c>
      <c r="CB54" s="46" t="s">
        <v>240</v>
      </c>
      <c r="CC54" s="46" t="s">
        <v>2436</v>
      </c>
      <c r="CD54" s="46" t="s">
        <v>237</v>
      </c>
      <c r="CU54" s="46" t="s">
        <v>256</v>
      </c>
      <c r="CV54" s="46">
        <v>13</v>
      </c>
      <c r="CW54" s="46">
        <v>87</v>
      </c>
      <c r="CX54" s="46" t="s">
        <v>264</v>
      </c>
      <c r="CY54" s="46" t="s">
        <v>2256</v>
      </c>
      <c r="DA54" s="46" t="s">
        <v>265</v>
      </c>
      <c r="DB54" s="46" t="s">
        <v>265</v>
      </c>
      <c r="DC54" s="46" t="s">
        <v>246</v>
      </c>
      <c r="DD54" s="46" t="s">
        <v>246</v>
      </c>
      <c r="DE54" s="46" t="s">
        <v>246</v>
      </c>
      <c r="DF54" s="46" t="s">
        <v>265</v>
      </c>
      <c r="DG54" s="46" t="s">
        <v>246</v>
      </c>
      <c r="DH54" s="46" t="s">
        <v>247</v>
      </c>
      <c r="DK54" s="46" t="b">
        <f>vw_ET_Dataset_Public[[#This Row],[Event Location:  State PCODE]]=vw_ET_Dataset_Public[[#This Row],[Arrival from: Admin 1 PCODE]]</f>
        <v>1</v>
      </c>
      <c r="DL54" s="46" t="b">
        <f>vw_ET_Dataset_Public[[#This Row],[Event Location:  County PCODE]]=vw_ET_Dataset_Public[[#This Row],[Arrival from: Admin 2 PCODE]]</f>
        <v>0</v>
      </c>
      <c r="DM54" s="46" t="b">
        <f>vw_ET_Dataset_Public[[#This Row],[Event Location:  Payam PCODE]]=vw_ET_Dataset_Public[[#This Row],[Arrival from: Admin 3 PCODE]]</f>
        <v>0</v>
      </c>
      <c r="DN54" s="46" t="s">
        <v>3392</v>
      </c>
    </row>
    <row r="55" spans="1:118" x14ac:dyDescent="0.35">
      <c r="A55" s="46" t="s">
        <v>2438</v>
      </c>
      <c r="B55" s="47">
        <v>44263</v>
      </c>
      <c r="C55" s="47">
        <v>44262</v>
      </c>
      <c r="D55" s="47">
        <v>44263</v>
      </c>
      <c r="E55" s="46" t="s">
        <v>841</v>
      </c>
      <c r="F55" s="46" t="s">
        <v>57</v>
      </c>
      <c r="G55" s="46" t="s">
        <v>1137</v>
      </c>
      <c r="H55" s="46" t="s">
        <v>101</v>
      </c>
      <c r="I55" s="46" t="s">
        <v>2213</v>
      </c>
      <c r="J55" s="46" t="s">
        <v>2212</v>
      </c>
      <c r="K55" s="46" t="s">
        <v>2439</v>
      </c>
      <c r="L55" s="46" t="s">
        <v>2440</v>
      </c>
      <c r="M55" s="46">
        <v>8.3798100000000009</v>
      </c>
      <c r="N55" s="46">
        <v>30.080307000000001</v>
      </c>
      <c r="O55" s="46" t="s">
        <v>253</v>
      </c>
      <c r="P55" s="46" t="s">
        <v>233</v>
      </c>
      <c r="Q55" s="46" t="s">
        <v>6</v>
      </c>
      <c r="R55" s="46" t="b">
        <v>1</v>
      </c>
      <c r="V55" s="46">
        <v>12</v>
      </c>
      <c r="W55" s="46">
        <v>84</v>
      </c>
      <c r="X55" s="46">
        <v>5</v>
      </c>
      <c r="Y55" s="46">
        <v>6</v>
      </c>
      <c r="Z55" s="46">
        <v>5</v>
      </c>
      <c r="AA55" s="46">
        <v>16</v>
      </c>
      <c r="AB55" s="46">
        <v>4</v>
      </c>
      <c r="AC55" s="46">
        <v>2</v>
      </c>
      <c r="AD55" s="46">
        <v>7</v>
      </c>
      <c r="AE55" s="46">
        <v>8</v>
      </c>
      <c r="AF55" s="46">
        <v>6</v>
      </c>
      <c r="AG55" s="46">
        <v>19</v>
      </c>
      <c r="AH55" s="46">
        <v>5</v>
      </c>
      <c r="AI55" s="46">
        <v>1</v>
      </c>
      <c r="AJ55" s="46">
        <v>38</v>
      </c>
      <c r="AK55" s="46">
        <v>46</v>
      </c>
      <c r="AL55" s="46">
        <v>26</v>
      </c>
      <c r="AM55" s="46">
        <v>3</v>
      </c>
      <c r="AN55" s="46">
        <v>84</v>
      </c>
      <c r="AO55" s="46" t="s">
        <v>12</v>
      </c>
      <c r="AP55" s="46" t="s">
        <v>48</v>
      </c>
      <c r="AR55" s="46" t="s">
        <v>264</v>
      </c>
      <c r="AV55" s="46" t="s">
        <v>255</v>
      </c>
      <c r="AX55" s="46" t="s">
        <v>29</v>
      </c>
      <c r="AZ55" s="46" t="s">
        <v>906</v>
      </c>
      <c r="BA55" s="46" t="b">
        <v>1</v>
      </c>
      <c r="BD55" s="46" t="s">
        <v>256</v>
      </c>
      <c r="BE55" s="46" t="b">
        <v>1</v>
      </c>
      <c r="BF55" s="46" t="b">
        <v>1</v>
      </c>
      <c r="BP55" s="46" t="s">
        <v>237</v>
      </c>
      <c r="BQ55" s="46" t="s">
        <v>242</v>
      </c>
      <c r="BR55" s="46" t="s">
        <v>238</v>
      </c>
      <c r="BS55" s="46" t="s">
        <v>841</v>
      </c>
      <c r="BT55" s="46" t="s">
        <v>57</v>
      </c>
      <c r="BU55" s="46" t="s">
        <v>1137</v>
      </c>
      <c r="BV55" s="46" t="s">
        <v>101</v>
      </c>
      <c r="BX55" s="46" t="s">
        <v>2212</v>
      </c>
      <c r="BY55" s="46" t="s">
        <v>2213</v>
      </c>
      <c r="CA55" s="46" t="s">
        <v>2442</v>
      </c>
      <c r="CB55" s="46" t="s">
        <v>2441</v>
      </c>
      <c r="CC55" s="46" t="s">
        <v>2212</v>
      </c>
      <c r="CD55" s="46" t="s">
        <v>237</v>
      </c>
      <c r="CU55" s="46" t="s">
        <v>256</v>
      </c>
      <c r="CV55" s="46">
        <v>45</v>
      </c>
      <c r="CW55" s="46">
        <v>271</v>
      </c>
      <c r="CX55" s="46" t="s">
        <v>264</v>
      </c>
      <c r="CY55" s="46" t="s">
        <v>2256</v>
      </c>
      <c r="DA55" s="46" t="s">
        <v>265</v>
      </c>
      <c r="DB55" s="46" t="s">
        <v>265</v>
      </c>
      <c r="DC55" s="46" t="s">
        <v>246</v>
      </c>
      <c r="DD55" s="46" t="s">
        <v>246</v>
      </c>
      <c r="DE55" s="46" t="s">
        <v>246</v>
      </c>
      <c r="DF55" s="46" t="s">
        <v>265</v>
      </c>
      <c r="DG55" s="46" t="s">
        <v>246</v>
      </c>
      <c r="DH55" s="46" t="s">
        <v>247</v>
      </c>
      <c r="DK55" s="46" t="b">
        <f>vw_ET_Dataset_Public[[#This Row],[Event Location:  State PCODE]]=vw_ET_Dataset_Public[[#This Row],[Arrival from: Admin 1 PCODE]]</f>
        <v>1</v>
      </c>
      <c r="DL55" s="46" t="b">
        <f>vw_ET_Dataset_Public[[#This Row],[Event Location:  County PCODE]]=vw_ET_Dataset_Public[[#This Row],[Arrival from: Admin 2 PCODE]]</f>
        <v>1</v>
      </c>
      <c r="DM55" s="46" t="b">
        <f>vw_ET_Dataset_Public[[#This Row],[Event Location:  Payam PCODE]]=vw_ET_Dataset_Public[[#This Row],[Arrival from: Admin 3 PCODE]]</f>
        <v>1</v>
      </c>
      <c r="DN55" s="46" t="s">
        <v>3390</v>
      </c>
    </row>
    <row r="56" spans="1:118" x14ac:dyDescent="0.35">
      <c r="A56" s="46" t="s">
        <v>2414</v>
      </c>
      <c r="B56" s="47">
        <v>44264</v>
      </c>
      <c r="C56" s="47">
        <v>44228</v>
      </c>
      <c r="D56" s="47">
        <v>44263</v>
      </c>
      <c r="E56" s="46" t="s">
        <v>260</v>
      </c>
      <c r="F56" s="46" t="s">
        <v>83</v>
      </c>
      <c r="G56" s="46" t="s">
        <v>697</v>
      </c>
      <c r="H56" s="46" t="s">
        <v>90</v>
      </c>
      <c r="I56" s="46" t="s">
        <v>2416</v>
      </c>
      <c r="J56" s="46" t="s">
        <v>2415</v>
      </c>
      <c r="K56" s="46" t="s">
        <v>2417</v>
      </c>
      <c r="L56" s="46" t="s">
        <v>2418</v>
      </c>
      <c r="M56" s="46">
        <v>8.5241403580000004</v>
      </c>
      <c r="N56" s="46">
        <v>31.628400800000001</v>
      </c>
      <c r="O56" s="46" t="s">
        <v>253</v>
      </c>
      <c r="P56" s="46" t="s">
        <v>233</v>
      </c>
      <c r="Q56" s="46" t="s">
        <v>6</v>
      </c>
      <c r="R56" s="46" t="b">
        <v>1</v>
      </c>
      <c r="T56" s="46" t="b">
        <v>1</v>
      </c>
      <c r="U56" s="46" t="b">
        <v>1</v>
      </c>
      <c r="V56" s="46">
        <v>277</v>
      </c>
      <c r="W56" s="46">
        <v>1667</v>
      </c>
      <c r="X56" s="46">
        <v>58</v>
      </c>
      <c r="Y56" s="46">
        <v>97</v>
      </c>
      <c r="Z56" s="46">
        <v>187</v>
      </c>
      <c r="AA56" s="46">
        <v>277</v>
      </c>
      <c r="AB56" s="46">
        <v>165</v>
      </c>
      <c r="AC56" s="46">
        <v>15</v>
      </c>
      <c r="AD56" s="46">
        <v>66</v>
      </c>
      <c r="AE56" s="46">
        <v>104</v>
      </c>
      <c r="AF56" s="46">
        <v>202</v>
      </c>
      <c r="AG56" s="46">
        <v>290</v>
      </c>
      <c r="AH56" s="46">
        <v>182</v>
      </c>
      <c r="AI56" s="46">
        <v>24</v>
      </c>
      <c r="AJ56" s="46">
        <v>799</v>
      </c>
      <c r="AK56" s="46">
        <v>868</v>
      </c>
      <c r="AL56" s="46">
        <v>325</v>
      </c>
      <c r="AM56" s="46">
        <v>39</v>
      </c>
      <c r="AN56" s="46">
        <v>1667</v>
      </c>
      <c r="AO56" s="46" t="s">
        <v>12</v>
      </c>
      <c r="AP56" s="46" t="s">
        <v>48</v>
      </c>
      <c r="AR56" s="46" t="s">
        <v>272</v>
      </c>
      <c r="AV56" s="46" t="s">
        <v>255</v>
      </c>
      <c r="AX56" s="46" t="s">
        <v>65</v>
      </c>
      <c r="BD56" s="46" t="s">
        <v>256</v>
      </c>
      <c r="BE56" s="46" t="b">
        <v>1</v>
      </c>
      <c r="BF56" s="46" t="b">
        <v>1</v>
      </c>
      <c r="BL56" s="46" t="b">
        <v>1</v>
      </c>
      <c r="BP56" s="46" t="s">
        <v>237</v>
      </c>
      <c r="BQ56" s="46" t="s">
        <v>242</v>
      </c>
      <c r="BR56" s="46" t="s">
        <v>238</v>
      </c>
      <c r="BS56" s="46" t="s">
        <v>260</v>
      </c>
      <c r="BT56" s="46" t="s">
        <v>83</v>
      </c>
      <c r="BU56" s="46" t="s">
        <v>697</v>
      </c>
      <c r="BV56" s="46" t="s">
        <v>90</v>
      </c>
      <c r="BX56" s="46" t="s">
        <v>2415</v>
      </c>
      <c r="BY56" s="46" t="s">
        <v>2416</v>
      </c>
      <c r="CA56" s="46" t="s">
        <v>2417</v>
      </c>
      <c r="CB56" s="46" t="s">
        <v>2418</v>
      </c>
      <c r="CC56" s="46" t="s">
        <v>2415</v>
      </c>
      <c r="CD56" s="46" t="s">
        <v>256</v>
      </c>
      <c r="CE56" s="46" t="s">
        <v>2190</v>
      </c>
      <c r="CF56" s="46" t="s">
        <v>242</v>
      </c>
      <c r="CG56" s="46" t="s">
        <v>260</v>
      </c>
      <c r="CH56" s="46" t="s">
        <v>697</v>
      </c>
      <c r="CI56" s="46" t="s">
        <v>2416</v>
      </c>
      <c r="CJ56" s="46" t="s">
        <v>244</v>
      </c>
      <c r="CK56" s="46" t="s">
        <v>238</v>
      </c>
      <c r="CL56" s="46" t="s">
        <v>83</v>
      </c>
      <c r="CN56" s="46" t="s">
        <v>90</v>
      </c>
      <c r="CP56" s="46" t="s">
        <v>2415</v>
      </c>
      <c r="CR56" s="46" t="s">
        <v>237</v>
      </c>
      <c r="CS56" s="46" t="s">
        <v>240</v>
      </c>
      <c r="CT56" s="46" t="s">
        <v>2419</v>
      </c>
      <c r="CU56" s="46" t="s">
        <v>256</v>
      </c>
      <c r="CV56" s="46">
        <v>133</v>
      </c>
      <c r="CW56" s="46">
        <v>800</v>
      </c>
      <c r="CX56" s="46" t="s">
        <v>272</v>
      </c>
      <c r="CY56" s="46" t="s">
        <v>2279</v>
      </c>
      <c r="DA56" s="46" t="s">
        <v>245</v>
      </c>
      <c r="DB56" s="46" t="s">
        <v>245</v>
      </c>
      <c r="DC56" s="46" t="s">
        <v>245</v>
      </c>
      <c r="DD56" s="46" t="s">
        <v>245</v>
      </c>
      <c r="DE56" s="46" t="s">
        <v>245</v>
      </c>
      <c r="DF56" s="46" t="s">
        <v>245</v>
      </c>
      <c r="DG56" s="46" t="s">
        <v>245</v>
      </c>
      <c r="DH56" s="46" t="s">
        <v>247</v>
      </c>
      <c r="DK56" s="46" t="b">
        <f>vw_ET_Dataset_Public[[#This Row],[Event Location:  State PCODE]]=vw_ET_Dataset_Public[[#This Row],[Arrival from: Admin 1 PCODE]]</f>
        <v>1</v>
      </c>
      <c r="DL56" s="46" t="b">
        <f>vw_ET_Dataset_Public[[#This Row],[Event Location:  County PCODE]]=vw_ET_Dataset_Public[[#This Row],[Arrival from: Admin 2 PCODE]]</f>
        <v>1</v>
      </c>
      <c r="DM56" s="46" t="b">
        <f>vw_ET_Dataset_Public[[#This Row],[Event Location:  Payam PCODE]]=vw_ET_Dataset_Public[[#This Row],[Arrival from: Admin 3 PCODE]]</f>
        <v>1</v>
      </c>
      <c r="DN56" s="46" t="s">
        <v>3390</v>
      </c>
    </row>
    <row r="57" spans="1:118" x14ac:dyDescent="0.35">
      <c r="A57" s="46" t="s">
        <v>2297</v>
      </c>
      <c r="B57" s="47">
        <v>44265</v>
      </c>
      <c r="C57" s="47">
        <v>44197</v>
      </c>
      <c r="D57" s="47">
        <v>44255</v>
      </c>
      <c r="E57" s="46" t="s">
        <v>227</v>
      </c>
      <c r="F57" s="46" t="s">
        <v>80</v>
      </c>
      <c r="G57" s="46" t="s">
        <v>347</v>
      </c>
      <c r="H57" s="46" t="s">
        <v>345</v>
      </c>
      <c r="I57" s="46" t="s">
        <v>2299</v>
      </c>
      <c r="J57" s="46" t="s">
        <v>2298</v>
      </c>
      <c r="K57" s="46" t="s">
        <v>2300</v>
      </c>
      <c r="L57" s="46" t="s">
        <v>2301</v>
      </c>
      <c r="M57" s="46">
        <v>3.6956829999999998</v>
      </c>
      <c r="N57" s="46">
        <v>30.80425</v>
      </c>
      <c r="O57" s="46" t="s">
        <v>253</v>
      </c>
      <c r="P57" s="46" t="s">
        <v>382</v>
      </c>
      <c r="Q57" s="46" t="s">
        <v>24</v>
      </c>
      <c r="R57" s="46" t="b">
        <v>1</v>
      </c>
      <c r="U57" s="46" t="b">
        <v>1</v>
      </c>
      <c r="V57" s="46">
        <v>2444</v>
      </c>
      <c r="W57" s="46">
        <v>11182</v>
      </c>
      <c r="X57" s="46">
        <v>532</v>
      </c>
      <c r="Y57" s="46">
        <v>231</v>
      </c>
      <c r="Z57" s="46">
        <v>1631</v>
      </c>
      <c r="AA57" s="46">
        <v>1242</v>
      </c>
      <c r="AB57" s="46">
        <v>464</v>
      </c>
      <c r="AC57" s="46">
        <v>87</v>
      </c>
      <c r="AD57" s="46">
        <v>765</v>
      </c>
      <c r="AE57" s="46">
        <v>1240</v>
      </c>
      <c r="AF57" s="46">
        <v>1563</v>
      </c>
      <c r="AG57" s="46">
        <v>2320</v>
      </c>
      <c r="AH57" s="46">
        <v>986</v>
      </c>
      <c r="AI57" s="46">
        <v>121</v>
      </c>
      <c r="AJ57" s="46">
        <v>4187</v>
      </c>
      <c r="AK57" s="46">
        <v>6995</v>
      </c>
      <c r="AL57" s="46">
        <v>2768</v>
      </c>
      <c r="AM57" s="46">
        <v>208</v>
      </c>
      <c r="AN57" s="46">
        <v>11182</v>
      </c>
      <c r="AP57" s="46" t="s">
        <v>48</v>
      </c>
      <c r="AR57" s="46" t="s">
        <v>303</v>
      </c>
      <c r="AT57" s="46" t="b">
        <v>1</v>
      </c>
      <c r="AU57" s="46" t="b">
        <v>1</v>
      </c>
      <c r="AV57" s="46" t="s">
        <v>304</v>
      </c>
      <c r="AX57" s="46" t="s">
        <v>502</v>
      </c>
      <c r="BD57" s="46" t="s">
        <v>256</v>
      </c>
      <c r="BE57" s="46" t="b">
        <v>1</v>
      </c>
      <c r="BF57" s="46" t="b">
        <v>1</v>
      </c>
      <c r="BH57" s="46" t="b">
        <v>1</v>
      </c>
      <c r="BP57" s="46" t="s">
        <v>256</v>
      </c>
      <c r="BQ57" s="46" t="s">
        <v>333</v>
      </c>
      <c r="BR57" s="46" t="s">
        <v>329</v>
      </c>
      <c r="BS57" s="46" t="s">
        <v>2306</v>
      </c>
      <c r="BT57" s="46" t="s">
        <v>2302</v>
      </c>
      <c r="BU57" s="46" t="s">
        <v>2307</v>
      </c>
      <c r="BV57" s="46" t="s">
        <v>2303</v>
      </c>
      <c r="BX57" s="46" t="s">
        <v>2304</v>
      </c>
      <c r="BY57" s="46" t="s">
        <v>2308</v>
      </c>
      <c r="CA57" s="46" t="s">
        <v>244</v>
      </c>
      <c r="CB57" s="46" t="s">
        <v>240</v>
      </c>
      <c r="CC57" s="46" t="s">
        <v>2305</v>
      </c>
      <c r="CU57" s="46" t="s">
        <v>256</v>
      </c>
      <c r="CV57" s="46">
        <v>25312</v>
      </c>
      <c r="CW57" s="46">
        <v>63214</v>
      </c>
      <c r="CX57" s="46" t="s">
        <v>303</v>
      </c>
      <c r="CY57" s="46" t="s">
        <v>2272</v>
      </c>
      <c r="CZ57" s="46" t="s">
        <v>2309</v>
      </c>
      <c r="DA57" s="46" t="s">
        <v>265</v>
      </c>
      <c r="DB57" s="46" t="s">
        <v>265</v>
      </c>
      <c r="DC57" s="46" t="s">
        <v>265</v>
      </c>
      <c r="DD57" s="46" t="s">
        <v>265</v>
      </c>
      <c r="DE57" s="46" t="s">
        <v>245</v>
      </c>
      <c r="DF57" s="46" t="s">
        <v>265</v>
      </c>
      <c r="DG57" s="46" t="s">
        <v>265</v>
      </c>
      <c r="DH57" s="46" t="s">
        <v>247</v>
      </c>
      <c r="DK57" s="46" t="b">
        <f>vw_ET_Dataset_Public[[#This Row],[Event Location:  State PCODE]]=vw_ET_Dataset_Public[[#This Row],[Arrival from: Admin 1 PCODE]]</f>
        <v>0</v>
      </c>
      <c r="DL57" s="46" t="b">
        <f>vw_ET_Dataset_Public[[#This Row],[Event Location:  County PCODE]]=vw_ET_Dataset_Public[[#This Row],[Arrival from: Admin 2 PCODE]]</f>
        <v>0</v>
      </c>
      <c r="DM57" s="46" t="b">
        <f>vw_ET_Dataset_Public[[#This Row],[Event Location:  Payam PCODE]]=vw_ET_Dataset_Public[[#This Row],[Arrival from: Admin 3 PCODE]]</f>
        <v>0</v>
      </c>
      <c r="DN57" s="46" t="s">
        <v>3393</v>
      </c>
    </row>
    <row r="58" spans="1:118" x14ac:dyDescent="0.35">
      <c r="A58" s="46" t="s">
        <v>374</v>
      </c>
      <c r="B58" s="47">
        <v>44265</v>
      </c>
      <c r="C58" s="47">
        <v>44203</v>
      </c>
      <c r="D58" s="47">
        <v>44263</v>
      </c>
      <c r="E58" s="46" t="s">
        <v>377</v>
      </c>
      <c r="F58" s="46" t="s">
        <v>375</v>
      </c>
      <c r="G58" s="46" t="s">
        <v>378</v>
      </c>
      <c r="H58" s="46" t="s">
        <v>376</v>
      </c>
      <c r="I58" s="46" t="s">
        <v>379</v>
      </c>
      <c r="J58" s="46" t="s">
        <v>376</v>
      </c>
      <c r="K58" s="46" t="s">
        <v>380</v>
      </c>
      <c r="L58" s="46" t="s">
        <v>381</v>
      </c>
      <c r="M58" s="46">
        <v>4.0778498650000001</v>
      </c>
      <c r="N58" s="46">
        <v>33.106498719999998</v>
      </c>
      <c r="O58" s="46" t="s">
        <v>232</v>
      </c>
      <c r="P58" s="46" t="s">
        <v>382</v>
      </c>
      <c r="Q58" s="46" t="s">
        <v>24</v>
      </c>
      <c r="R58" s="46" t="b">
        <v>1</v>
      </c>
      <c r="T58" s="46" t="b">
        <v>1</v>
      </c>
      <c r="U58" s="46" t="b">
        <v>1</v>
      </c>
      <c r="V58" s="46">
        <v>241</v>
      </c>
      <c r="W58" s="46">
        <v>965</v>
      </c>
      <c r="X58" s="46">
        <v>18</v>
      </c>
      <c r="Y58" s="46">
        <v>48</v>
      </c>
      <c r="Z58" s="46">
        <v>101</v>
      </c>
      <c r="AA58" s="46">
        <v>271</v>
      </c>
      <c r="AB58" s="46">
        <v>83</v>
      </c>
      <c r="AC58" s="46">
        <v>8</v>
      </c>
      <c r="AD58" s="46">
        <v>26</v>
      </c>
      <c r="AE58" s="46">
        <v>62</v>
      </c>
      <c r="AF58" s="46">
        <v>122</v>
      </c>
      <c r="AG58" s="46">
        <v>155</v>
      </c>
      <c r="AH58" s="46">
        <v>67</v>
      </c>
      <c r="AI58" s="46">
        <v>4</v>
      </c>
      <c r="AJ58" s="46">
        <v>529</v>
      </c>
      <c r="AK58" s="46">
        <v>436</v>
      </c>
      <c r="AL58" s="46">
        <v>154</v>
      </c>
      <c r="AM58" s="46">
        <v>12</v>
      </c>
      <c r="AN58" s="46">
        <v>965</v>
      </c>
      <c r="AP58" s="46" t="s">
        <v>48</v>
      </c>
      <c r="AR58" s="46" t="s">
        <v>303</v>
      </c>
      <c r="AT58" s="46" t="b">
        <v>1</v>
      </c>
      <c r="AV58" s="46" t="s">
        <v>304</v>
      </c>
      <c r="AX58" s="46" t="s">
        <v>350</v>
      </c>
      <c r="BD58" s="46" t="s">
        <v>256</v>
      </c>
      <c r="BH58" s="46" t="b">
        <v>1</v>
      </c>
      <c r="BI58" s="46" t="b">
        <v>1</v>
      </c>
      <c r="BJ58" s="46" t="b">
        <v>1</v>
      </c>
      <c r="BL58" s="46" t="b">
        <v>1</v>
      </c>
      <c r="BP58" s="46" t="s">
        <v>237</v>
      </c>
      <c r="BQ58" s="46" t="s">
        <v>333</v>
      </c>
      <c r="BR58" s="46" t="s">
        <v>329</v>
      </c>
      <c r="BS58" s="46" t="s">
        <v>385</v>
      </c>
      <c r="BT58" s="46" t="s">
        <v>383</v>
      </c>
      <c r="BU58" s="46" t="s">
        <v>386</v>
      </c>
      <c r="BV58" s="46" t="s">
        <v>383</v>
      </c>
      <c r="BX58" s="46" t="s">
        <v>352</v>
      </c>
      <c r="BY58" s="46" t="s">
        <v>244</v>
      </c>
      <c r="BZ58" s="46" t="s">
        <v>384</v>
      </c>
      <c r="CC58" s="46" t="s">
        <v>384</v>
      </c>
      <c r="CU58" s="46" t="s">
        <v>264</v>
      </c>
      <c r="DA58" s="46" t="s">
        <v>245</v>
      </c>
      <c r="DB58" s="46" t="s">
        <v>245</v>
      </c>
      <c r="DC58" s="46" t="s">
        <v>245</v>
      </c>
      <c r="DD58" s="46" t="s">
        <v>245</v>
      </c>
      <c r="DE58" s="46" t="s">
        <v>265</v>
      </c>
      <c r="DF58" s="46" t="s">
        <v>265</v>
      </c>
      <c r="DG58" s="46" t="s">
        <v>265</v>
      </c>
      <c r="DH58" s="46" t="s">
        <v>247</v>
      </c>
      <c r="DK58" s="46" t="b">
        <f>vw_ET_Dataset_Public[[#This Row],[Event Location:  State PCODE]]=vw_ET_Dataset_Public[[#This Row],[Arrival from: Admin 1 PCODE]]</f>
        <v>0</v>
      </c>
      <c r="DL58" s="46" t="b">
        <f>vw_ET_Dataset_Public[[#This Row],[Event Location:  County PCODE]]=vw_ET_Dataset_Public[[#This Row],[Arrival from: Admin 2 PCODE]]</f>
        <v>0</v>
      </c>
      <c r="DM58" s="46" t="b">
        <f>vw_ET_Dataset_Public[[#This Row],[Event Location:  Payam PCODE]]=vw_ET_Dataset_Public[[#This Row],[Arrival from: Admin 3 PCODE]]</f>
        <v>0</v>
      </c>
      <c r="DN58" s="46" t="s">
        <v>3393</v>
      </c>
    </row>
    <row r="59" spans="1:118" x14ac:dyDescent="0.35">
      <c r="A59" s="46" t="s">
        <v>299</v>
      </c>
      <c r="B59" s="47">
        <v>44265</v>
      </c>
      <c r="C59" s="47">
        <v>44243</v>
      </c>
      <c r="D59" s="47">
        <v>44264</v>
      </c>
      <c r="E59" s="46" t="s">
        <v>227</v>
      </c>
      <c r="F59" s="46" t="s">
        <v>80</v>
      </c>
      <c r="G59" s="46" t="s">
        <v>228</v>
      </c>
      <c r="H59" s="46" t="s">
        <v>81</v>
      </c>
      <c r="I59" s="46" t="s">
        <v>280</v>
      </c>
      <c r="J59" s="46" t="s">
        <v>278</v>
      </c>
      <c r="K59" s="46" t="s">
        <v>300</v>
      </c>
      <c r="L59" s="46" t="s">
        <v>301</v>
      </c>
      <c r="M59" s="46">
        <v>4.9290000000000003</v>
      </c>
      <c r="N59" s="46">
        <v>31.609000000000002</v>
      </c>
      <c r="O59" s="46" t="s">
        <v>253</v>
      </c>
      <c r="P59" s="46" t="s">
        <v>302</v>
      </c>
      <c r="Q59" s="46" t="s">
        <v>24</v>
      </c>
      <c r="R59" s="46" t="b">
        <v>1</v>
      </c>
      <c r="U59" s="46" t="b">
        <v>1</v>
      </c>
      <c r="V59" s="46">
        <v>351</v>
      </c>
      <c r="W59" s="46">
        <v>1753</v>
      </c>
      <c r="X59" s="46">
        <v>92</v>
      </c>
      <c r="Y59" s="46">
        <v>142</v>
      </c>
      <c r="Z59" s="46">
        <v>125</v>
      </c>
      <c r="AA59" s="46">
        <v>209</v>
      </c>
      <c r="AB59" s="46">
        <v>83</v>
      </c>
      <c r="AC59" s="46">
        <v>50</v>
      </c>
      <c r="AD59" s="46">
        <v>142</v>
      </c>
      <c r="AE59" s="46">
        <v>184</v>
      </c>
      <c r="AF59" s="46">
        <v>150</v>
      </c>
      <c r="AG59" s="46">
        <v>359</v>
      </c>
      <c r="AH59" s="46">
        <v>142</v>
      </c>
      <c r="AI59" s="46">
        <v>75</v>
      </c>
      <c r="AJ59" s="46">
        <v>701</v>
      </c>
      <c r="AK59" s="46">
        <v>1052</v>
      </c>
      <c r="AL59" s="46">
        <v>560</v>
      </c>
      <c r="AM59" s="46">
        <v>125</v>
      </c>
      <c r="AN59" s="46">
        <v>1753</v>
      </c>
      <c r="AP59" s="46" t="s">
        <v>48</v>
      </c>
      <c r="AR59" s="46" t="s">
        <v>303</v>
      </c>
      <c r="AT59" s="46" t="b">
        <v>1</v>
      </c>
      <c r="AU59" s="46" t="b">
        <v>1</v>
      </c>
      <c r="AV59" s="46" t="s">
        <v>304</v>
      </c>
      <c r="AX59" s="46" t="s">
        <v>305</v>
      </c>
      <c r="BD59" s="46" t="s">
        <v>256</v>
      </c>
      <c r="BF59" s="46" t="b">
        <v>1</v>
      </c>
      <c r="BH59" s="46" t="b">
        <v>1</v>
      </c>
      <c r="BL59" s="46" t="b">
        <v>1</v>
      </c>
      <c r="BP59" s="46" t="s">
        <v>237</v>
      </c>
      <c r="BQ59" s="46" t="s">
        <v>242</v>
      </c>
      <c r="BR59" s="46" t="s">
        <v>238</v>
      </c>
      <c r="BS59" s="46" t="s">
        <v>227</v>
      </c>
      <c r="BT59" s="46" t="s">
        <v>80</v>
      </c>
      <c r="BU59" s="46" t="s">
        <v>228</v>
      </c>
      <c r="BV59" s="46" t="s">
        <v>81</v>
      </c>
      <c r="BX59" s="46" t="s">
        <v>278</v>
      </c>
      <c r="BY59" s="46" t="s">
        <v>280</v>
      </c>
      <c r="CA59" s="46" t="s">
        <v>290</v>
      </c>
      <c r="CB59" s="46" t="s">
        <v>291</v>
      </c>
      <c r="CC59" s="46" t="s">
        <v>306</v>
      </c>
      <c r="CU59" s="46" t="s">
        <v>237</v>
      </c>
      <c r="DA59" s="46" t="s">
        <v>245</v>
      </c>
      <c r="DB59" s="46" t="s">
        <v>245</v>
      </c>
      <c r="DC59" s="46" t="s">
        <v>265</v>
      </c>
      <c r="DD59" s="46" t="s">
        <v>265</v>
      </c>
      <c r="DE59" s="46" t="s">
        <v>265</v>
      </c>
      <c r="DF59" s="46" t="s">
        <v>245</v>
      </c>
      <c r="DG59" s="46" t="s">
        <v>265</v>
      </c>
      <c r="DH59" s="46" t="s">
        <v>247</v>
      </c>
      <c r="DK59" s="46" t="b">
        <f>vw_ET_Dataset_Public[[#This Row],[Event Location:  State PCODE]]=vw_ET_Dataset_Public[[#This Row],[Arrival from: Admin 1 PCODE]]</f>
        <v>1</v>
      </c>
      <c r="DL59" s="46" t="b">
        <f>vw_ET_Dataset_Public[[#This Row],[Event Location:  County PCODE]]=vw_ET_Dataset_Public[[#This Row],[Arrival from: Admin 2 PCODE]]</f>
        <v>1</v>
      </c>
      <c r="DM59" s="46" t="b">
        <f>vw_ET_Dataset_Public[[#This Row],[Event Location:  Payam PCODE]]=vw_ET_Dataset_Public[[#This Row],[Arrival from: Admin 3 PCODE]]</f>
        <v>1</v>
      </c>
      <c r="DN59" s="46" t="s">
        <v>3390</v>
      </c>
    </row>
    <row r="60" spans="1:118" x14ac:dyDescent="0.35">
      <c r="A60" s="46" t="s">
        <v>344</v>
      </c>
      <c r="B60" s="47">
        <v>44266</v>
      </c>
      <c r="C60" s="47">
        <v>44197</v>
      </c>
      <c r="D60" s="47">
        <v>44255</v>
      </c>
      <c r="E60" s="46" t="s">
        <v>227</v>
      </c>
      <c r="F60" s="46" t="s">
        <v>80</v>
      </c>
      <c r="G60" s="46" t="s">
        <v>347</v>
      </c>
      <c r="H60" s="46" t="s">
        <v>345</v>
      </c>
      <c r="I60" s="46" t="s">
        <v>348</v>
      </c>
      <c r="J60" s="46" t="s">
        <v>346</v>
      </c>
      <c r="K60" s="46" t="s">
        <v>349</v>
      </c>
      <c r="L60" s="46" t="s">
        <v>346</v>
      </c>
      <c r="M60" s="46">
        <v>3.5978500000000002</v>
      </c>
      <c r="N60" s="46">
        <v>30.8871</v>
      </c>
      <c r="O60" s="46" t="s">
        <v>253</v>
      </c>
      <c r="P60" s="46" t="s">
        <v>233</v>
      </c>
      <c r="Q60" s="46" t="s">
        <v>24</v>
      </c>
      <c r="R60" s="46" t="b">
        <v>1</v>
      </c>
      <c r="T60" s="46" t="b">
        <v>1</v>
      </c>
      <c r="V60" s="46">
        <v>402</v>
      </c>
      <c r="W60" s="46">
        <v>2220</v>
      </c>
      <c r="X60" s="46">
        <v>11</v>
      </c>
      <c r="Y60" s="46">
        <v>8</v>
      </c>
      <c r="Z60" s="46">
        <v>241</v>
      </c>
      <c r="AA60" s="46">
        <v>673</v>
      </c>
      <c r="AB60" s="46">
        <v>121</v>
      </c>
      <c r="AC60" s="46">
        <v>20</v>
      </c>
      <c r="AD60" s="46">
        <v>73</v>
      </c>
      <c r="AE60" s="46">
        <v>112</v>
      </c>
      <c r="AF60" s="46">
        <v>102</v>
      </c>
      <c r="AG60" s="46">
        <v>615</v>
      </c>
      <c r="AH60" s="46">
        <v>232</v>
      </c>
      <c r="AI60" s="46">
        <v>12</v>
      </c>
      <c r="AJ60" s="46">
        <v>1074</v>
      </c>
      <c r="AK60" s="46">
        <v>1146</v>
      </c>
      <c r="AL60" s="46">
        <v>204</v>
      </c>
      <c r="AM60" s="46">
        <v>32</v>
      </c>
      <c r="AN60" s="46">
        <v>2220</v>
      </c>
      <c r="AP60" s="46" t="s">
        <v>48</v>
      </c>
      <c r="AR60" s="46" t="s">
        <v>303</v>
      </c>
      <c r="AS60" s="46" t="b">
        <v>1</v>
      </c>
      <c r="AT60" s="46" t="b">
        <v>1</v>
      </c>
      <c r="AU60" s="46" t="b">
        <v>1</v>
      </c>
      <c r="AV60" s="46" t="s">
        <v>255</v>
      </c>
      <c r="AX60" s="46" t="s">
        <v>350</v>
      </c>
      <c r="BD60" s="46" t="s">
        <v>256</v>
      </c>
      <c r="BE60" s="46" t="b">
        <v>1</v>
      </c>
      <c r="BF60" s="46" t="b">
        <v>1</v>
      </c>
      <c r="BH60" s="46" t="b">
        <v>1</v>
      </c>
      <c r="BL60" s="46" t="b">
        <v>1</v>
      </c>
      <c r="BP60" s="46" t="s">
        <v>237</v>
      </c>
      <c r="BQ60" s="46" t="s">
        <v>333</v>
      </c>
      <c r="BR60" s="46" t="s">
        <v>329</v>
      </c>
      <c r="BS60" s="46" t="s">
        <v>354</v>
      </c>
      <c r="BT60" s="46" t="s">
        <v>351</v>
      </c>
      <c r="BU60" s="46" t="s">
        <v>355</v>
      </c>
      <c r="BV60" s="46" t="s">
        <v>351</v>
      </c>
      <c r="BX60" s="46" t="s">
        <v>352</v>
      </c>
      <c r="BY60" s="46" t="s">
        <v>244</v>
      </c>
      <c r="BZ60" s="46" t="s">
        <v>353</v>
      </c>
      <c r="CC60" s="46" t="s">
        <v>353</v>
      </c>
      <c r="CU60" s="46" t="s">
        <v>264</v>
      </c>
      <c r="DA60" s="46" t="s">
        <v>265</v>
      </c>
      <c r="DB60" s="46" t="s">
        <v>265</v>
      </c>
      <c r="DC60" s="46" t="s">
        <v>265</v>
      </c>
      <c r="DD60" s="46" t="s">
        <v>245</v>
      </c>
      <c r="DE60" s="46" t="s">
        <v>245</v>
      </c>
      <c r="DF60" s="46" t="s">
        <v>265</v>
      </c>
      <c r="DG60" s="46" t="s">
        <v>265</v>
      </c>
      <c r="DH60" s="46" t="s">
        <v>247</v>
      </c>
      <c r="DK60" s="46" t="b">
        <f>vw_ET_Dataset_Public[[#This Row],[Event Location:  State PCODE]]=vw_ET_Dataset_Public[[#This Row],[Arrival from: Admin 1 PCODE]]</f>
        <v>0</v>
      </c>
      <c r="DL60" s="46" t="b">
        <f>vw_ET_Dataset_Public[[#This Row],[Event Location:  County PCODE]]=vw_ET_Dataset_Public[[#This Row],[Arrival from: Admin 2 PCODE]]</f>
        <v>0</v>
      </c>
      <c r="DM60" s="46" t="b">
        <f>vw_ET_Dataset_Public[[#This Row],[Event Location:  Payam PCODE]]=vw_ET_Dataset_Public[[#This Row],[Arrival from: Admin 3 PCODE]]</f>
        <v>0</v>
      </c>
      <c r="DN60" s="46" t="s">
        <v>3393</v>
      </c>
    </row>
    <row r="61" spans="1:118" x14ac:dyDescent="0.35">
      <c r="A61" s="46" t="s">
        <v>356</v>
      </c>
      <c r="B61" s="47">
        <v>44266</v>
      </c>
      <c r="C61" s="47">
        <v>44197</v>
      </c>
      <c r="D61" s="47">
        <v>44255</v>
      </c>
      <c r="E61" s="46" t="s">
        <v>227</v>
      </c>
      <c r="F61" s="46" t="s">
        <v>80</v>
      </c>
      <c r="G61" s="46" t="s">
        <v>347</v>
      </c>
      <c r="H61" s="46" t="s">
        <v>345</v>
      </c>
      <c r="I61" s="46" t="s">
        <v>358</v>
      </c>
      <c r="J61" s="46" t="s">
        <v>357</v>
      </c>
      <c r="K61" s="46" t="s">
        <v>359</v>
      </c>
      <c r="L61" s="46" t="s">
        <v>357</v>
      </c>
      <c r="M61" s="46">
        <v>3.6840000000000002</v>
      </c>
      <c r="N61" s="46">
        <v>30.667999999999999</v>
      </c>
      <c r="O61" s="46" t="s">
        <v>253</v>
      </c>
      <c r="P61" s="46" t="s">
        <v>233</v>
      </c>
      <c r="Q61" s="46" t="s">
        <v>24</v>
      </c>
      <c r="R61" s="46" t="b">
        <v>1</v>
      </c>
      <c r="U61" s="46" t="b">
        <v>1</v>
      </c>
      <c r="V61" s="46">
        <v>722</v>
      </c>
      <c r="W61" s="46">
        <v>3149</v>
      </c>
      <c r="X61" s="46">
        <v>67</v>
      </c>
      <c r="Y61" s="46">
        <v>93</v>
      </c>
      <c r="Z61" s="46">
        <v>125</v>
      </c>
      <c r="AA61" s="46">
        <v>671</v>
      </c>
      <c r="AB61" s="46">
        <v>457</v>
      </c>
      <c r="AC61" s="46">
        <v>111</v>
      </c>
      <c r="AD61" s="46">
        <v>105</v>
      </c>
      <c r="AE61" s="46">
        <v>132</v>
      </c>
      <c r="AF61" s="46">
        <v>285</v>
      </c>
      <c r="AG61" s="46">
        <v>643</v>
      </c>
      <c r="AH61" s="46">
        <v>407</v>
      </c>
      <c r="AI61" s="46">
        <v>53</v>
      </c>
      <c r="AJ61" s="46">
        <v>1524</v>
      </c>
      <c r="AK61" s="46">
        <v>1625</v>
      </c>
      <c r="AL61" s="46">
        <v>397</v>
      </c>
      <c r="AM61" s="46">
        <v>164</v>
      </c>
      <c r="AN61" s="46">
        <v>3149</v>
      </c>
      <c r="AP61" s="46" t="s">
        <v>48</v>
      </c>
      <c r="AR61" s="46" t="s">
        <v>303</v>
      </c>
      <c r="AS61" s="46" t="b">
        <v>1</v>
      </c>
      <c r="AT61" s="46" t="b">
        <v>1</v>
      </c>
      <c r="AU61" s="46" t="b">
        <v>1</v>
      </c>
      <c r="AV61" s="46" t="s">
        <v>255</v>
      </c>
      <c r="AX61" s="46" t="s">
        <v>350</v>
      </c>
      <c r="BD61" s="46" t="s">
        <v>256</v>
      </c>
      <c r="BE61" s="46" t="b">
        <v>1</v>
      </c>
      <c r="BF61" s="46" t="b">
        <v>1</v>
      </c>
      <c r="BH61" s="46" t="b">
        <v>1</v>
      </c>
      <c r="BL61" s="46" t="b">
        <v>1</v>
      </c>
      <c r="BP61" s="46" t="s">
        <v>256</v>
      </c>
      <c r="BQ61" s="46" t="s">
        <v>365</v>
      </c>
      <c r="BR61" s="46" t="s">
        <v>360</v>
      </c>
      <c r="BS61" s="46" t="s">
        <v>366</v>
      </c>
      <c r="BT61" s="46" t="s">
        <v>361</v>
      </c>
      <c r="BU61" s="46" t="s">
        <v>367</v>
      </c>
      <c r="BV61" s="46" t="s">
        <v>362</v>
      </c>
      <c r="BX61" s="46" t="s">
        <v>363</v>
      </c>
      <c r="BY61" s="46" t="s">
        <v>367</v>
      </c>
      <c r="CA61" s="46" t="s">
        <v>244</v>
      </c>
      <c r="CB61" s="46" t="s">
        <v>240</v>
      </c>
      <c r="CC61" s="46" t="s">
        <v>364</v>
      </c>
      <c r="CU61" s="46" t="s">
        <v>264</v>
      </c>
      <c r="DA61" s="46" t="s">
        <v>265</v>
      </c>
      <c r="DB61" s="46" t="s">
        <v>265</v>
      </c>
      <c r="DC61" s="46" t="s">
        <v>265</v>
      </c>
      <c r="DD61" s="46" t="s">
        <v>265</v>
      </c>
      <c r="DE61" s="46" t="s">
        <v>245</v>
      </c>
      <c r="DF61" s="46" t="s">
        <v>265</v>
      </c>
      <c r="DG61" s="46" t="s">
        <v>265</v>
      </c>
      <c r="DH61" s="46" t="s">
        <v>247</v>
      </c>
      <c r="DK61" s="46" t="b">
        <f>vw_ET_Dataset_Public[[#This Row],[Event Location:  State PCODE]]=vw_ET_Dataset_Public[[#This Row],[Arrival from: Admin 1 PCODE]]</f>
        <v>0</v>
      </c>
      <c r="DL61" s="46" t="b">
        <f>vw_ET_Dataset_Public[[#This Row],[Event Location:  County PCODE]]=vw_ET_Dataset_Public[[#This Row],[Arrival from: Admin 2 PCODE]]</f>
        <v>0</v>
      </c>
      <c r="DM61" s="46" t="b">
        <f>vw_ET_Dataset_Public[[#This Row],[Event Location:  Payam PCODE]]=vw_ET_Dataset_Public[[#This Row],[Arrival from: Admin 3 PCODE]]</f>
        <v>0</v>
      </c>
      <c r="DN61" s="46" t="s">
        <v>3393</v>
      </c>
    </row>
    <row r="62" spans="1:118" x14ac:dyDescent="0.35">
      <c r="A62" s="46" t="s">
        <v>2310</v>
      </c>
      <c r="B62" s="47">
        <v>44266</v>
      </c>
      <c r="C62" s="47">
        <v>44197</v>
      </c>
      <c r="D62" s="47">
        <v>44255</v>
      </c>
      <c r="E62" s="46" t="s">
        <v>227</v>
      </c>
      <c r="F62" s="46" t="s">
        <v>80</v>
      </c>
      <c r="G62" s="46" t="s">
        <v>347</v>
      </c>
      <c r="H62" s="46" t="s">
        <v>345</v>
      </c>
      <c r="I62" s="46" t="s">
        <v>2312</v>
      </c>
      <c r="J62" s="46" t="s">
        <v>2311</v>
      </c>
      <c r="K62" s="46" t="s">
        <v>2313</v>
      </c>
      <c r="L62" s="46" t="s">
        <v>2314</v>
      </c>
      <c r="M62" s="46">
        <v>3.7919666670000001</v>
      </c>
      <c r="N62" s="46">
        <v>31.018183329999999</v>
      </c>
      <c r="O62" s="46" t="s">
        <v>253</v>
      </c>
      <c r="P62" s="46" t="s">
        <v>382</v>
      </c>
      <c r="Q62" s="46" t="s">
        <v>24</v>
      </c>
      <c r="R62" s="46" t="b">
        <v>1</v>
      </c>
      <c r="U62" s="46" t="b">
        <v>1</v>
      </c>
      <c r="V62" s="46">
        <v>2501</v>
      </c>
      <c r="W62" s="46">
        <v>8722</v>
      </c>
      <c r="X62" s="46">
        <v>221</v>
      </c>
      <c r="Y62" s="46">
        <v>232</v>
      </c>
      <c r="Z62" s="46">
        <v>521</v>
      </c>
      <c r="AA62" s="46">
        <v>1532</v>
      </c>
      <c r="AB62" s="46">
        <v>522</v>
      </c>
      <c r="AC62" s="46">
        <v>219</v>
      </c>
      <c r="AD62" s="46">
        <v>310</v>
      </c>
      <c r="AE62" s="46">
        <v>449</v>
      </c>
      <c r="AF62" s="46">
        <v>654</v>
      </c>
      <c r="AG62" s="46">
        <v>3372</v>
      </c>
      <c r="AH62" s="46">
        <v>442</v>
      </c>
      <c r="AI62" s="46">
        <v>248</v>
      </c>
      <c r="AJ62" s="46">
        <v>3247</v>
      </c>
      <c r="AK62" s="46">
        <v>5475</v>
      </c>
      <c r="AL62" s="46">
        <v>1212</v>
      </c>
      <c r="AM62" s="46">
        <v>467</v>
      </c>
      <c r="AN62" s="46">
        <v>8722</v>
      </c>
      <c r="AP62" s="46" t="s">
        <v>48</v>
      </c>
      <c r="AR62" s="46" t="s">
        <v>303</v>
      </c>
      <c r="AT62" s="46" t="b">
        <v>1</v>
      </c>
      <c r="AU62" s="46" t="b">
        <v>1</v>
      </c>
      <c r="AV62" s="46" t="s">
        <v>304</v>
      </c>
      <c r="AX62" s="46" t="s">
        <v>350</v>
      </c>
      <c r="BD62" s="46" t="s">
        <v>256</v>
      </c>
      <c r="BE62" s="46" t="b">
        <v>1</v>
      </c>
      <c r="BF62" s="46" t="b">
        <v>1</v>
      </c>
      <c r="BH62" s="46" t="b">
        <v>1</v>
      </c>
      <c r="BL62" s="46" t="b">
        <v>1</v>
      </c>
      <c r="BP62" s="46" t="s">
        <v>237</v>
      </c>
      <c r="BQ62" s="46" t="s">
        <v>333</v>
      </c>
      <c r="BR62" s="46" t="s">
        <v>329</v>
      </c>
      <c r="BS62" s="46" t="s">
        <v>354</v>
      </c>
      <c r="BT62" s="46" t="s">
        <v>351</v>
      </c>
      <c r="BU62" s="46" t="s">
        <v>355</v>
      </c>
      <c r="BV62" s="46" t="s">
        <v>351</v>
      </c>
      <c r="BX62" s="46" t="s">
        <v>372</v>
      </c>
      <c r="BY62" s="46" t="s">
        <v>373</v>
      </c>
      <c r="CC62" s="46" t="s">
        <v>372</v>
      </c>
      <c r="CU62" s="46" t="s">
        <v>256</v>
      </c>
      <c r="CV62" s="46">
        <v>1234</v>
      </c>
      <c r="CW62" s="46">
        <v>6313</v>
      </c>
      <c r="CX62" s="46" t="s">
        <v>303</v>
      </c>
      <c r="CY62" s="46" t="s">
        <v>2272</v>
      </c>
      <c r="CZ62" s="46" t="s">
        <v>2315</v>
      </c>
      <c r="DA62" s="46" t="s">
        <v>265</v>
      </c>
      <c r="DB62" s="46" t="s">
        <v>265</v>
      </c>
      <c r="DC62" s="46" t="s">
        <v>265</v>
      </c>
      <c r="DD62" s="46" t="s">
        <v>265</v>
      </c>
      <c r="DE62" s="46" t="s">
        <v>245</v>
      </c>
      <c r="DF62" s="46" t="s">
        <v>265</v>
      </c>
      <c r="DG62" s="46" t="s">
        <v>265</v>
      </c>
      <c r="DH62" s="46" t="s">
        <v>247</v>
      </c>
      <c r="DK62" s="46" t="b">
        <f>vw_ET_Dataset_Public[[#This Row],[Event Location:  State PCODE]]=vw_ET_Dataset_Public[[#This Row],[Arrival from: Admin 1 PCODE]]</f>
        <v>0</v>
      </c>
      <c r="DL62" s="46" t="b">
        <f>vw_ET_Dataset_Public[[#This Row],[Event Location:  County PCODE]]=vw_ET_Dataset_Public[[#This Row],[Arrival from: Admin 2 PCODE]]</f>
        <v>0</v>
      </c>
      <c r="DM62" s="46" t="b">
        <f>vw_ET_Dataset_Public[[#This Row],[Event Location:  Payam PCODE]]=vw_ET_Dataset_Public[[#This Row],[Arrival from: Admin 3 PCODE]]</f>
        <v>0</v>
      </c>
      <c r="DN62" s="46" t="s">
        <v>3393</v>
      </c>
    </row>
    <row r="63" spans="1:118" x14ac:dyDescent="0.35">
      <c r="A63" s="46" t="s">
        <v>368</v>
      </c>
      <c r="B63" s="47">
        <v>44266</v>
      </c>
      <c r="C63" s="47">
        <v>44197</v>
      </c>
      <c r="D63" s="47">
        <v>44255</v>
      </c>
      <c r="E63" s="46" t="s">
        <v>227</v>
      </c>
      <c r="F63" s="46" t="s">
        <v>80</v>
      </c>
      <c r="G63" s="46" t="s">
        <v>347</v>
      </c>
      <c r="H63" s="46" t="s">
        <v>345</v>
      </c>
      <c r="I63" s="46" t="s">
        <v>370</v>
      </c>
      <c r="J63" s="46" t="s">
        <v>369</v>
      </c>
      <c r="K63" s="46" t="s">
        <v>371</v>
      </c>
      <c r="L63" s="46" t="s">
        <v>369</v>
      </c>
      <c r="M63" s="46">
        <v>3.7734000679999999</v>
      </c>
      <c r="N63" s="46">
        <v>30.61809921</v>
      </c>
      <c r="O63" s="46" t="s">
        <v>253</v>
      </c>
      <c r="P63" s="46" t="s">
        <v>233</v>
      </c>
      <c r="Q63" s="46" t="s">
        <v>24</v>
      </c>
      <c r="R63" s="46" t="b">
        <v>1</v>
      </c>
      <c r="U63" s="46" t="b">
        <v>1</v>
      </c>
      <c r="V63" s="46">
        <v>311</v>
      </c>
      <c r="W63" s="46">
        <v>1688</v>
      </c>
      <c r="X63" s="46">
        <v>23</v>
      </c>
      <c r="Y63" s="46">
        <v>41</v>
      </c>
      <c r="Z63" s="46">
        <v>65</v>
      </c>
      <c r="AA63" s="46">
        <v>153</v>
      </c>
      <c r="AB63" s="46">
        <v>123</v>
      </c>
      <c r="AC63" s="46">
        <v>34</v>
      </c>
      <c r="AD63" s="46">
        <v>112</v>
      </c>
      <c r="AE63" s="46">
        <v>129</v>
      </c>
      <c r="AF63" s="46">
        <v>175</v>
      </c>
      <c r="AG63" s="46">
        <v>542</v>
      </c>
      <c r="AH63" s="46">
        <v>264</v>
      </c>
      <c r="AI63" s="46">
        <v>27</v>
      </c>
      <c r="AJ63" s="46">
        <v>439</v>
      </c>
      <c r="AK63" s="46">
        <v>1249</v>
      </c>
      <c r="AL63" s="46">
        <v>305</v>
      </c>
      <c r="AM63" s="46">
        <v>61</v>
      </c>
      <c r="AN63" s="46">
        <v>1688</v>
      </c>
      <c r="AP63" s="46" t="s">
        <v>48</v>
      </c>
      <c r="AR63" s="46" t="s">
        <v>327</v>
      </c>
      <c r="AS63" s="46" t="b">
        <v>1</v>
      </c>
      <c r="AT63" s="46" t="b">
        <v>1</v>
      </c>
      <c r="AU63" s="46" t="b">
        <v>1</v>
      </c>
      <c r="AV63" s="46" t="s">
        <v>255</v>
      </c>
      <c r="AX63" s="46" t="s">
        <v>350</v>
      </c>
      <c r="BD63" s="46" t="s">
        <v>256</v>
      </c>
      <c r="BE63" s="46" t="b">
        <v>1</v>
      </c>
      <c r="BF63" s="46" t="b">
        <v>1</v>
      </c>
      <c r="BH63" s="46" t="b">
        <v>1</v>
      </c>
      <c r="BI63" s="46" t="b">
        <v>1</v>
      </c>
      <c r="BL63" s="46" t="b">
        <v>1</v>
      </c>
      <c r="BP63" s="46" t="s">
        <v>237</v>
      </c>
      <c r="BQ63" s="46" t="s">
        <v>333</v>
      </c>
      <c r="BR63" s="46" t="s">
        <v>329</v>
      </c>
      <c r="BS63" s="46" t="s">
        <v>354</v>
      </c>
      <c r="BT63" s="46" t="s">
        <v>351</v>
      </c>
      <c r="BU63" s="46" t="s">
        <v>355</v>
      </c>
      <c r="BV63" s="46" t="s">
        <v>351</v>
      </c>
      <c r="BX63" s="46" t="s">
        <v>372</v>
      </c>
      <c r="BY63" s="46" t="s">
        <v>373</v>
      </c>
      <c r="CC63" s="46" t="s">
        <v>372</v>
      </c>
      <c r="CU63" s="46" t="s">
        <v>264</v>
      </c>
      <c r="DA63" s="46" t="s">
        <v>245</v>
      </c>
      <c r="DB63" s="46" t="s">
        <v>245</v>
      </c>
      <c r="DC63" s="46" t="s">
        <v>265</v>
      </c>
      <c r="DD63" s="46" t="s">
        <v>245</v>
      </c>
      <c r="DE63" s="46" t="s">
        <v>245</v>
      </c>
      <c r="DF63" s="46" t="s">
        <v>245</v>
      </c>
      <c r="DG63" s="46" t="s">
        <v>265</v>
      </c>
      <c r="DH63" s="46" t="s">
        <v>247</v>
      </c>
      <c r="DK63" s="46" t="b">
        <f>vw_ET_Dataset_Public[[#This Row],[Event Location:  State PCODE]]=vw_ET_Dataset_Public[[#This Row],[Arrival from: Admin 1 PCODE]]</f>
        <v>0</v>
      </c>
      <c r="DL63" s="46" t="b">
        <f>vw_ET_Dataset_Public[[#This Row],[Event Location:  County PCODE]]=vw_ET_Dataset_Public[[#This Row],[Arrival from: Admin 2 PCODE]]</f>
        <v>0</v>
      </c>
      <c r="DM63" s="46" t="b">
        <f>vw_ET_Dataset_Public[[#This Row],[Event Location:  Payam PCODE]]=vw_ET_Dataset_Public[[#This Row],[Arrival from: Admin 3 PCODE]]</f>
        <v>0</v>
      </c>
      <c r="DN63" s="46" t="s">
        <v>3393</v>
      </c>
    </row>
    <row r="64" spans="1:118" x14ac:dyDescent="0.35">
      <c r="A64" s="46" t="s">
        <v>313</v>
      </c>
      <c r="B64" s="47">
        <v>44267</v>
      </c>
      <c r="C64" s="47">
        <v>44243</v>
      </c>
      <c r="D64" s="47">
        <v>44267</v>
      </c>
      <c r="E64" s="46" t="s">
        <v>227</v>
      </c>
      <c r="F64" s="46" t="s">
        <v>80</v>
      </c>
      <c r="G64" s="46" t="s">
        <v>228</v>
      </c>
      <c r="H64" s="46" t="s">
        <v>81</v>
      </c>
      <c r="I64" s="46" t="s">
        <v>280</v>
      </c>
      <c r="J64" s="46" t="s">
        <v>278</v>
      </c>
      <c r="K64" s="46" t="s">
        <v>314</v>
      </c>
      <c r="L64" s="46" t="s">
        <v>315</v>
      </c>
      <c r="M64" s="46">
        <v>4.93</v>
      </c>
      <c r="N64" s="46">
        <v>31.62</v>
      </c>
      <c r="O64" s="46" t="s">
        <v>253</v>
      </c>
      <c r="P64" s="46" t="s">
        <v>271</v>
      </c>
      <c r="Q64" s="46" t="s">
        <v>24</v>
      </c>
      <c r="R64" s="46" t="b">
        <v>1</v>
      </c>
      <c r="S64" s="46" t="b">
        <v>1</v>
      </c>
      <c r="V64" s="46">
        <v>300</v>
      </c>
      <c r="W64" s="46">
        <v>1507</v>
      </c>
      <c r="X64" s="46">
        <v>79</v>
      </c>
      <c r="Y64" s="46">
        <v>122</v>
      </c>
      <c r="Z64" s="46">
        <v>108</v>
      </c>
      <c r="AA64" s="46">
        <v>179</v>
      </c>
      <c r="AB64" s="46">
        <v>72</v>
      </c>
      <c r="AC64" s="46">
        <v>43</v>
      </c>
      <c r="AD64" s="46">
        <v>122</v>
      </c>
      <c r="AE64" s="46">
        <v>158</v>
      </c>
      <c r="AF64" s="46">
        <v>129</v>
      </c>
      <c r="AG64" s="46">
        <v>309</v>
      </c>
      <c r="AH64" s="46">
        <v>121</v>
      </c>
      <c r="AI64" s="46">
        <v>65</v>
      </c>
      <c r="AJ64" s="46">
        <v>603</v>
      </c>
      <c r="AK64" s="46">
        <v>904</v>
      </c>
      <c r="AL64" s="46">
        <v>481</v>
      </c>
      <c r="AM64" s="46">
        <v>108</v>
      </c>
      <c r="AN64" s="46">
        <v>1507</v>
      </c>
      <c r="AP64" s="46" t="s">
        <v>47</v>
      </c>
      <c r="AR64" s="46" t="s">
        <v>234</v>
      </c>
      <c r="AT64" s="46" t="b">
        <v>1</v>
      </c>
      <c r="AV64" s="46" t="s">
        <v>304</v>
      </c>
      <c r="AX64" s="46" t="s">
        <v>305</v>
      </c>
      <c r="BD64" s="46" t="s">
        <v>256</v>
      </c>
      <c r="BH64" s="46" t="b">
        <v>1</v>
      </c>
      <c r="BJ64" s="46" t="b">
        <v>1</v>
      </c>
      <c r="BL64" s="46" t="b">
        <v>1</v>
      </c>
      <c r="BP64" s="46" t="s">
        <v>237</v>
      </c>
      <c r="BQ64" s="46" t="s">
        <v>242</v>
      </c>
      <c r="BR64" s="46" t="s">
        <v>238</v>
      </c>
      <c r="BS64" s="46" t="s">
        <v>227</v>
      </c>
      <c r="BT64" s="46" t="s">
        <v>80</v>
      </c>
      <c r="BU64" s="46" t="s">
        <v>228</v>
      </c>
      <c r="BV64" s="46" t="s">
        <v>81</v>
      </c>
      <c r="BX64" s="46" t="s">
        <v>278</v>
      </c>
      <c r="BY64" s="46" t="s">
        <v>280</v>
      </c>
      <c r="CA64" s="46" t="s">
        <v>290</v>
      </c>
      <c r="CB64" s="46" t="s">
        <v>291</v>
      </c>
      <c r="CC64" s="46" t="s">
        <v>316</v>
      </c>
      <c r="CU64" s="46" t="s">
        <v>264</v>
      </c>
      <c r="DA64" s="46" t="s">
        <v>245</v>
      </c>
      <c r="DB64" s="46" t="s">
        <v>245</v>
      </c>
      <c r="DC64" s="46" t="s">
        <v>265</v>
      </c>
      <c r="DD64" s="46" t="s">
        <v>265</v>
      </c>
      <c r="DE64" s="46" t="s">
        <v>265</v>
      </c>
      <c r="DF64" s="46" t="s">
        <v>245</v>
      </c>
      <c r="DG64" s="46" t="s">
        <v>265</v>
      </c>
      <c r="DH64" s="46" t="s">
        <v>247</v>
      </c>
      <c r="DK64" s="46" t="b">
        <f>vw_ET_Dataset_Public[[#This Row],[Event Location:  State PCODE]]=vw_ET_Dataset_Public[[#This Row],[Arrival from: Admin 1 PCODE]]</f>
        <v>1</v>
      </c>
      <c r="DL64" s="46" t="b">
        <f>vw_ET_Dataset_Public[[#This Row],[Event Location:  County PCODE]]=vw_ET_Dataset_Public[[#This Row],[Arrival from: Admin 2 PCODE]]</f>
        <v>1</v>
      </c>
      <c r="DM64" s="46" t="b">
        <f>vw_ET_Dataset_Public[[#This Row],[Event Location:  Payam PCODE]]=vw_ET_Dataset_Public[[#This Row],[Arrival from: Admin 3 PCODE]]</f>
        <v>1</v>
      </c>
      <c r="DN64" s="46" t="s">
        <v>3390</v>
      </c>
    </row>
    <row r="65" spans="1:118" x14ac:dyDescent="0.35">
      <c r="A65" s="46" t="s">
        <v>1458</v>
      </c>
      <c r="B65" s="47">
        <v>44267</v>
      </c>
      <c r="C65" s="47">
        <v>44256</v>
      </c>
      <c r="D65" s="47">
        <v>44264</v>
      </c>
      <c r="E65" s="46" t="s">
        <v>1461</v>
      </c>
      <c r="F65" s="46" t="s">
        <v>105</v>
      </c>
      <c r="G65" s="46" t="s">
        <v>1462</v>
      </c>
      <c r="H65" s="46" t="s">
        <v>1459</v>
      </c>
      <c r="I65" s="46" t="s">
        <v>1463</v>
      </c>
      <c r="J65" s="46" t="s">
        <v>1460</v>
      </c>
      <c r="K65" s="46" t="s">
        <v>1464</v>
      </c>
      <c r="L65" s="46" t="s">
        <v>1460</v>
      </c>
      <c r="M65" s="46">
        <v>9.5477699999999999</v>
      </c>
      <c r="N65" s="46">
        <v>32.103360000000002</v>
      </c>
      <c r="O65" s="46" t="s">
        <v>253</v>
      </c>
      <c r="P65" s="46" t="s">
        <v>271</v>
      </c>
      <c r="Q65" s="46" t="s">
        <v>6</v>
      </c>
      <c r="U65" s="46" t="b">
        <v>1</v>
      </c>
      <c r="V65" s="46">
        <v>140</v>
      </c>
      <c r="W65" s="46">
        <v>840</v>
      </c>
      <c r="X65" s="46">
        <v>9</v>
      </c>
      <c r="Y65" s="46">
        <v>17</v>
      </c>
      <c r="Z65" s="46">
        <v>101</v>
      </c>
      <c r="AA65" s="46">
        <v>197</v>
      </c>
      <c r="AB65" s="46">
        <v>97</v>
      </c>
      <c r="AC65" s="46">
        <v>30</v>
      </c>
      <c r="AD65" s="46">
        <v>10</v>
      </c>
      <c r="AE65" s="46">
        <v>20</v>
      </c>
      <c r="AF65" s="46">
        <v>121</v>
      </c>
      <c r="AG65" s="46">
        <v>101</v>
      </c>
      <c r="AH65" s="46">
        <v>88</v>
      </c>
      <c r="AI65" s="46">
        <v>49</v>
      </c>
      <c r="AJ65" s="46">
        <v>451</v>
      </c>
      <c r="AK65" s="46">
        <v>389</v>
      </c>
      <c r="AL65" s="46">
        <v>56</v>
      </c>
      <c r="AM65" s="46">
        <v>79</v>
      </c>
      <c r="AN65" s="46">
        <v>840</v>
      </c>
      <c r="AO65" s="46" t="s">
        <v>12</v>
      </c>
      <c r="AP65" s="46" t="s">
        <v>48</v>
      </c>
      <c r="AR65" s="46" t="s">
        <v>234</v>
      </c>
      <c r="AV65" s="46" t="s">
        <v>255</v>
      </c>
      <c r="AX65" s="46" t="s">
        <v>29</v>
      </c>
      <c r="AZ65" s="46" t="s">
        <v>273</v>
      </c>
      <c r="BB65" s="46" t="b">
        <v>1</v>
      </c>
      <c r="BD65" s="46" t="s">
        <v>237</v>
      </c>
      <c r="BP65" s="46" t="s">
        <v>237</v>
      </c>
      <c r="BQ65" s="46" t="s">
        <v>242</v>
      </c>
      <c r="BR65" s="46" t="s">
        <v>238</v>
      </c>
      <c r="BS65" s="46" t="s">
        <v>1461</v>
      </c>
      <c r="BT65" s="46" t="s">
        <v>105</v>
      </c>
      <c r="BU65" s="46" t="s">
        <v>1462</v>
      </c>
      <c r="BV65" s="46" t="s">
        <v>1459</v>
      </c>
      <c r="BX65" s="46" t="s">
        <v>1465</v>
      </c>
      <c r="BY65" s="46" t="s">
        <v>1467</v>
      </c>
      <c r="CA65" s="46" t="s">
        <v>244</v>
      </c>
      <c r="CB65" s="46" t="s">
        <v>240</v>
      </c>
      <c r="CC65" s="46" t="s">
        <v>1466</v>
      </c>
      <c r="CU65" s="46" t="s">
        <v>264</v>
      </c>
      <c r="DA65" s="46" t="s">
        <v>246</v>
      </c>
      <c r="DB65" s="46" t="s">
        <v>246</v>
      </c>
      <c r="DC65" s="46" t="s">
        <v>246</v>
      </c>
      <c r="DD65" s="46" t="s">
        <v>246</v>
      </c>
      <c r="DE65" s="46" t="s">
        <v>246</v>
      </c>
      <c r="DF65" s="46" t="s">
        <v>246</v>
      </c>
      <c r="DG65" s="46" t="s">
        <v>246</v>
      </c>
      <c r="DH65" s="46" t="s">
        <v>247</v>
      </c>
      <c r="DK65" s="46" t="b">
        <f>vw_ET_Dataset_Public[[#This Row],[Event Location:  State PCODE]]=vw_ET_Dataset_Public[[#This Row],[Arrival from: Admin 1 PCODE]]</f>
        <v>1</v>
      </c>
      <c r="DL65" s="46" t="b">
        <f>vw_ET_Dataset_Public[[#This Row],[Event Location:  County PCODE]]=vw_ET_Dataset_Public[[#This Row],[Arrival from: Admin 2 PCODE]]</f>
        <v>1</v>
      </c>
      <c r="DM65" s="46" t="b">
        <f>vw_ET_Dataset_Public[[#This Row],[Event Location:  Payam PCODE]]=vw_ET_Dataset_Public[[#This Row],[Arrival from: Admin 3 PCODE]]</f>
        <v>0</v>
      </c>
      <c r="DN65" s="46" t="s">
        <v>3391</v>
      </c>
    </row>
    <row r="66" spans="1:118" x14ac:dyDescent="0.35">
      <c r="A66" s="46" t="s">
        <v>2029</v>
      </c>
      <c r="B66" s="47">
        <v>44267</v>
      </c>
      <c r="C66" s="47">
        <v>44266</v>
      </c>
      <c r="D66" s="47">
        <v>44267</v>
      </c>
      <c r="E66" s="46" t="s">
        <v>1626</v>
      </c>
      <c r="F66" s="46" t="s">
        <v>111</v>
      </c>
      <c r="G66" s="46" t="s">
        <v>1994</v>
      </c>
      <c r="H66" s="46" t="s">
        <v>113</v>
      </c>
      <c r="I66" s="46" t="s">
        <v>2026</v>
      </c>
      <c r="J66" s="46" t="s">
        <v>2025</v>
      </c>
      <c r="K66" s="46" t="s">
        <v>2030</v>
      </c>
      <c r="L66" s="46" t="s">
        <v>2031</v>
      </c>
      <c r="M66" s="46">
        <v>6.9790239999999999</v>
      </c>
      <c r="N66" s="46">
        <v>28.716493</v>
      </c>
      <c r="O66" s="46" t="s">
        <v>232</v>
      </c>
      <c r="P66" s="46" t="s">
        <v>233</v>
      </c>
      <c r="Q66" s="46" t="s">
        <v>6</v>
      </c>
      <c r="R66" s="46" t="b">
        <v>1</v>
      </c>
      <c r="S66" s="46" t="b">
        <v>1</v>
      </c>
      <c r="U66" s="46" t="b">
        <v>1</v>
      </c>
      <c r="V66" s="46">
        <v>52</v>
      </c>
      <c r="W66" s="46">
        <v>351</v>
      </c>
      <c r="X66" s="46">
        <v>32</v>
      </c>
      <c r="Y66" s="46">
        <v>29</v>
      </c>
      <c r="Z66" s="46">
        <v>19</v>
      </c>
      <c r="AA66" s="46">
        <v>41</v>
      </c>
      <c r="AB66" s="46">
        <v>32</v>
      </c>
      <c r="AC66" s="46">
        <v>8</v>
      </c>
      <c r="AD66" s="46">
        <v>21</v>
      </c>
      <c r="AE66" s="46">
        <v>39</v>
      </c>
      <c r="AF66" s="46">
        <v>41</v>
      </c>
      <c r="AG66" s="46">
        <v>28</v>
      </c>
      <c r="AH66" s="46">
        <v>43</v>
      </c>
      <c r="AI66" s="46">
        <v>18</v>
      </c>
      <c r="AJ66" s="46">
        <v>161</v>
      </c>
      <c r="AK66" s="46">
        <v>190</v>
      </c>
      <c r="AL66" s="46">
        <v>121</v>
      </c>
      <c r="AM66" s="46">
        <v>26</v>
      </c>
      <c r="AN66" s="46">
        <v>351</v>
      </c>
      <c r="AO66" s="46" t="s">
        <v>12</v>
      </c>
      <c r="AP66" s="46" t="s">
        <v>48</v>
      </c>
      <c r="AR66" s="46" t="s">
        <v>272</v>
      </c>
      <c r="AV66" s="46" t="s">
        <v>255</v>
      </c>
      <c r="AX66" s="46" t="s">
        <v>29</v>
      </c>
      <c r="AZ66" s="46" t="s">
        <v>906</v>
      </c>
      <c r="BA66" s="46" t="b">
        <v>1</v>
      </c>
      <c r="BD66" s="46" t="s">
        <v>256</v>
      </c>
      <c r="BE66" s="46" t="b">
        <v>1</v>
      </c>
      <c r="BF66" s="46" t="b">
        <v>1</v>
      </c>
      <c r="BL66" s="46" t="b">
        <v>1</v>
      </c>
      <c r="BP66" s="46" t="s">
        <v>237</v>
      </c>
      <c r="BQ66" s="46" t="s">
        <v>242</v>
      </c>
      <c r="BR66" s="46" t="s">
        <v>238</v>
      </c>
      <c r="BS66" s="46" t="s">
        <v>1626</v>
      </c>
      <c r="BT66" s="46" t="s">
        <v>111</v>
      </c>
      <c r="BU66" s="46" t="s">
        <v>1994</v>
      </c>
      <c r="BV66" s="46" t="s">
        <v>113</v>
      </c>
      <c r="BX66" s="46" t="s">
        <v>2025</v>
      </c>
      <c r="BY66" s="46" t="s">
        <v>2026</v>
      </c>
      <c r="CA66" s="46" t="s">
        <v>2033</v>
      </c>
      <c r="CB66" s="46" t="s">
        <v>2032</v>
      </c>
      <c r="CC66" s="46" t="s">
        <v>2025</v>
      </c>
      <c r="CD66" s="46" t="s">
        <v>237</v>
      </c>
      <c r="CU66" s="46" t="s">
        <v>264</v>
      </c>
      <c r="DA66" s="46" t="s">
        <v>245</v>
      </c>
      <c r="DB66" s="46" t="s">
        <v>245</v>
      </c>
      <c r="DC66" s="46" t="s">
        <v>265</v>
      </c>
      <c r="DD66" s="46" t="s">
        <v>265</v>
      </c>
      <c r="DE66" s="46" t="s">
        <v>265</v>
      </c>
      <c r="DF66" s="46" t="s">
        <v>265</v>
      </c>
      <c r="DG66" s="46" t="s">
        <v>265</v>
      </c>
      <c r="DH66" s="46" t="s">
        <v>247</v>
      </c>
      <c r="DK66" s="46" t="b">
        <f>vw_ET_Dataset_Public[[#This Row],[Event Location:  State PCODE]]=vw_ET_Dataset_Public[[#This Row],[Arrival from: Admin 1 PCODE]]</f>
        <v>1</v>
      </c>
      <c r="DL66" s="46" t="b">
        <f>vw_ET_Dataset_Public[[#This Row],[Event Location:  County PCODE]]=vw_ET_Dataset_Public[[#This Row],[Arrival from: Admin 2 PCODE]]</f>
        <v>1</v>
      </c>
      <c r="DM66" s="46" t="b">
        <f>vw_ET_Dataset_Public[[#This Row],[Event Location:  Payam PCODE]]=vw_ET_Dataset_Public[[#This Row],[Arrival from: Admin 3 PCODE]]</f>
        <v>1</v>
      </c>
      <c r="DN66" s="46" t="s">
        <v>3390</v>
      </c>
    </row>
    <row r="67" spans="1:118" x14ac:dyDescent="0.35">
      <c r="A67" s="46" t="s">
        <v>1447</v>
      </c>
      <c r="B67" s="47">
        <v>44268</v>
      </c>
      <c r="C67" s="47">
        <v>44267</v>
      </c>
      <c r="D67" s="47">
        <v>44268</v>
      </c>
      <c r="E67" s="46" t="s">
        <v>841</v>
      </c>
      <c r="F67" s="46" t="s">
        <v>57</v>
      </c>
      <c r="G67" s="46" t="s">
        <v>1321</v>
      </c>
      <c r="H67" s="46" t="s">
        <v>98</v>
      </c>
      <c r="I67" s="46" t="s">
        <v>1403</v>
      </c>
      <c r="J67" s="46" t="s">
        <v>98</v>
      </c>
      <c r="K67" s="46" t="s">
        <v>1443</v>
      </c>
      <c r="L67" s="46" t="s">
        <v>1444</v>
      </c>
      <c r="M67" s="46">
        <v>9.2920660000000002</v>
      </c>
      <c r="N67" s="46">
        <v>29.791523999999999</v>
      </c>
      <c r="O67" s="46" t="s">
        <v>232</v>
      </c>
      <c r="P67" s="46" t="s">
        <v>271</v>
      </c>
      <c r="Q67" s="46" t="s">
        <v>24</v>
      </c>
      <c r="T67" s="46" t="b">
        <v>1</v>
      </c>
      <c r="V67" s="46">
        <v>20</v>
      </c>
      <c r="W67" s="46">
        <v>123</v>
      </c>
      <c r="X67" s="46">
        <v>4</v>
      </c>
      <c r="Y67" s="46">
        <v>2</v>
      </c>
      <c r="Z67" s="46">
        <v>16</v>
      </c>
      <c r="AA67" s="46">
        <v>18</v>
      </c>
      <c r="AB67" s="46">
        <v>17</v>
      </c>
      <c r="AC67" s="46">
        <v>2</v>
      </c>
      <c r="AD67" s="46">
        <v>9</v>
      </c>
      <c r="AE67" s="46">
        <v>10</v>
      </c>
      <c r="AF67" s="46">
        <v>17</v>
      </c>
      <c r="AG67" s="46">
        <v>14</v>
      </c>
      <c r="AH67" s="46">
        <v>6</v>
      </c>
      <c r="AI67" s="46">
        <v>8</v>
      </c>
      <c r="AJ67" s="46">
        <v>59</v>
      </c>
      <c r="AK67" s="46">
        <v>64</v>
      </c>
      <c r="AL67" s="46">
        <v>25</v>
      </c>
      <c r="AM67" s="46">
        <v>10</v>
      </c>
      <c r="AN67" s="46">
        <v>123</v>
      </c>
      <c r="AP67" s="46" t="s">
        <v>47</v>
      </c>
      <c r="AR67" s="46" t="s">
        <v>303</v>
      </c>
      <c r="AU67" s="46" t="b">
        <v>1</v>
      </c>
      <c r="AV67" s="46" t="s">
        <v>1416</v>
      </c>
      <c r="AW67" s="46" t="s">
        <v>1417</v>
      </c>
      <c r="AX67" s="46" t="s">
        <v>305</v>
      </c>
      <c r="BD67" s="46" t="s">
        <v>256</v>
      </c>
      <c r="BO67" s="46" t="b">
        <v>1</v>
      </c>
      <c r="BP67" s="46" t="s">
        <v>237</v>
      </c>
      <c r="BQ67" s="46" t="s">
        <v>242</v>
      </c>
      <c r="BR67" s="46" t="s">
        <v>238</v>
      </c>
      <c r="BS67" s="46" t="s">
        <v>227</v>
      </c>
      <c r="BT67" s="46" t="s">
        <v>80</v>
      </c>
      <c r="BU67" s="46" t="s">
        <v>228</v>
      </c>
      <c r="BV67" s="46" t="s">
        <v>81</v>
      </c>
      <c r="BX67" s="46" t="s">
        <v>278</v>
      </c>
      <c r="BY67" s="46" t="s">
        <v>280</v>
      </c>
      <c r="CA67" s="46" t="s">
        <v>1419</v>
      </c>
      <c r="CB67" s="46" t="s">
        <v>1418</v>
      </c>
      <c r="CC67" s="46" t="s">
        <v>292</v>
      </c>
      <c r="CU67" s="46" t="s">
        <v>264</v>
      </c>
      <c r="DA67" s="46" t="s">
        <v>265</v>
      </c>
      <c r="DB67" s="46" t="s">
        <v>265</v>
      </c>
      <c r="DC67" s="46" t="s">
        <v>245</v>
      </c>
      <c r="DD67" s="46" t="s">
        <v>265</v>
      </c>
      <c r="DE67" s="46" t="s">
        <v>246</v>
      </c>
      <c r="DF67" s="46" t="s">
        <v>265</v>
      </c>
      <c r="DG67" s="46" t="s">
        <v>265</v>
      </c>
      <c r="DH67" s="46" t="s">
        <v>247</v>
      </c>
      <c r="DK67" s="46" t="b">
        <f>vw_ET_Dataset_Public[[#This Row],[Event Location:  State PCODE]]=vw_ET_Dataset_Public[[#This Row],[Arrival from: Admin 1 PCODE]]</f>
        <v>0</v>
      </c>
      <c r="DL67" s="46" t="b">
        <f>vw_ET_Dataset_Public[[#This Row],[Event Location:  County PCODE]]=vw_ET_Dataset_Public[[#This Row],[Arrival from: Admin 2 PCODE]]</f>
        <v>0</v>
      </c>
      <c r="DM67" s="46" t="b">
        <f>vw_ET_Dataset_Public[[#This Row],[Event Location:  Payam PCODE]]=vw_ET_Dataset_Public[[#This Row],[Arrival from: Admin 3 PCODE]]</f>
        <v>0</v>
      </c>
      <c r="DN67" s="46" t="s">
        <v>3395</v>
      </c>
    </row>
    <row r="68" spans="1:118" x14ac:dyDescent="0.35">
      <c r="A68" s="46" t="s">
        <v>2013</v>
      </c>
      <c r="B68" s="47">
        <v>44270</v>
      </c>
      <c r="C68" s="47">
        <v>44229</v>
      </c>
      <c r="D68" s="47">
        <v>44256</v>
      </c>
      <c r="E68" s="46" t="s">
        <v>1626</v>
      </c>
      <c r="F68" s="46" t="s">
        <v>111</v>
      </c>
      <c r="G68" s="46" t="s">
        <v>1994</v>
      </c>
      <c r="H68" s="46" t="s">
        <v>113</v>
      </c>
      <c r="I68" s="46" t="s">
        <v>1998</v>
      </c>
      <c r="J68" s="46" t="s">
        <v>1997</v>
      </c>
      <c r="K68" s="46" t="s">
        <v>2014</v>
      </c>
      <c r="L68" s="46" t="s">
        <v>1817</v>
      </c>
      <c r="M68" s="46">
        <v>7.5351300239999999</v>
      </c>
      <c r="N68" s="46">
        <v>28.823900219999999</v>
      </c>
      <c r="O68" s="46" t="s">
        <v>232</v>
      </c>
      <c r="P68" s="46" t="s">
        <v>382</v>
      </c>
      <c r="Q68" s="46" t="s">
        <v>6</v>
      </c>
      <c r="R68" s="46" t="b">
        <v>1</v>
      </c>
      <c r="U68" s="46" t="b">
        <v>1</v>
      </c>
      <c r="V68" s="46">
        <v>111</v>
      </c>
      <c r="W68" s="46">
        <v>586</v>
      </c>
      <c r="X68" s="46">
        <v>32</v>
      </c>
      <c r="Y68" s="46">
        <v>44</v>
      </c>
      <c r="Z68" s="46">
        <v>64</v>
      </c>
      <c r="AA68" s="46">
        <v>54</v>
      </c>
      <c r="AB68" s="46">
        <v>37</v>
      </c>
      <c r="AC68" s="46">
        <v>15</v>
      </c>
      <c r="AD68" s="46">
        <v>44</v>
      </c>
      <c r="AE68" s="46">
        <v>61</v>
      </c>
      <c r="AF68" s="46">
        <v>88</v>
      </c>
      <c r="AG68" s="46">
        <v>75</v>
      </c>
      <c r="AH68" s="46">
        <v>51</v>
      </c>
      <c r="AI68" s="46">
        <v>21</v>
      </c>
      <c r="AJ68" s="46">
        <v>246</v>
      </c>
      <c r="AK68" s="46">
        <v>340</v>
      </c>
      <c r="AL68" s="46">
        <v>181</v>
      </c>
      <c r="AM68" s="46">
        <v>36</v>
      </c>
      <c r="AN68" s="46">
        <v>586</v>
      </c>
      <c r="AO68" s="46" t="s">
        <v>12</v>
      </c>
      <c r="AP68" s="46" t="s">
        <v>48</v>
      </c>
      <c r="AR68" s="46" t="s">
        <v>272</v>
      </c>
      <c r="AV68" s="46" t="s">
        <v>255</v>
      </c>
      <c r="AX68" s="46" t="s">
        <v>29</v>
      </c>
      <c r="AZ68" s="46" t="s">
        <v>906</v>
      </c>
      <c r="BA68" s="46" t="b">
        <v>1</v>
      </c>
      <c r="BD68" s="46" t="s">
        <v>256</v>
      </c>
      <c r="BE68" s="46" t="b">
        <v>1</v>
      </c>
      <c r="BF68" s="46" t="b">
        <v>1</v>
      </c>
      <c r="BL68" s="46" t="b">
        <v>1</v>
      </c>
      <c r="BP68" s="46" t="s">
        <v>237</v>
      </c>
      <c r="BQ68" s="46" t="s">
        <v>242</v>
      </c>
      <c r="BR68" s="46" t="s">
        <v>238</v>
      </c>
      <c r="BS68" s="46" t="s">
        <v>1626</v>
      </c>
      <c r="BT68" s="46" t="s">
        <v>111</v>
      </c>
      <c r="BU68" s="46" t="s">
        <v>1652</v>
      </c>
      <c r="BV68" s="46" t="s">
        <v>1649</v>
      </c>
      <c r="BX68" s="46" t="s">
        <v>1868</v>
      </c>
      <c r="BY68" s="46" t="s">
        <v>1870</v>
      </c>
      <c r="CA68" s="46" t="s">
        <v>244</v>
      </c>
      <c r="CB68" s="46" t="s">
        <v>240</v>
      </c>
      <c r="CC68" s="46" t="s">
        <v>2015</v>
      </c>
      <c r="CD68" s="46" t="s">
        <v>237</v>
      </c>
      <c r="CU68" s="46" t="s">
        <v>237</v>
      </c>
      <c r="DA68" s="46" t="s">
        <v>245</v>
      </c>
      <c r="DB68" s="46" t="s">
        <v>245</v>
      </c>
      <c r="DC68" s="46" t="s">
        <v>265</v>
      </c>
      <c r="DD68" s="46" t="s">
        <v>245</v>
      </c>
      <c r="DE68" s="46" t="s">
        <v>265</v>
      </c>
      <c r="DF68" s="46" t="s">
        <v>246</v>
      </c>
      <c r="DG68" s="46" t="s">
        <v>246</v>
      </c>
      <c r="DH68" s="46" t="s">
        <v>247</v>
      </c>
      <c r="DK68" s="46" t="b">
        <f>vw_ET_Dataset_Public[[#This Row],[Event Location:  State PCODE]]=vw_ET_Dataset_Public[[#This Row],[Arrival from: Admin 1 PCODE]]</f>
        <v>1</v>
      </c>
      <c r="DL68" s="46" t="b">
        <f>vw_ET_Dataset_Public[[#This Row],[Event Location:  County PCODE]]=vw_ET_Dataset_Public[[#This Row],[Arrival from: Admin 2 PCODE]]</f>
        <v>0</v>
      </c>
      <c r="DM68" s="46" t="b">
        <f>vw_ET_Dataset_Public[[#This Row],[Event Location:  Payam PCODE]]=vw_ET_Dataset_Public[[#This Row],[Arrival from: Admin 3 PCODE]]</f>
        <v>0</v>
      </c>
      <c r="DN68" s="46" t="s">
        <v>3392</v>
      </c>
    </row>
    <row r="69" spans="1:118" x14ac:dyDescent="0.35">
      <c r="A69" s="46" t="s">
        <v>2002</v>
      </c>
      <c r="B69" s="47">
        <v>44270</v>
      </c>
      <c r="C69" s="47">
        <v>44229</v>
      </c>
      <c r="D69" s="47">
        <v>44256</v>
      </c>
      <c r="E69" s="46" t="s">
        <v>1626</v>
      </c>
      <c r="F69" s="46" t="s">
        <v>111</v>
      </c>
      <c r="G69" s="46" t="s">
        <v>1994</v>
      </c>
      <c r="H69" s="46" t="s">
        <v>113</v>
      </c>
      <c r="I69" s="46" t="s">
        <v>1998</v>
      </c>
      <c r="J69" s="46" t="s">
        <v>1997</v>
      </c>
      <c r="K69" s="46" t="s">
        <v>2003</v>
      </c>
      <c r="L69" s="46" t="s">
        <v>2004</v>
      </c>
      <c r="M69" s="46">
        <v>7.5805530000000001</v>
      </c>
      <c r="N69" s="46">
        <v>28.803186</v>
      </c>
      <c r="O69" s="46" t="s">
        <v>232</v>
      </c>
      <c r="P69" s="46" t="s">
        <v>382</v>
      </c>
      <c r="Q69" s="46" t="s">
        <v>6</v>
      </c>
      <c r="R69" s="46" t="b">
        <v>1</v>
      </c>
      <c r="U69" s="46" t="b">
        <v>1</v>
      </c>
      <c r="V69" s="46">
        <v>127</v>
      </c>
      <c r="W69" s="46">
        <v>661</v>
      </c>
      <c r="X69" s="46">
        <v>36</v>
      </c>
      <c r="Y69" s="46">
        <v>50</v>
      </c>
      <c r="Z69" s="46">
        <v>72</v>
      </c>
      <c r="AA69" s="46">
        <v>61</v>
      </c>
      <c r="AB69" s="46">
        <v>42</v>
      </c>
      <c r="AC69" s="46">
        <v>17</v>
      </c>
      <c r="AD69" s="46">
        <v>50</v>
      </c>
      <c r="AE69" s="46">
        <v>69</v>
      </c>
      <c r="AF69" s="46">
        <v>99</v>
      </c>
      <c r="AG69" s="46">
        <v>84</v>
      </c>
      <c r="AH69" s="46">
        <v>58</v>
      </c>
      <c r="AI69" s="46">
        <v>23</v>
      </c>
      <c r="AJ69" s="46">
        <v>278</v>
      </c>
      <c r="AK69" s="46">
        <v>383</v>
      </c>
      <c r="AL69" s="46">
        <v>205</v>
      </c>
      <c r="AM69" s="46">
        <v>40</v>
      </c>
      <c r="AN69" s="46">
        <v>661</v>
      </c>
      <c r="AO69" s="46" t="s">
        <v>12</v>
      </c>
      <c r="AP69" s="46" t="s">
        <v>48</v>
      </c>
      <c r="AR69" s="46" t="s">
        <v>234</v>
      </c>
      <c r="AV69" s="46" t="s">
        <v>255</v>
      </c>
      <c r="AX69" s="46" t="s">
        <v>29</v>
      </c>
      <c r="AZ69" s="46" t="s">
        <v>906</v>
      </c>
      <c r="BA69" s="46" t="b">
        <v>1</v>
      </c>
      <c r="BD69" s="46" t="s">
        <v>256</v>
      </c>
      <c r="BE69" s="46" t="b">
        <v>1</v>
      </c>
      <c r="BF69" s="46" t="b">
        <v>1</v>
      </c>
      <c r="BP69" s="46" t="s">
        <v>237</v>
      </c>
      <c r="BQ69" s="46" t="s">
        <v>242</v>
      </c>
      <c r="BR69" s="46" t="s">
        <v>238</v>
      </c>
      <c r="BS69" s="46" t="s">
        <v>1626</v>
      </c>
      <c r="BT69" s="46" t="s">
        <v>111</v>
      </c>
      <c r="BU69" s="46" t="s">
        <v>1652</v>
      </c>
      <c r="BV69" s="46" t="s">
        <v>1649</v>
      </c>
      <c r="BX69" s="46" t="s">
        <v>1892</v>
      </c>
      <c r="BY69" s="46" t="s">
        <v>1893</v>
      </c>
      <c r="BZ69" s="46" t="s">
        <v>2005</v>
      </c>
      <c r="CA69" s="46" t="s">
        <v>244</v>
      </c>
      <c r="CB69" s="46" t="s">
        <v>240</v>
      </c>
      <c r="CC69" s="46" t="s">
        <v>2006</v>
      </c>
      <c r="CD69" s="46" t="s">
        <v>237</v>
      </c>
      <c r="CU69" s="46" t="s">
        <v>237</v>
      </c>
      <c r="DA69" s="46" t="s">
        <v>245</v>
      </c>
      <c r="DB69" s="46" t="s">
        <v>245</v>
      </c>
      <c r="DC69" s="46" t="s">
        <v>246</v>
      </c>
      <c r="DD69" s="46" t="s">
        <v>245</v>
      </c>
      <c r="DE69" s="46" t="s">
        <v>265</v>
      </c>
      <c r="DF69" s="46" t="s">
        <v>265</v>
      </c>
      <c r="DG69" s="46" t="s">
        <v>265</v>
      </c>
      <c r="DH69" s="46" t="s">
        <v>247</v>
      </c>
      <c r="DK69" s="46" t="b">
        <f>vw_ET_Dataset_Public[[#This Row],[Event Location:  State PCODE]]=vw_ET_Dataset_Public[[#This Row],[Arrival from: Admin 1 PCODE]]</f>
        <v>1</v>
      </c>
      <c r="DL69" s="46" t="b">
        <f>vw_ET_Dataset_Public[[#This Row],[Event Location:  County PCODE]]=vw_ET_Dataset_Public[[#This Row],[Arrival from: Admin 2 PCODE]]</f>
        <v>0</v>
      </c>
      <c r="DM69" s="46" t="b">
        <f>vw_ET_Dataset_Public[[#This Row],[Event Location:  Payam PCODE]]=vw_ET_Dataset_Public[[#This Row],[Arrival from: Admin 3 PCODE]]</f>
        <v>0</v>
      </c>
      <c r="DN69" s="46" t="s">
        <v>3392</v>
      </c>
    </row>
    <row r="70" spans="1:118" x14ac:dyDescent="0.35">
      <c r="A70" s="46" t="s">
        <v>2007</v>
      </c>
      <c r="B70" s="47">
        <v>44270</v>
      </c>
      <c r="C70" s="47">
        <v>44229</v>
      </c>
      <c r="D70" s="47">
        <v>44256</v>
      </c>
      <c r="E70" s="46" t="s">
        <v>1626</v>
      </c>
      <c r="F70" s="46" t="s">
        <v>111</v>
      </c>
      <c r="G70" s="46" t="s">
        <v>1994</v>
      </c>
      <c r="H70" s="46" t="s">
        <v>113</v>
      </c>
      <c r="I70" s="46" t="s">
        <v>1998</v>
      </c>
      <c r="J70" s="46" t="s">
        <v>1997</v>
      </c>
      <c r="K70" s="46" t="s">
        <v>2008</v>
      </c>
      <c r="L70" s="46" t="s">
        <v>2009</v>
      </c>
      <c r="M70" s="46">
        <v>7.63</v>
      </c>
      <c r="N70" s="46">
        <v>28.818000000000001</v>
      </c>
      <c r="O70" s="46" t="s">
        <v>232</v>
      </c>
      <c r="P70" s="46" t="s">
        <v>271</v>
      </c>
      <c r="Q70" s="46" t="s">
        <v>6</v>
      </c>
      <c r="R70" s="46" t="b">
        <v>1</v>
      </c>
      <c r="V70" s="46">
        <v>115</v>
      </c>
      <c r="W70" s="46">
        <v>589</v>
      </c>
      <c r="X70" s="46">
        <v>32</v>
      </c>
      <c r="Y70" s="46">
        <v>45</v>
      </c>
      <c r="Z70" s="46">
        <v>64</v>
      </c>
      <c r="AA70" s="46">
        <v>54</v>
      </c>
      <c r="AB70" s="46">
        <v>37</v>
      </c>
      <c r="AC70" s="46">
        <v>15</v>
      </c>
      <c r="AD70" s="46">
        <v>44</v>
      </c>
      <c r="AE70" s="46">
        <v>61</v>
      </c>
      <c r="AF70" s="46">
        <v>90</v>
      </c>
      <c r="AG70" s="46">
        <v>76</v>
      </c>
      <c r="AH70" s="46">
        <v>51</v>
      </c>
      <c r="AI70" s="46">
        <v>20</v>
      </c>
      <c r="AJ70" s="46">
        <v>247</v>
      </c>
      <c r="AK70" s="46">
        <v>342</v>
      </c>
      <c r="AL70" s="46">
        <v>182</v>
      </c>
      <c r="AM70" s="46">
        <v>35</v>
      </c>
      <c r="AN70" s="46">
        <v>589</v>
      </c>
      <c r="AO70" s="46" t="s">
        <v>12</v>
      </c>
      <c r="AP70" s="46" t="s">
        <v>48</v>
      </c>
      <c r="AR70" s="46" t="s">
        <v>272</v>
      </c>
      <c r="AV70" s="46" t="s">
        <v>255</v>
      </c>
      <c r="AX70" s="46" t="s">
        <v>29</v>
      </c>
      <c r="AZ70" s="46" t="s">
        <v>906</v>
      </c>
      <c r="BA70" s="46" t="b">
        <v>1</v>
      </c>
      <c r="BD70" s="46" t="s">
        <v>256</v>
      </c>
      <c r="BE70" s="46" t="b">
        <v>1</v>
      </c>
      <c r="BH70" s="46" t="b">
        <v>1</v>
      </c>
      <c r="BL70" s="46" t="b">
        <v>1</v>
      </c>
      <c r="BP70" s="46" t="s">
        <v>237</v>
      </c>
      <c r="BQ70" s="46" t="s">
        <v>242</v>
      </c>
      <c r="BR70" s="46" t="s">
        <v>238</v>
      </c>
      <c r="BS70" s="46" t="s">
        <v>1626</v>
      </c>
      <c r="BT70" s="46" t="s">
        <v>111</v>
      </c>
      <c r="BU70" s="46" t="s">
        <v>1806</v>
      </c>
      <c r="BV70" s="46" t="s">
        <v>1804</v>
      </c>
      <c r="BX70" s="46" t="s">
        <v>1805</v>
      </c>
      <c r="BY70" s="46" t="s">
        <v>1807</v>
      </c>
      <c r="CA70" s="46" t="s">
        <v>2012</v>
      </c>
      <c r="CB70" s="46" t="s">
        <v>2010</v>
      </c>
      <c r="CC70" s="46" t="s">
        <v>2011</v>
      </c>
      <c r="CD70" s="46" t="s">
        <v>237</v>
      </c>
      <c r="CU70" s="46" t="s">
        <v>237</v>
      </c>
      <c r="DA70" s="46" t="s">
        <v>245</v>
      </c>
      <c r="DB70" s="46" t="s">
        <v>245</v>
      </c>
      <c r="DC70" s="46" t="s">
        <v>265</v>
      </c>
      <c r="DD70" s="46" t="s">
        <v>245</v>
      </c>
      <c r="DE70" s="46" t="s">
        <v>246</v>
      </c>
      <c r="DF70" s="46" t="s">
        <v>265</v>
      </c>
      <c r="DG70" s="46" t="s">
        <v>265</v>
      </c>
      <c r="DH70" s="46" t="s">
        <v>247</v>
      </c>
      <c r="DK70" s="46" t="b">
        <f>vw_ET_Dataset_Public[[#This Row],[Event Location:  State PCODE]]=vw_ET_Dataset_Public[[#This Row],[Arrival from: Admin 1 PCODE]]</f>
        <v>1</v>
      </c>
      <c r="DL70" s="46" t="b">
        <f>vw_ET_Dataset_Public[[#This Row],[Event Location:  County PCODE]]=vw_ET_Dataset_Public[[#This Row],[Arrival from: Admin 2 PCODE]]</f>
        <v>0</v>
      </c>
      <c r="DM70" s="46" t="b">
        <f>vw_ET_Dataset_Public[[#This Row],[Event Location:  Payam PCODE]]=vw_ET_Dataset_Public[[#This Row],[Arrival from: Admin 3 PCODE]]</f>
        <v>0</v>
      </c>
      <c r="DN70" s="46" t="s">
        <v>3392</v>
      </c>
    </row>
    <row r="71" spans="1:118" x14ac:dyDescent="0.35">
      <c r="A71" s="46" t="s">
        <v>1475</v>
      </c>
      <c r="B71" s="47">
        <v>44270</v>
      </c>
      <c r="C71" s="47">
        <v>44242</v>
      </c>
      <c r="D71" s="47">
        <v>44256</v>
      </c>
      <c r="E71" s="46" t="s">
        <v>1461</v>
      </c>
      <c r="F71" s="46" t="s">
        <v>105</v>
      </c>
      <c r="G71" s="46" t="s">
        <v>1462</v>
      </c>
      <c r="H71" s="46" t="s">
        <v>1459</v>
      </c>
      <c r="I71" s="46" t="s">
        <v>1476</v>
      </c>
      <c r="J71" s="46" t="s">
        <v>1133</v>
      </c>
      <c r="K71" s="46" t="s">
        <v>1477</v>
      </c>
      <c r="L71" s="46" t="s">
        <v>1133</v>
      </c>
      <c r="M71" s="46">
        <v>9.8889303210000001</v>
      </c>
      <c r="N71" s="46">
        <v>32.161499020000001</v>
      </c>
      <c r="O71" s="46" t="s">
        <v>253</v>
      </c>
      <c r="P71" s="46" t="s">
        <v>271</v>
      </c>
      <c r="Q71" s="46" t="s">
        <v>6</v>
      </c>
      <c r="R71" s="46" t="b">
        <v>1</v>
      </c>
      <c r="V71" s="46">
        <v>124</v>
      </c>
      <c r="W71" s="46">
        <v>744</v>
      </c>
      <c r="X71" s="46">
        <v>7</v>
      </c>
      <c r="Y71" s="46">
        <v>21</v>
      </c>
      <c r="Z71" s="46">
        <v>96</v>
      </c>
      <c r="AA71" s="46">
        <v>107</v>
      </c>
      <c r="AB71" s="46">
        <v>66</v>
      </c>
      <c r="AC71" s="46">
        <v>15</v>
      </c>
      <c r="AD71" s="46">
        <v>10</v>
      </c>
      <c r="AE71" s="46">
        <v>41</v>
      </c>
      <c r="AF71" s="46">
        <v>149</v>
      </c>
      <c r="AG71" s="46">
        <v>132</v>
      </c>
      <c r="AH71" s="46">
        <v>75</v>
      </c>
      <c r="AI71" s="46">
        <v>25</v>
      </c>
      <c r="AJ71" s="46">
        <v>312</v>
      </c>
      <c r="AK71" s="46">
        <v>432</v>
      </c>
      <c r="AL71" s="46">
        <v>79</v>
      </c>
      <c r="AM71" s="46">
        <v>40</v>
      </c>
      <c r="AN71" s="46">
        <v>744</v>
      </c>
      <c r="AO71" s="46" t="s">
        <v>12</v>
      </c>
      <c r="AP71" s="46" t="s">
        <v>48</v>
      </c>
      <c r="AR71" s="46" t="s">
        <v>272</v>
      </c>
      <c r="AV71" s="46" t="s">
        <v>255</v>
      </c>
      <c r="AX71" s="46" t="s">
        <v>29</v>
      </c>
      <c r="AZ71" s="46" t="s">
        <v>273</v>
      </c>
      <c r="BB71" s="46" t="b">
        <v>1</v>
      </c>
      <c r="BD71" s="46" t="s">
        <v>237</v>
      </c>
      <c r="BP71" s="46" t="s">
        <v>237</v>
      </c>
      <c r="BQ71" s="46" t="s">
        <v>242</v>
      </c>
      <c r="BR71" s="46" t="s">
        <v>238</v>
      </c>
      <c r="BS71" s="46" t="s">
        <v>1461</v>
      </c>
      <c r="BT71" s="46" t="s">
        <v>105</v>
      </c>
      <c r="BU71" s="46" t="s">
        <v>1462</v>
      </c>
      <c r="BV71" s="46" t="s">
        <v>1459</v>
      </c>
      <c r="BX71" s="46" t="s">
        <v>1465</v>
      </c>
      <c r="BY71" s="46" t="s">
        <v>1467</v>
      </c>
      <c r="CC71" s="46" t="s">
        <v>1478</v>
      </c>
      <c r="CD71" s="46" t="s">
        <v>237</v>
      </c>
      <c r="CU71" s="46" t="s">
        <v>264</v>
      </c>
      <c r="DA71" s="46" t="s">
        <v>265</v>
      </c>
      <c r="DB71" s="46" t="s">
        <v>265</v>
      </c>
      <c r="DC71" s="46" t="s">
        <v>265</v>
      </c>
      <c r="DD71" s="46" t="s">
        <v>265</v>
      </c>
      <c r="DE71" s="46" t="s">
        <v>265</v>
      </c>
      <c r="DF71" s="46" t="s">
        <v>265</v>
      </c>
      <c r="DG71" s="46" t="s">
        <v>265</v>
      </c>
      <c r="DH71" s="46" t="s">
        <v>247</v>
      </c>
      <c r="DK71" s="46" t="b">
        <f>vw_ET_Dataset_Public[[#This Row],[Event Location:  State PCODE]]=vw_ET_Dataset_Public[[#This Row],[Arrival from: Admin 1 PCODE]]</f>
        <v>1</v>
      </c>
      <c r="DL71" s="46" t="b">
        <f>vw_ET_Dataset_Public[[#This Row],[Event Location:  County PCODE]]=vw_ET_Dataset_Public[[#This Row],[Arrival from: Admin 2 PCODE]]</f>
        <v>1</v>
      </c>
      <c r="DM71" s="46" t="b">
        <f>vw_ET_Dataset_Public[[#This Row],[Event Location:  Payam PCODE]]=vw_ET_Dataset_Public[[#This Row],[Arrival from: Admin 3 PCODE]]</f>
        <v>0</v>
      </c>
      <c r="DN71" s="46" t="s">
        <v>3391</v>
      </c>
    </row>
    <row r="72" spans="1:118" x14ac:dyDescent="0.35">
      <c r="A72" s="46" t="s">
        <v>1482</v>
      </c>
      <c r="B72" s="47">
        <v>44270</v>
      </c>
      <c r="C72" s="47">
        <v>44242</v>
      </c>
      <c r="D72" s="47">
        <v>44256</v>
      </c>
      <c r="E72" s="46" t="s">
        <v>1461</v>
      </c>
      <c r="F72" s="46" t="s">
        <v>105</v>
      </c>
      <c r="G72" s="46" t="s">
        <v>1462</v>
      </c>
      <c r="H72" s="46" t="s">
        <v>1459</v>
      </c>
      <c r="I72" s="46" t="s">
        <v>1484</v>
      </c>
      <c r="J72" s="46" t="s">
        <v>1483</v>
      </c>
      <c r="K72" s="46" t="s">
        <v>1485</v>
      </c>
      <c r="L72" s="46" t="s">
        <v>703</v>
      </c>
      <c r="M72" s="46">
        <v>9.7333333</v>
      </c>
      <c r="N72" s="46">
        <v>32.233333299999998</v>
      </c>
      <c r="O72" s="46" t="s">
        <v>253</v>
      </c>
      <c r="P72" s="46" t="s">
        <v>271</v>
      </c>
      <c r="Q72" s="46" t="s">
        <v>6</v>
      </c>
      <c r="R72" s="46" t="b">
        <v>1</v>
      </c>
      <c r="V72" s="46">
        <v>70</v>
      </c>
      <c r="W72" s="46">
        <v>420</v>
      </c>
      <c r="X72" s="46">
        <v>2</v>
      </c>
      <c r="Y72" s="46">
        <v>12</v>
      </c>
      <c r="Z72" s="46">
        <v>88</v>
      </c>
      <c r="AA72" s="46">
        <v>79</v>
      </c>
      <c r="AB72" s="46">
        <v>8</v>
      </c>
      <c r="AC72" s="46">
        <v>3</v>
      </c>
      <c r="AD72" s="46">
        <v>4</v>
      </c>
      <c r="AE72" s="46">
        <v>16</v>
      </c>
      <c r="AF72" s="46">
        <v>96</v>
      </c>
      <c r="AG72" s="46">
        <v>91</v>
      </c>
      <c r="AH72" s="46">
        <v>16</v>
      </c>
      <c r="AI72" s="46">
        <v>5</v>
      </c>
      <c r="AJ72" s="46">
        <v>192</v>
      </c>
      <c r="AK72" s="46">
        <v>228</v>
      </c>
      <c r="AL72" s="46">
        <v>34</v>
      </c>
      <c r="AM72" s="46">
        <v>8</v>
      </c>
      <c r="AN72" s="46">
        <v>420</v>
      </c>
      <c r="AO72" s="46" t="s">
        <v>12</v>
      </c>
      <c r="AP72" s="46" t="s">
        <v>48</v>
      </c>
      <c r="AR72" s="46" t="s">
        <v>234</v>
      </c>
      <c r="AV72" s="46" t="s">
        <v>255</v>
      </c>
      <c r="AX72" s="46" t="s">
        <v>29</v>
      </c>
      <c r="AZ72" s="46" t="s">
        <v>273</v>
      </c>
      <c r="BB72" s="46" t="b">
        <v>1</v>
      </c>
      <c r="BD72" s="46" t="s">
        <v>256</v>
      </c>
      <c r="BE72" s="46" t="b">
        <v>1</v>
      </c>
      <c r="BH72" s="46" t="b">
        <v>1</v>
      </c>
      <c r="BL72" s="46" t="b">
        <v>1</v>
      </c>
      <c r="BP72" s="46" t="s">
        <v>237</v>
      </c>
      <c r="BQ72" s="46" t="s">
        <v>242</v>
      </c>
      <c r="BR72" s="46" t="s">
        <v>238</v>
      </c>
      <c r="BS72" s="46" t="s">
        <v>1461</v>
      </c>
      <c r="BT72" s="46" t="s">
        <v>105</v>
      </c>
      <c r="BU72" s="46" t="s">
        <v>1462</v>
      </c>
      <c r="BV72" s="46" t="s">
        <v>1459</v>
      </c>
      <c r="BX72" s="46" t="s">
        <v>1483</v>
      </c>
      <c r="BY72" s="46" t="s">
        <v>1484</v>
      </c>
      <c r="CC72" s="46" t="s">
        <v>1486</v>
      </c>
      <c r="CD72" s="46" t="s">
        <v>237</v>
      </c>
      <c r="CU72" s="46" t="s">
        <v>264</v>
      </c>
      <c r="DA72" s="46" t="s">
        <v>265</v>
      </c>
      <c r="DB72" s="46" t="s">
        <v>265</v>
      </c>
      <c r="DC72" s="46" t="s">
        <v>265</v>
      </c>
      <c r="DD72" s="46" t="s">
        <v>265</v>
      </c>
      <c r="DE72" s="46" t="s">
        <v>265</v>
      </c>
      <c r="DF72" s="46" t="s">
        <v>265</v>
      </c>
      <c r="DG72" s="46" t="s">
        <v>265</v>
      </c>
      <c r="DH72" s="46" t="s">
        <v>247</v>
      </c>
      <c r="DK72" s="46" t="b">
        <f>vw_ET_Dataset_Public[[#This Row],[Event Location:  State PCODE]]=vw_ET_Dataset_Public[[#This Row],[Arrival from: Admin 1 PCODE]]</f>
        <v>1</v>
      </c>
      <c r="DL72" s="46" t="b">
        <f>vw_ET_Dataset_Public[[#This Row],[Event Location:  County PCODE]]=vw_ET_Dataset_Public[[#This Row],[Arrival from: Admin 2 PCODE]]</f>
        <v>1</v>
      </c>
      <c r="DM72" s="46" t="b">
        <f>vw_ET_Dataset_Public[[#This Row],[Event Location:  Payam PCODE]]=vw_ET_Dataset_Public[[#This Row],[Arrival from: Admin 3 PCODE]]</f>
        <v>1</v>
      </c>
      <c r="DN72" s="46" t="s">
        <v>3390</v>
      </c>
    </row>
    <row r="73" spans="1:118" x14ac:dyDescent="0.35">
      <c r="A73" s="46" t="s">
        <v>2523</v>
      </c>
      <c r="B73" s="47">
        <v>44271</v>
      </c>
      <c r="C73" s="47">
        <v>44270</v>
      </c>
      <c r="D73" s="47">
        <v>44271</v>
      </c>
      <c r="E73" s="46" t="s">
        <v>1461</v>
      </c>
      <c r="F73" s="46" t="s">
        <v>105</v>
      </c>
      <c r="G73" s="46" t="s">
        <v>1550</v>
      </c>
      <c r="H73" s="46" t="s">
        <v>106</v>
      </c>
      <c r="I73" s="46" t="s">
        <v>1573</v>
      </c>
      <c r="J73" s="46" t="s">
        <v>1572</v>
      </c>
      <c r="K73" s="46" t="s">
        <v>2524</v>
      </c>
      <c r="L73" s="46" t="s">
        <v>2787</v>
      </c>
      <c r="M73" s="46">
        <v>9.5656700000000008</v>
      </c>
      <c r="N73" s="46">
        <v>31.680686000000001</v>
      </c>
      <c r="O73" s="46" t="s">
        <v>232</v>
      </c>
      <c r="P73" s="46" t="s">
        <v>271</v>
      </c>
      <c r="Q73" s="46" t="s">
        <v>6</v>
      </c>
      <c r="U73" s="46" t="b">
        <v>1</v>
      </c>
      <c r="V73" s="46">
        <v>97</v>
      </c>
      <c r="W73" s="46">
        <v>462</v>
      </c>
      <c r="X73" s="46">
        <v>36</v>
      </c>
      <c r="Y73" s="46">
        <v>7</v>
      </c>
      <c r="Z73" s="46">
        <v>52</v>
      </c>
      <c r="AA73" s="46">
        <v>90</v>
      </c>
      <c r="AB73" s="46">
        <v>29</v>
      </c>
      <c r="AC73" s="46">
        <v>12</v>
      </c>
      <c r="AD73" s="46">
        <v>33</v>
      </c>
      <c r="AE73" s="46">
        <v>15</v>
      </c>
      <c r="AF73" s="46">
        <v>24</v>
      </c>
      <c r="AG73" s="46">
        <v>127</v>
      </c>
      <c r="AH73" s="46">
        <v>23</v>
      </c>
      <c r="AI73" s="46">
        <v>14</v>
      </c>
      <c r="AJ73" s="46">
        <v>226</v>
      </c>
      <c r="AK73" s="46">
        <v>236</v>
      </c>
      <c r="AL73" s="46">
        <v>91</v>
      </c>
      <c r="AM73" s="46">
        <v>26</v>
      </c>
      <c r="AN73" s="46">
        <v>462</v>
      </c>
      <c r="AO73" s="46" t="s">
        <v>13</v>
      </c>
      <c r="AP73" s="46" t="s">
        <v>48</v>
      </c>
      <c r="AR73" s="46" t="s">
        <v>272</v>
      </c>
      <c r="AV73" s="46" t="s">
        <v>1516</v>
      </c>
      <c r="AX73" s="46" t="s">
        <v>65</v>
      </c>
      <c r="BD73" s="46" t="s">
        <v>256</v>
      </c>
      <c r="BE73" s="46" t="b">
        <v>1</v>
      </c>
      <c r="BH73" s="46" t="b">
        <v>1</v>
      </c>
      <c r="BL73" s="46" t="b">
        <v>1</v>
      </c>
      <c r="BP73" s="46" t="s">
        <v>237</v>
      </c>
      <c r="BQ73" s="46" t="s">
        <v>242</v>
      </c>
      <c r="BR73" s="46" t="s">
        <v>238</v>
      </c>
      <c r="BS73" s="46" t="s">
        <v>260</v>
      </c>
      <c r="BT73" s="46" t="s">
        <v>83</v>
      </c>
      <c r="BU73" s="46" t="s">
        <v>667</v>
      </c>
      <c r="BV73" s="46" t="s">
        <v>88</v>
      </c>
      <c r="BX73" s="46" t="s">
        <v>680</v>
      </c>
      <c r="BY73" s="46" t="s">
        <v>681</v>
      </c>
      <c r="CA73" s="46" t="s">
        <v>2521</v>
      </c>
      <c r="CB73" s="46" t="s">
        <v>2520</v>
      </c>
      <c r="CC73" s="46" t="s">
        <v>680</v>
      </c>
      <c r="CD73" s="46" t="s">
        <v>256</v>
      </c>
      <c r="CE73" s="46" t="s">
        <v>234</v>
      </c>
      <c r="CF73" s="46" t="s">
        <v>242</v>
      </c>
      <c r="CG73" s="46" t="s">
        <v>260</v>
      </c>
      <c r="CH73" s="46" t="s">
        <v>667</v>
      </c>
      <c r="CI73" s="46" t="s">
        <v>681</v>
      </c>
      <c r="CJ73" s="46" t="s">
        <v>2521</v>
      </c>
      <c r="CK73" s="46" t="s">
        <v>238</v>
      </c>
      <c r="CL73" s="46" t="s">
        <v>83</v>
      </c>
      <c r="CN73" s="46" t="s">
        <v>88</v>
      </c>
      <c r="CP73" s="46" t="s">
        <v>680</v>
      </c>
      <c r="CR73" s="46" t="s">
        <v>256</v>
      </c>
      <c r="CS73" s="46" t="s">
        <v>2520</v>
      </c>
      <c r="CT73" s="46" t="s">
        <v>2525</v>
      </c>
      <c r="CU73" s="46" t="s">
        <v>256</v>
      </c>
      <c r="CV73" s="46">
        <v>40</v>
      </c>
      <c r="CW73" s="46">
        <v>150</v>
      </c>
      <c r="CX73" s="46" t="s">
        <v>272</v>
      </c>
      <c r="CY73" s="46" t="s">
        <v>2256</v>
      </c>
      <c r="DA73" s="46" t="s">
        <v>265</v>
      </c>
      <c r="DB73" s="46" t="s">
        <v>265</v>
      </c>
      <c r="DC73" s="46" t="s">
        <v>265</v>
      </c>
      <c r="DD73" s="46" t="s">
        <v>265</v>
      </c>
      <c r="DE73" s="46" t="s">
        <v>265</v>
      </c>
      <c r="DF73" s="46" t="s">
        <v>265</v>
      </c>
      <c r="DG73" s="46" t="s">
        <v>265</v>
      </c>
      <c r="DH73" s="46" t="s">
        <v>247</v>
      </c>
      <c r="DK73" s="46" t="b">
        <f>vw_ET_Dataset_Public[[#This Row],[Event Location:  State PCODE]]=vw_ET_Dataset_Public[[#This Row],[Arrival from: Admin 1 PCODE]]</f>
        <v>0</v>
      </c>
      <c r="DL73" s="46" t="b">
        <f>vw_ET_Dataset_Public[[#This Row],[Event Location:  County PCODE]]=vw_ET_Dataset_Public[[#This Row],[Arrival from: Admin 2 PCODE]]</f>
        <v>0</v>
      </c>
      <c r="DM73" s="46" t="b">
        <f>vw_ET_Dataset_Public[[#This Row],[Event Location:  Payam PCODE]]=vw_ET_Dataset_Public[[#This Row],[Arrival from: Admin 3 PCODE]]</f>
        <v>0</v>
      </c>
      <c r="DN73" s="46" t="s">
        <v>3395</v>
      </c>
    </row>
    <row r="74" spans="1:118" x14ac:dyDescent="0.35">
      <c r="A74" s="46" t="s">
        <v>307</v>
      </c>
      <c r="B74" s="47">
        <v>44272</v>
      </c>
      <c r="C74" s="47">
        <v>44243</v>
      </c>
      <c r="D74" s="47">
        <v>44271</v>
      </c>
      <c r="E74" s="46" t="s">
        <v>227</v>
      </c>
      <c r="F74" s="46" t="s">
        <v>80</v>
      </c>
      <c r="G74" s="46" t="s">
        <v>228</v>
      </c>
      <c r="H74" s="46" t="s">
        <v>81</v>
      </c>
      <c r="I74" s="46" t="s">
        <v>280</v>
      </c>
      <c r="J74" s="46" t="s">
        <v>278</v>
      </c>
      <c r="K74" s="46" t="s">
        <v>308</v>
      </c>
      <c r="L74" s="46" t="s">
        <v>309</v>
      </c>
      <c r="M74" s="46">
        <v>4.923</v>
      </c>
      <c r="N74" s="46">
        <v>32.61</v>
      </c>
      <c r="O74" s="46" t="s">
        <v>253</v>
      </c>
      <c r="P74" s="46" t="s">
        <v>271</v>
      </c>
      <c r="Q74" s="46" t="s">
        <v>24</v>
      </c>
      <c r="R74" s="46" t="b">
        <v>1</v>
      </c>
      <c r="S74" s="46" t="b">
        <v>1</v>
      </c>
      <c r="V74" s="46">
        <v>459</v>
      </c>
      <c r="W74" s="46">
        <v>2294</v>
      </c>
      <c r="X74" s="46">
        <v>120</v>
      </c>
      <c r="Y74" s="46">
        <v>186</v>
      </c>
      <c r="Z74" s="46">
        <v>164</v>
      </c>
      <c r="AA74" s="46">
        <v>273</v>
      </c>
      <c r="AB74" s="46">
        <v>109</v>
      </c>
      <c r="AC74" s="46">
        <v>66</v>
      </c>
      <c r="AD74" s="46">
        <v>186</v>
      </c>
      <c r="AE74" s="46">
        <v>240</v>
      </c>
      <c r="AF74" s="46">
        <v>197</v>
      </c>
      <c r="AG74" s="46">
        <v>470</v>
      </c>
      <c r="AH74" s="46">
        <v>185</v>
      </c>
      <c r="AI74" s="46">
        <v>98</v>
      </c>
      <c r="AJ74" s="46">
        <v>918</v>
      </c>
      <c r="AK74" s="46">
        <v>1376</v>
      </c>
      <c r="AL74" s="46">
        <v>732</v>
      </c>
      <c r="AM74" s="46">
        <v>164</v>
      </c>
      <c r="AN74" s="46">
        <v>2294</v>
      </c>
      <c r="AP74" s="46" t="s">
        <v>47</v>
      </c>
      <c r="AR74" s="46" t="s">
        <v>234</v>
      </c>
      <c r="AT74" s="46" t="b">
        <v>1</v>
      </c>
      <c r="AV74" s="46" t="s">
        <v>304</v>
      </c>
      <c r="AX74" s="46" t="s">
        <v>305</v>
      </c>
      <c r="BD74" s="46" t="s">
        <v>256</v>
      </c>
      <c r="BF74" s="46" t="b">
        <v>1</v>
      </c>
      <c r="BH74" s="46" t="b">
        <v>1</v>
      </c>
      <c r="BL74" s="46" t="b">
        <v>1</v>
      </c>
      <c r="BP74" s="46" t="s">
        <v>237</v>
      </c>
      <c r="BQ74" s="46" t="s">
        <v>242</v>
      </c>
      <c r="BR74" s="46" t="s">
        <v>238</v>
      </c>
      <c r="BS74" s="46" t="s">
        <v>227</v>
      </c>
      <c r="BT74" s="46" t="s">
        <v>80</v>
      </c>
      <c r="BU74" s="46" t="s">
        <v>228</v>
      </c>
      <c r="BV74" s="46" t="s">
        <v>81</v>
      </c>
      <c r="BX74" s="46" t="s">
        <v>278</v>
      </c>
      <c r="BY74" s="46" t="s">
        <v>280</v>
      </c>
      <c r="CA74" s="46" t="s">
        <v>312</v>
      </c>
      <c r="CB74" s="46" t="s">
        <v>310</v>
      </c>
      <c r="CC74" s="46" t="s">
        <v>311</v>
      </c>
      <c r="CU74" s="46" t="s">
        <v>264</v>
      </c>
      <c r="DA74" s="46" t="s">
        <v>245</v>
      </c>
      <c r="DB74" s="46" t="s">
        <v>245</v>
      </c>
      <c r="DC74" s="46" t="s">
        <v>265</v>
      </c>
      <c r="DD74" s="46" t="s">
        <v>265</v>
      </c>
      <c r="DE74" s="46" t="s">
        <v>265</v>
      </c>
      <c r="DF74" s="46" t="s">
        <v>245</v>
      </c>
      <c r="DG74" s="46" t="s">
        <v>265</v>
      </c>
      <c r="DH74" s="46" t="s">
        <v>247</v>
      </c>
      <c r="DK74" s="46" t="b">
        <f>vw_ET_Dataset_Public[[#This Row],[Event Location:  State PCODE]]=vw_ET_Dataset_Public[[#This Row],[Arrival from: Admin 1 PCODE]]</f>
        <v>1</v>
      </c>
      <c r="DL74" s="46" t="b">
        <f>vw_ET_Dataset_Public[[#This Row],[Event Location:  County PCODE]]=vw_ET_Dataset_Public[[#This Row],[Arrival from: Admin 2 PCODE]]</f>
        <v>1</v>
      </c>
      <c r="DM74" s="46" t="b">
        <f>vw_ET_Dataset_Public[[#This Row],[Event Location:  Payam PCODE]]=vw_ET_Dataset_Public[[#This Row],[Arrival from: Admin 3 PCODE]]</f>
        <v>1</v>
      </c>
      <c r="DN74" s="46" t="s">
        <v>3390</v>
      </c>
    </row>
    <row r="75" spans="1:118" x14ac:dyDescent="0.35">
      <c r="A75" s="46" t="s">
        <v>2517</v>
      </c>
      <c r="B75" s="47">
        <v>44272</v>
      </c>
      <c r="C75" s="47">
        <v>44271</v>
      </c>
      <c r="D75" s="47">
        <v>44272</v>
      </c>
      <c r="E75" s="46" t="s">
        <v>1461</v>
      </c>
      <c r="F75" s="46" t="s">
        <v>105</v>
      </c>
      <c r="G75" s="46" t="s">
        <v>1550</v>
      </c>
      <c r="H75" s="46" t="s">
        <v>106</v>
      </c>
      <c r="I75" s="46" t="s">
        <v>1551</v>
      </c>
      <c r="J75" s="46" t="s">
        <v>1549</v>
      </c>
      <c r="K75" s="46" t="s">
        <v>2518</v>
      </c>
      <c r="L75" s="46" t="s">
        <v>2519</v>
      </c>
      <c r="M75" s="46">
        <v>9.5229999999999997</v>
      </c>
      <c r="N75" s="46">
        <v>31.6508</v>
      </c>
      <c r="O75" s="46" t="s">
        <v>232</v>
      </c>
      <c r="P75" s="46" t="s">
        <v>271</v>
      </c>
      <c r="Q75" s="46" t="s">
        <v>6</v>
      </c>
      <c r="U75" s="46" t="b">
        <v>1</v>
      </c>
      <c r="V75" s="46">
        <v>97</v>
      </c>
      <c r="W75" s="46">
        <v>462</v>
      </c>
      <c r="X75" s="46">
        <v>36</v>
      </c>
      <c r="Y75" s="46">
        <v>7</v>
      </c>
      <c r="Z75" s="46">
        <v>52</v>
      </c>
      <c r="AA75" s="46">
        <v>90</v>
      </c>
      <c r="AB75" s="46">
        <v>29</v>
      </c>
      <c r="AC75" s="46">
        <v>12</v>
      </c>
      <c r="AD75" s="46">
        <v>33</v>
      </c>
      <c r="AE75" s="46">
        <v>15</v>
      </c>
      <c r="AF75" s="46">
        <v>24</v>
      </c>
      <c r="AG75" s="46">
        <v>127</v>
      </c>
      <c r="AH75" s="46">
        <v>23</v>
      </c>
      <c r="AI75" s="46">
        <v>14</v>
      </c>
      <c r="AJ75" s="46">
        <v>226</v>
      </c>
      <c r="AK75" s="46">
        <v>236</v>
      </c>
      <c r="AL75" s="46">
        <v>91</v>
      </c>
      <c r="AM75" s="46">
        <v>26</v>
      </c>
      <c r="AN75" s="46">
        <v>462</v>
      </c>
      <c r="AO75" s="46" t="s">
        <v>12</v>
      </c>
      <c r="AP75" s="46" t="s">
        <v>48</v>
      </c>
      <c r="AR75" s="46" t="s">
        <v>272</v>
      </c>
      <c r="AV75" s="46" t="s">
        <v>1516</v>
      </c>
      <c r="AX75" s="46" t="s">
        <v>65</v>
      </c>
      <c r="BD75" s="46" t="s">
        <v>256</v>
      </c>
      <c r="BE75" s="46" t="b">
        <v>1</v>
      </c>
      <c r="BH75" s="46" t="b">
        <v>1</v>
      </c>
      <c r="BP75" s="46" t="s">
        <v>237</v>
      </c>
      <c r="BQ75" s="46" t="s">
        <v>242</v>
      </c>
      <c r="BR75" s="46" t="s">
        <v>238</v>
      </c>
      <c r="BS75" s="46" t="s">
        <v>260</v>
      </c>
      <c r="BT75" s="46" t="s">
        <v>83</v>
      </c>
      <c r="BU75" s="46" t="s">
        <v>667</v>
      </c>
      <c r="BV75" s="46" t="s">
        <v>88</v>
      </c>
      <c r="BX75" s="46" t="s">
        <v>680</v>
      </c>
      <c r="BY75" s="46" t="s">
        <v>681</v>
      </c>
      <c r="CA75" s="46" t="s">
        <v>2521</v>
      </c>
      <c r="CB75" s="46" t="s">
        <v>2520</v>
      </c>
      <c r="CC75" s="46" t="s">
        <v>680</v>
      </c>
      <c r="CD75" s="46" t="s">
        <v>256</v>
      </c>
      <c r="CE75" s="46" t="s">
        <v>234</v>
      </c>
      <c r="CF75" s="46" t="s">
        <v>944</v>
      </c>
      <c r="CG75" s="46" t="s">
        <v>945</v>
      </c>
      <c r="CH75" s="46" t="s">
        <v>2189</v>
      </c>
      <c r="CI75" s="46" t="s">
        <v>244</v>
      </c>
      <c r="CJ75" s="46" t="s">
        <v>244</v>
      </c>
      <c r="CK75" s="46" t="s">
        <v>942</v>
      </c>
      <c r="CL75" s="46" t="s">
        <v>943</v>
      </c>
      <c r="CN75" s="46" t="s">
        <v>2188</v>
      </c>
      <c r="CP75" s="46" t="s">
        <v>352</v>
      </c>
      <c r="CR75" s="46" t="s">
        <v>256</v>
      </c>
      <c r="CS75" s="46" t="s">
        <v>240</v>
      </c>
      <c r="CT75" s="46" t="s">
        <v>2522</v>
      </c>
      <c r="CU75" s="46" t="s">
        <v>256</v>
      </c>
      <c r="CV75" s="46">
        <v>60</v>
      </c>
      <c r="CW75" s="46">
        <v>150</v>
      </c>
      <c r="CX75" s="46" t="s">
        <v>272</v>
      </c>
      <c r="CY75" s="46" t="s">
        <v>2379</v>
      </c>
      <c r="DA75" s="46" t="s">
        <v>246</v>
      </c>
      <c r="DB75" s="46" t="s">
        <v>246</v>
      </c>
      <c r="DC75" s="46" t="s">
        <v>246</v>
      </c>
      <c r="DD75" s="46" t="s">
        <v>265</v>
      </c>
      <c r="DE75" s="46" t="s">
        <v>265</v>
      </c>
      <c r="DF75" s="46" t="s">
        <v>265</v>
      </c>
      <c r="DG75" s="46" t="s">
        <v>265</v>
      </c>
      <c r="DH75" s="46" t="s">
        <v>247</v>
      </c>
      <c r="DK75" s="46" t="b">
        <f>vw_ET_Dataset_Public[[#This Row],[Event Location:  State PCODE]]=vw_ET_Dataset_Public[[#This Row],[Arrival from: Admin 1 PCODE]]</f>
        <v>0</v>
      </c>
      <c r="DL75" s="46" t="b">
        <f>vw_ET_Dataset_Public[[#This Row],[Event Location:  County PCODE]]=vw_ET_Dataset_Public[[#This Row],[Arrival from: Admin 2 PCODE]]</f>
        <v>0</v>
      </c>
      <c r="DM75" s="46" t="b">
        <f>vw_ET_Dataset_Public[[#This Row],[Event Location:  Payam PCODE]]=vw_ET_Dataset_Public[[#This Row],[Arrival from: Admin 3 PCODE]]</f>
        <v>0</v>
      </c>
      <c r="DN75" s="46" t="s">
        <v>3395</v>
      </c>
    </row>
    <row r="76" spans="1:118" x14ac:dyDescent="0.35">
      <c r="A76" s="46" t="s">
        <v>499</v>
      </c>
      <c r="B76" s="47">
        <v>44273</v>
      </c>
      <c r="C76" s="47">
        <v>44202</v>
      </c>
      <c r="D76" s="47">
        <v>44265</v>
      </c>
      <c r="E76" s="46" t="s">
        <v>377</v>
      </c>
      <c r="F76" s="46" t="s">
        <v>375</v>
      </c>
      <c r="G76" s="46" t="s">
        <v>453</v>
      </c>
      <c r="H76" s="46" t="s">
        <v>451</v>
      </c>
      <c r="I76" s="46" t="s">
        <v>487</v>
      </c>
      <c r="J76" s="46" t="s">
        <v>486</v>
      </c>
      <c r="K76" s="46" t="s">
        <v>500</v>
      </c>
      <c r="L76" s="46" t="s">
        <v>501</v>
      </c>
      <c r="M76" s="46">
        <v>3.6311226200000002</v>
      </c>
      <c r="N76" s="46">
        <v>32.140435910000001</v>
      </c>
      <c r="O76" s="46" t="s">
        <v>253</v>
      </c>
      <c r="P76" s="46" t="s">
        <v>302</v>
      </c>
      <c r="Q76" s="46" t="s">
        <v>24</v>
      </c>
      <c r="U76" s="46" t="b">
        <v>1</v>
      </c>
      <c r="V76" s="46">
        <v>52</v>
      </c>
      <c r="W76" s="46">
        <v>207</v>
      </c>
      <c r="X76" s="46">
        <v>5</v>
      </c>
      <c r="Y76" s="46">
        <v>17</v>
      </c>
      <c r="Z76" s="46">
        <v>22</v>
      </c>
      <c r="AA76" s="46">
        <v>38</v>
      </c>
      <c r="AB76" s="46">
        <v>21</v>
      </c>
      <c r="AC76" s="46">
        <v>3</v>
      </c>
      <c r="AD76" s="46">
        <v>4</v>
      </c>
      <c r="AE76" s="46">
        <v>19</v>
      </c>
      <c r="AF76" s="46">
        <v>27</v>
      </c>
      <c r="AG76" s="46">
        <v>30</v>
      </c>
      <c r="AH76" s="46">
        <v>20</v>
      </c>
      <c r="AI76" s="46">
        <v>1</v>
      </c>
      <c r="AJ76" s="46">
        <v>106</v>
      </c>
      <c r="AK76" s="46">
        <v>101</v>
      </c>
      <c r="AL76" s="46">
        <v>45</v>
      </c>
      <c r="AM76" s="46">
        <v>4</v>
      </c>
      <c r="AN76" s="46">
        <v>207</v>
      </c>
      <c r="AP76" s="46" t="s">
        <v>48</v>
      </c>
      <c r="AR76" s="46" t="s">
        <v>303</v>
      </c>
      <c r="AT76" s="46" t="b">
        <v>1</v>
      </c>
      <c r="AU76" s="46" t="b">
        <v>1</v>
      </c>
      <c r="AV76" s="46" t="s">
        <v>304</v>
      </c>
      <c r="AX76" s="46" t="s">
        <v>502</v>
      </c>
      <c r="BD76" s="46" t="s">
        <v>256</v>
      </c>
      <c r="BF76" s="46" t="b">
        <v>1</v>
      </c>
      <c r="BH76" s="46" t="b">
        <v>1</v>
      </c>
      <c r="BI76" s="46" t="b">
        <v>1</v>
      </c>
      <c r="BL76" s="46" t="b">
        <v>1</v>
      </c>
      <c r="BP76" s="46" t="s">
        <v>256</v>
      </c>
      <c r="BQ76" s="46" t="s">
        <v>333</v>
      </c>
      <c r="BR76" s="46" t="s">
        <v>329</v>
      </c>
      <c r="BS76" s="46" t="s">
        <v>433</v>
      </c>
      <c r="BT76" s="46" t="s">
        <v>429</v>
      </c>
      <c r="BU76" s="46" t="s">
        <v>434</v>
      </c>
      <c r="BV76" s="46" t="s">
        <v>430</v>
      </c>
      <c r="BX76" s="46" t="s">
        <v>503</v>
      </c>
      <c r="BY76" s="46" t="s">
        <v>505</v>
      </c>
      <c r="CA76" s="46" t="s">
        <v>244</v>
      </c>
      <c r="CB76" s="46" t="s">
        <v>240</v>
      </c>
      <c r="CC76" s="46" t="s">
        <v>504</v>
      </c>
      <c r="CU76" s="46" t="s">
        <v>264</v>
      </c>
      <c r="DA76" s="46" t="s">
        <v>245</v>
      </c>
      <c r="DB76" s="46" t="s">
        <v>245</v>
      </c>
      <c r="DC76" s="46" t="s">
        <v>245</v>
      </c>
      <c r="DD76" s="46" t="s">
        <v>245</v>
      </c>
      <c r="DE76" s="46" t="s">
        <v>265</v>
      </c>
      <c r="DF76" s="46" t="s">
        <v>245</v>
      </c>
      <c r="DG76" s="46" t="s">
        <v>265</v>
      </c>
      <c r="DH76" s="46" t="s">
        <v>506</v>
      </c>
      <c r="DI76" s="46" t="s">
        <v>507</v>
      </c>
      <c r="DJ76" s="46" t="s">
        <v>265</v>
      </c>
      <c r="DK76" s="46" t="b">
        <f>vw_ET_Dataset_Public[[#This Row],[Event Location:  State PCODE]]=vw_ET_Dataset_Public[[#This Row],[Arrival from: Admin 1 PCODE]]</f>
        <v>0</v>
      </c>
      <c r="DL76" s="46" t="b">
        <f>vw_ET_Dataset_Public[[#This Row],[Event Location:  County PCODE]]=vw_ET_Dataset_Public[[#This Row],[Arrival from: Admin 2 PCODE]]</f>
        <v>0</v>
      </c>
      <c r="DM76" s="46" t="b">
        <f>vw_ET_Dataset_Public[[#This Row],[Event Location:  Payam PCODE]]=vw_ET_Dataset_Public[[#This Row],[Arrival from: Admin 3 PCODE]]</f>
        <v>0</v>
      </c>
      <c r="DN76" s="46" t="s">
        <v>3393</v>
      </c>
    </row>
    <row r="77" spans="1:118" x14ac:dyDescent="0.35">
      <c r="A77" s="46" t="s">
        <v>1992</v>
      </c>
      <c r="B77" s="47">
        <v>44273</v>
      </c>
      <c r="C77" s="47">
        <v>44243</v>
      </c>
      <c r="D77" s="47">
        <v>44273</v>
      </c>
      <c r="E77" s="46" t="s">
        <v>1626</v>
      </c>
      <c r="F77" s="46" t="s">
        <v>111</v>
      </c>
      <c r="G77" s="46" t="s">
        <v>1994</v>
      </c>
      <c r="H77" s="46" t="s">
        <v>113</v>
      </c>
      <c r="I77" s="46" t="s">
        <v>1995</v>
      </c>
      <c r="J77" s="46" t="s">
        <v>1993</v>
      </c>
      <c r="K77" s="46" t="s">
        <v>1996</v>
      </c>
      <c r="L77" s="46" t="s">
        <v>1993</v>
      </c>
      <c r="M77" s="46">
        <v>7.6543599090000001</v>
      </c>
      <c r="N77" s="46">
        <v>28.702904969999999</v>
      </c>
      <c r="O77" s="46" t="s">
        <v>232</v>
      </c>
      <c r="P77" s="46" t="s">
        <v>233</v>
      </c>
      <c r="Q77" s="46" t="s">
        <v>6</v>
      </c>
      <c r="U77" s="46" t="b">
        <v>1</v>
      </c>
      <c r="V77" s="46">
        <v>183</v>
      </c>
      <c r="W77" s="46">
        <v>1095</v>
      </c>
      <c r="X77" s="46">
        <v>60</v>
      </c>
      <c r="Y77" s="46">
        <v>83</v>
      </c>
      <c r="Z77" s="46">
        <v>120</v>
      </c>
      <c r="AA77" s="46">
        <v>101</v>
      </c>
      <c r="AB77" s="46">
        <v>69</v>
      </c>
      <c r="AC77" s="46">
        <v>27</v>
      </c>
      <c r="AD77" s="46">
        <v>83</v>
      </c>
      <c r="AE77" s="46">
        <v>114</v>
      </c>
      <c r="AF77" s="46">
        <v>165</v>
      </c>
      <c r="AG77" s="46">
        <v>140</v>
      </c>
      <c r="AH77" s="46">
        <v>95</v>
      </c>
      <c r="AI77" s="46">
        <v>38</v>
      </c>
      <c r="AJ77" s="46">
        <v>460</v>
      </c>
      <c r="AK77" s="46">
        <v>635</v>
      </c>
      <c r="AL77" s="46">
        <v>340</v>
      </c>
      <c r="AM77" s="46">
        <v>65</v>
      </c>
      <c r="AN77" s="46">
        <v>1095</v>
      </c>
      <c r="AO77" s="46" t="s">
        <v>12</v>
      </c>
      <c r="AP77" s="46" t="s">
        <v>48</v>
      </c>
      <c r="AR77" s="46" t="s">
        <v>272</v>
      </c>
      <c r="AV77" s="46" t="s">
        <v>255</v>
      </c>
      <c r="AX77" s="46" t="s">
        <v>29</v>
      </c>
      <c r="AZ77" s="46" t="s">
        <v>701</v>
      </c>
      <c r="BC77" s="46" t="b">
        <v>1</v>
      </c>
      <c r="BD77" s="46" t="s">
        <v>237</v>
      </c>
      <c r="BP77" s="46" t="s">
        <v>237</v>
      </c>
      <c r="BQ77" s="46" t="s">
        <v>242</v>
      </c>
      <c r="BR77" s="46" t="s">
        <v>238</v>
      </c>
      <c r="BS77" s="46" t="s">
        <v>1626</v>
      </c>
      <c r="BT77" s="46" t="s">
        <v>111</v>
      </c>
      <c r="BU77" s="46" t="s">
        <v>1652</v>
      </c>
      <c r="BV77" s="46" t="s">
        <v>1649</v>
      </c>
      <c r="BX77" s="46" t="s">
        <v>1967</v>
      </c>
      <c r="BY77" s="46" t="s">
        <v>1968</v>
      </c>
      <c r="CA77" s="46" t="s">
        <v>1971</v>
      </c>
      <c r="CB77" s="46" t="s">
        <v>1970</v>
      </c>
      <c r="CC77" s="46" t="s">
        <v>1967</v>
      </c>
      <c r="CD77" s="46" t="s">
        <v>237</v>
      </c>
      <c r="CU77" s="46" t="s">
        <v>264</v>
      </c>
      <c r="DA77" s="46" t="s">
        <v>265</v>
      </c>
      <c r="DB77" s="46" t="s">
        <v>265</v>
      </c>
      <c r="DC77" s="46" t="s">
        <v>265</v>
      </c>
      <c r="DD77" s="46" t="s">
        <v>265</v>
      </c>
      <c r="DE77" s="46" t="s">
        <v>265</v>
      </c>
      <c r="DF77" s="46" t="s">
        <v>265</v>
      </c>
      <c r="DG77" s="46" t="s">
        <v>265</v>
      </c>
      <c r="DH77" s="46" t="s">
        <v>247</v>
      </c>
      <c r="DK77" s="46" t="b">
        <f>vw_ET_Dataset_Public[[#This Row],[Event Location:  State PCODE]]=vw_ET_Dataset_Public[[#This Row],[Arrival from: Admin 1 PCODE]]</f>
        <v>1</v>
      </c>
      <c r="DL77" s="46" t="b">
        <f>vw_ET_Dataset_Public[[#This Row],[Event Location:  County PCODE]]=vw_ET_Dataset_Public[[#This Row],[Arrival from: Admin 2 PCODE]]</f>
        <v>0</v>
      </c>
      <c r="DM77" s="46" t="b">
        <f>vw_ET_Dataset_Public[[#This Row],[Event Location:  Payam PCODE]]=vw_ET_Dataset_Public[[#This Row],[Arrival from: Admin 3 PCODE]]</f>
        <v>0</v>
      </c>
      <c r="DN77" s="46" t="s">
        <v>3392</v>
      </c>
    </row>
    <row r="78" spans="1:118" x14ac:dyDescent="0.35">
      <c r="A78" s="46" t="s">
        <v>603</v>
      </c>
      <c r="B78" s="47">
        <v>44274</v>
      </c>
      <c r="C78" s="47">
        <v>44198</v>
      </c>
      <c r="D78" s="47">
        <v>44257</v>
      </c>
      <c r="E78" s="46" t="s">
        <v>377</v>
      </c>
      <c r="F78" s="46" t="s">
        <v>375</v>
      </c>
      <c r="G78" s="46" t="s">
        <v>598</v>
      </c>
      <c r="H78" s="46" t="s">
        <v>596</v>
      </c>
      <c r="I78" s="46" t="s">
        <v>599</v>
      </c>
      <c r="J78" s="46" t="s">
        <v>597</v>
      </c>
      <c r="K78" s="46" t="s">
        <v>604</v>
      </c>
      <c r="L78" s="46" t="s">
        <v>605</v>
      </c>
      <c r="M78" s="46">
        <v>4.4610219000000004</v>
      </c>
      <c r="N78" s="46">
        <v>32.877206309999998</v>
      </c>
      <c r="O78" s="46" t="s">
        <v>253</v>
      </c>
      <c r="P78" s="46" t="s">
        <v>382</v>
      </c>
      <c r="Q78" s="46" t="s">
        <v>24</v>
      </c>
      <c r="R78" s="46" t="b">
        <v>1</v>
      </c>
      <c r="U78" s="46" t="b">
        <v>1</v>
      </c>
      <c r="V78" s="46">
        <v>74</v>
      </c>
      <c r="W78" s="46">
        <v>317</v>
      </c>
      <c r="X78" s="46">
        <v>4</v>
      </c>
      <c r="Y78" s="46">
        <v>14</v>
      </c>
      <c r="Z78" s="46">
        <v>31</v>
      </c>
      <c r="AA78" s="46">
        <v>71</v>
      </c>
      <c r="AB78" s="46">
        <v>32</v>
      </c>
      <c r="AC78" s="46">
        <v>28</v>
      </c>
      <c r="AD78" s="46">
        <v>5</v>
      </c>
      <c r="AE78" s="46">
        <v>11</v>
      </c>
      <c r="AF78" s="46">
        <v>22</v>
      </c>
      <c r="AG78" s="46">
        <v>57</v>
      </c>
      <c r="AH78" s="46">
        <v>29</v>
      </c>
      <c r="AI78" s="46">
        <v>13</v>
      </c>
      <c r="AJ78" s="46">
        <v>180</v>
      </c>
      <c r="AK78" s="46">
        <v>137</v>
      </c>
      <c r="AL78" s="46">
        <v>34</v>
      </c>
      <c r="AM78" s="46">
        <v>41</v>
      </c>
      <c r="AN78" s="46">
        <v>317</v>
      </c>
      <c r="AP78" s="46" t="s">
        <v>48</v>
      </c>
      <c r="AR78" s="46" t="s">
        <v>303</v>
      </c>
      <c r="AT78" s="46" t="b">
        <v>1</v>
      </c>
      <c r="AV78" s="46" t="s">
        <v>304</v>
      </c>
      <c r="AX78" s="46" t="s">
        <v>350</v>
      </c>
      <c r="BD78" s="46" t="s">
        <v>256</v>
      </c>
      <c r="BE78" s="46" t="b">
        <v>1</v>
      </c>
      <c r="BF78" s="46" t="b">
        <v>1</v>
      </c>
      <c r="BL78" s="46" t="b">
        <v>1</v>
      </c>
      <c r="BP78" s="46" t="s">
        <v>256</v>
      </c>
      <c r="BQ78" s="46" t="s">
        <v>333</v>
      </c>
      <c r="BR78" s="46" t="s">
        <v>329</v>
      </c>
      <c r="BS78" s="46" t="s">
        <v>385</v>
      </c>
      <c r="BT78" s="46" t="s">
        <v>383</v>
      </c>
      <c r="BU78" s="46" t="s">
        <v>386</v>
      </c>
      <c r="BV78" s="46" t="s">
        <v>383</v>
      </c>
      <c r="BX78" s="46" t="s">
        <v>352</v>
      </c>
      <c r="BY78" s="46" t="s">
        <v>244</v>
      </c>
      <c r="CA78" s="46" t="s">
        <v>244</v>
      </c>
      <c r="CB78" s="46" t="s">
        <v>240</v>
      </c>
      <c r="CC78" s="46" t="s">
        <v>394</v>
      </c>
      <c r="CU78" s="46" t="s">
        <v>264</v>
      </c>
      <c r="DA78" s="46" t="s">
        <v>245</v>
      </c>
      <c r="DB78" s="46" t="s">
        <v>265</v>
      </c>
      <c r="DC78" s="46" t="s">
        <v>265</v>
      </c>
      <c r="DD78" s="46" t="s">
        <v>245</v>
      </c>
      <c r="DE78" s="46" t="s">
        <v>245</v>
      </c>
      <c r="DF78" s="46" t="s">
        <v>245</v>
      </c>
      <c r="DG78" s="46" t="s">
        <v>245</v>
      </c>
      <c r="DH78" s="46" t="s">
        <v>247</v>
      </c>
      <c r="DK78" s="46" t="b">
        <f>vw_ET_Dataset_Public[[#This Row],[Event Location:  State PCODE]]=vw_ET_Dataset_Public[[#This Row],[Arrival from: Admin 1 PCODE]]</f>
        <v>0</v>
      </c>
      <c r="DL78" s="46" t="b">
        <f>vw_ET_Dataset_Public[[#This Row],[Event Location:  County PCODE]]=vw_ET_Dataset_Public[[#This Row],[Arrival from: Admin 2 PCODE]]</f>
        <v>0</v>
      </c>
      <c r="DM78" s="46" t="b">
        <f>vw_ET_Dataset_Public[[#This Row],[Event Location:  Payam PCODE]]=vw_ET_Dataset_Public[[#This Row],[Arrival from: Admin 3 PCODE]]</f>
        <v>0</v>
      </c>
      <c r="DN78" s="46" t="s">
        <v>3393</v>
      </c>
    </row>
    <row r="79" spans="1:118" x14ac:dyDescent="0.35">
      <c r="A79" s="46" t="s">
        <v>424</v>
      </c>
      <c r="B79" s="47">
        <v>44274</v>
      </c>
      <c r="C79" s="47">
        <v>44200</v>
      </c>
      <c r="D79" s="47">
        <v>44264</v>
      </c>
      <c r="E79" s="46" t="s">
        <v>377</v>
      </c>
      <c r="F79" s="46" t="s">
        <v>375</v>
      </c>
      <c r="G79" s="46" t="s">
        <v>420</v>
      </c>
      <c r="H79" s="46" t="s">
        <v>418</v>
      </c>
      <c r="I79" s="46" t="s">
        <v>426</v>
      </c>
      <c r="J79" s="46" t="s">
        <v>425</v>
      </c>
      <c r="K79" s="46" t="s">
        <v>427</v>
      </c>
      <c r="L79" s="46" t="s">
        <v>428</v>
      </c>
      <c r="M79" s="46">
        <v>5.0237207000000001</v>
      </c>
      <c r="N79" s="46">
        <v>32.482850300000003</v>
      </c>
      <c r="O79" s="46" t="s">
        <v>253</v>
      </c>
      <c r="P79" s="46" t="s">
        <v>302</v>
      </c>
      <c r="Q79" s="46" t="s">
        <v>24</v>
      </c>
      <c r="R79" s="46" t="b">
        <v>1</v>
      </c>
      <c r="T79" s="46" t="b">
        <v>1</v>
      </c>
      <c r="U79" s="46" t="b">
        <v>1</v>
      </c>
      <c r="V79" s="46">
        <v>109</v>
      </c>
      <c r="W79" s="46">
        <v>502</v>
      </c>
      <c r="X79" s="46">
        <v>6</v>
      </c>
      <c r="Y79" s="46">
        <v>12</v>
      </c>
      <c r="Z79" s="46">
        <v>52</v>
      </c>
      <c r="AA79" s="46">
        <v>74</v>
      </c>
      <c r="AB79" s="46">
        <v>55</v>
      </c>
      <c r="AC79" s="46">
        <v>40</v>
      </c>
      <c r="AD79" s="46">
        <v>9</v>
      </c>
      <c r="AE79" s="46">
        <v>18</v>
      </c>
      <c r="AF79" s="46">
        <v>66</v>
      </c>
      <c r="AG79" s="46">
        <v>83</v>
      </c>
      <c r="AH79" s="46">
        <v>60</v>
      </c>
      <c r="AI79" s="46">
        <v>27</v>
      </c>
      <c r="AJ79" s="46">
        <v>239</v>
      </c>
      <c r="AK79" s="46">
        <v>263</v>
      </c>
      <c r="AL79" s="46">
        <v>45</v>
      </c>
      <c r="AM79" s="46">
        <v>67</v>
      </c>
      <c r="AN79" s="46">
        <v>502</v>
      </c>
      <c r="AP79" s="46" t="s">
        <v>48</v>
      </c>
      <c r="AR79" s="46" t="s">
        <v>303</v>
      </c>
      <c r="AT79" s="46" t="b">
        <v>1</v>
      </c>
      <c r="AU79" s="46" t="b">
        <v>1</v>
      </c>
      <c r="AV79" s="46" t="s">
        <v>304</v>
      </c>
      <c r="AX79" s="46" t="s">
        <v>350</v>
      </c>
      <c r="BD79" s="46" t="s">
        <v>256</v>
      </c>
      <c r="BE79" s="46" t="b">
        <v>1</v>
      </c>
      <c r="BF79" s="46" t="b">
        <v>1</v>
      </c>
      <c r="BG79" s="46" t="b">
        <v>1</v>
      </c>
      <c r="BH79" s="46" t="b">
        <v>1</v>
      </c>
      <c r="BI79" s="46" t="b">
        <v>1</v>
      </c>
      <c r="BJ79" s="46" t="b">
        <v>1</v>
      </c>
      <c r="BL79" s="46" t="b">
        <v>1</v>
      </c>
      <c r="BP79" s="46" t="s">
        <v>256</v>
      </c>
      <c r="BQ79" s="46" t="s">
        <v>333</v>
      </c>
      <c r="BR79" s="46" t="s">
        <v>329</v>
      </c>
      <c r="BS79" s="46" t="s">
        <v>433</v>
      </c>
      <c r="BT79" s="46" t="s">
        <v>429</v>
      </c>
      <c r="BU79" s="46" t="s">
        <v>434</v>
      </c>
      <c r="BV79" s="46" t="s">
        <v>430</v>
      </c>
      <c r="BX79" s="46" t="s">
        <v>431</v>
      </c>
      <c r="BY79" s="46" t="s">
        <v>435</v>
      </c>
      <c r="CA79" s="46" t="s">
        <v>244</v>
      </c>
      <c r="CB79" s="46" t="s">
        <v>240</v>
      </c>
      <c r="CC79" s="46" t="s">
        <v>432</v>
      </c>
      <c r="CU79" s="46" t="s">
        <v>264</v>
      </c>
      <c r="DA79" s="46" t="s">
        <v>245</v>
      </c>
      <c r="DB79" s="46" t="s">
        <v>265</v>
      </c>
      <c r="DC79" s="46" t="s">
        <v>265</v>
      </c>
      <c r="DD79" s="46" t="s">
        <v>265</v>
      </c>
      <c r="DE79" s="46" t="s">
        <v>245</v>
      </c>
      <c r="DF79" s="46" t="s">
        <v>245</v>
      </c>
      <c r="DG79" s="46" t="s">
        <v>245</v>
      </c>
      <c r="DH79" s="46" t="s">
        <v>247</v>
      </c>
      <c r="DK79" s="46" t="b">
        <f>vw_ET_Dataset_Public[[#This Row],[Event Location:  State PCODE]]=vw_ET_Dataset_Public[[#This Row],[Arrival from: Admin 1 PCODE]]</f>
        <v>0</v>
      </c>
      <c r="DL79" s="46" t="b">
        <f>vw_ET_Dataset_Public[[#This Row],[Event Location:  County PCODE]]=vw_ET_Dataset_Public[[#This Row],[Arrival from: Admin 2 PCODE]]</f>
        <v>0</v>
      </c>
      <c r="DM79" s="46" t="b">
        <f>vw_ET_Dataset_Public[[#This Row],[Event Location:  Payam PCODE]]=vw_ET_Dataset_Public[[#This Row],[Arrival from: Admin 3 PCODE]]</f>
        <v>0</v>
      </c>
      <c r="DN79" s="46" t="s">
        <v>3393</v>
      </c>
    </row>
    <row r="80" spans="1:118" x14ac:dyDescent="0.35">
      <c r="A80" s="46" t="s">
        <v>401</v>
      </c>
      <c r="B80" s="47">
        <v>44274</v>
      </c>
      <c r="C80" s="47">
        <v>44202</v>
      </c>
      <c r="D80" s="47">
        <v>44273</v>
      </c>
      <c r="E80" s="46" t="s">
        <v>377</v>
      </c>
      <c r="F80" s="46" t="s">
        <v>375</v>
      </c>
      <c r="G80" s="46" t="s">
        <v>378</v>
      </c>
      <c r="H80" s="46" t="s">
        <v>376</v>
      </c>
      <c r="I80" s="46" t="s">
        <v>379</v>
      </c>
      <c r="J80" s="46" t="s">
        <v>376</v>
      </c>
      <c r="K80" s="46" t="s">
        <v>402</v>
      </c>
      <c r="L80" s="46" t="s">
        <v>403</v>
      </c>
      <c r="M80" s="46">
        <v>3.8833000000000002</v>
      </c>
      <c r="N80" s="46">
        <v>33.15</v>
      </c>
      <c r="O80" s="46" t="s">
        <v>253</v>
      </c>
      <c r="P80" s="46" t="s">
        <v>271</v>
      </c>
      <c r="Q80" s="46" t="s">
        <v>24</v>
      </c>
      <c r="R80" s="46" t="b">
        <v>1</v>
      </c>
      <c r="S80" s="46" t="b">
        <v>1</v>
      </c>
      <c r="T80" s="46" t="b">
        <v>1</v>
      </c>
      <c r="V80" s="46">
        <v>108</v>
      </c>
      <c r="W80" s="46">
        <v>965</v>
      </c>
      <c r="X80" s="46">
        <v>11</v>
      </c>
      <c r="Y80" s="46">
        <v>43</v>
      </c>
      <c r="Z80" s="46">
        <v>95</v>
      </c>
      <c r="AA80" s="46">
        <v>217</v>
      </c>
      <c r="AB80" s="46">
        <v>138</v>
      </c>
      <c r="AC80" s="46">
        <v>48</v>
      </c>
      <c r="AD80" s="46">
        <v>13</v>
      </c>
      <c r="AE80" s="46">
        <v>33</v>
      </c>
      <c r="AF80" s="46">
        <v>66</v>
      </c>
      <c r="AG80" s="46">
        <v>167</v>
      </c>
      <c r="AH80" s="46">
        <v>92</v>
      </c>
      <c r="AI80" s="46">
        <v>42</v>
      </c>
      <c r="AJ80" s="46">
        <v>552</v>
      </c>
      <c r="AK80" s="46">
        <v>413</v>
      </c>
      <c r="AL80" s="46">
        <v>100</v>
      </c>
      <c r="AM80" s="46">
        <v>90</v>
      </c>
      <c r="AN80" s="46">
        <v>965</v>
      </c>
      <c r="AP80" s="46" t="s">
        <v>48</v>
      </c>
      <c r="AR80" s="46" t="s">
        <v>264</v>
      </c>
      <c r="AT80" s="46" t="b">
        <v>1</v>
      </c>
      <c r="AV80" s="46" t="s">
        <v>304</v>
      </c>
      <c r="AX80" s="46" t="s">
        <v>305</v>
      </c>
      <c r="BD80" s="46" t="s">
        <v>256</v>
      </c>
      <c r="BE80" s="46" t="b">
        <v>1</v>
      </c>
      <c r="BF80" s="46" t="b">
        <v>1</v>
      </c>
      <c r="BG80" s="46" t="b">
        <v>1</v>
      </c>
      <c r="BH80" s="46" t="b">
        <v>1</v>
      </c>
      <c r="BI80" s="46" t="b">
        <v>1</v>
      </c>
      <c r="BJ80" s="46" t="b">
        <v>1</v>
      </c>
      <c r="BL80" s="46" t="b">
        <v>1</v>
      </c>
      <c r="BP80" s="46" t="s">
        <v>256</v>
      </c>
      <c r="BQ80" s="46" t="s">
        <v>333</v>
      </c>
      <c r="BR80" s="46" t="s">
        <v>329</v>
      </c>
      <c r="BS80" s="46" t="s">
        <v>385</v>
      </c>
      <c r="BT80" s="46" t="s">
        <v>383</v>
      </c>
      <c r="BU80" s="46" t="s">
        <v>386</v>
      </c>
      <c r="BV80" s="46" t="s">
        <v>383</v>
      </c>
      <c r="BX80" s="46" t="s">
        <v>352</v>
      </c>
      <c r="BY80" s="46" t="s">
        <v>244</v>
      </c>
      <c r="CA80" s="46" t="s">
        <v>244</v>
      </c>
      <c r="CB80" s="46" t="s">
        <v>240</v>
      </c>
      <c r="CC80" s="46" t="s">
        <v>394</v>
      </c>
      <c r="CU80" s="46" t="s">
        <v>264</v>
      </c>
      <c r="DA80" s="46" t="s">
        <v>245</v>
      </c>
      <c r="DB80" s="46" t="s">
        <v>265</v>
      </c>
      <c r="DC80" s="46" t="s">
        <v>265</v>
      </c>
      <c r="DD80" s="46" t="s">
        <v>245</v>
      </c>
      <c r="DE80" s="46" t="s">
        <v>245</v>
      </c>
      <c r="DF80" s="46" t="s">
        <v>245</v>
      </c>
      <c r="DG80" s="46" t="s">
        <v>245</v>
      </c>
      <c r="DH80" s="46" t="s">
        <v>247</v>
      </c>
      <c r="DK80" s="46" t="b">
        <f>vw_ET_Dataset_Public[[#This Row],[Event Location:  State PCODE]]=vw_ET_Dataset_Public[[#This Row],[Arrival from: Admin 1 PCODE]]</f>
        <v>0</v>
      </c>
      <c r="DL80" s="46" t="b">
        <f>vw_ET_Dataset_Public[[#This Row],[Event Location:  County PCODE]]=vw_ET_Dataset_Public[[#This Row],[Arrival from: Admin 2 PCODE]]</f>
        <v>0</v>
      </c>
      <c r="DM80" s="46" t="b">
        <f>vw_ET_Dataset_Public[[#This Row],[Event Location:  Payam PCODE]]=vw_ET_Dataset_Public[[#This Row],[Arrival from: Admin 3 PCODE]]</f>
        <v>0</v>
      </c>
      <c r="DN80" s="46" t="s">
        <v>3393</v>
      </c>
    </row>
    <row r="81" spans="1:118" x14ac:dyDescent="0.35">
      <c r="A81" s="46" t="s">
        <v>417</v>
      </c>
      <c r="B81" s="47">
        <v>44274</v>
      </c>
      <c r="C81" s="47">
        <v>44203</v>
      </c>
      <c r="D81" s="47">
        <v>44262</v>
      </c>
      <c r="E81" s="46" t="s">
        <v>377</v>
      </c>
      <c r="F81" s="46" t="s">
        <v>375</v>
      </c>
      <c r="G81" s="46" t="s">
        <v>420</v>
      </c>
      <c r="H81" s="46" t="s">
        <v>418</v>
      </c>
      <c r="I81" s="46" t="s">
        <v>421</v>
      </c>
      <c r="J81" s="46" t="s">
        <v>419</v>
      </c>
      <c r="K81" s="46" t="s">
        <v>422</v>
      </c>
      <c r="L81" s="46" t="s">
        <v>423</v>
      </c>
      <c r="M81" s="46">
        <v>4.8637797999999997</v>
      </c>
      <c r="N81" s="46">
        <v>32.683001500000003</v>
      </c>
      <c r="O81" s="46" t="s">
        <v>253</v>
      </c>
      <c r="P81" s="46" t="s">
        <v>233</v>
      </c>
      <c r="Q81" s="46" t="s">
        <v>24</v>
      </c>
      <c r="R81" s="46" t="b">
        <v>1</v>
      </c>
      <c r="T81" s="46" t="b">
        <v>1</v>
      </c>
      <c r="U81" s="46" t="b">
        <v>1</v>
      </c>
      <c r="V81" s="46">
        <v>59</v>
      </c>
      <c r="W81" s="46">
        <v>298</v>
      </c>
      <c r="X81" s="46">
        <v>4</v>
      </c>
      <c r="Y81" s="46">
        <v>12</v>
      </c>
      <c r="Z81" s="46">
        <v>32</v>
      </c>
      <c r="AA81" s="46">
        <v>61</v>
      </c>
      <c r="AB81" s="46">
        <v>27</v>
      </c>
      <c r="AC81" s="46">
        <v>18</v>
      </c>
      <c r="AD81" s="46">
        <v>3</v>
      </c>
      <c r="AE81" s="46">
        <v>13</v>
      </c>
      <c r="AF81" s="46">
        <v>25</v>
      </c>
      <c r="AG81" s="46">
        <v>65</v>
      </c>
      <c r="AH81" s="46">
        <v>30</v>
      </c>
      <c r="AI81" s="46">
        <v>8</v>
      </c>
      <c r="AJ81" s="46">
        <v>154</v>
      </c>
      <c r="AK81" s="46">
        <v>144</v>
      </c>
      <c r="AL81" s="46">
        <v>32</v>
      </c>
      <c r="AM81" s="46">
        <v>26</v>
      </c>
      <c r="AN81" s="46">
        <v>298</v>
      </c>
      <c r="AP81" s="46" t="s">
        <v>48</v>
      </c>
      <c r="AR81" s="46" t="s">
        <v>303</v>
      </c>
      <c r="AT81" s="46" t="b">
        <v>1</v>
      </c>
      <c r="AU81" s="46" t="b">
        <v>1</v>
      </c>
      <c r="AV81" s="46" t="s">
        <v>304</v>
      </c>
      <c r="AX81" s="46" t="s">
        <v>305</v>
      </c>
      <c r="BD81" s="46" t="s">
        <v>256</v>
      </c>
      <c r="BE81" s="46" t="b">
        <v>1</v>
      </c>
      <c r="BF81" s="46" t="b">
        <v>1</v>
      </c>
      <c r="BH81" s="46" t="b">
        <v>1</v>
      </c>
      <c r="BL81" s="46" t="b">
        <v>1</v>
      </c>
      <c r="BP81" s="46" t="s">
        <v>256</v>
      </c>
      <c r="BQ81" s="46" t="s">
        <v>333</v>
      </c>
      <c r="BR81" s="46" t="s">
        <v>329</v>
      </c>
      <c r="BS81" s="46" t="s">
        <v>385</v>
      </c>
      <c r="BT81" s="46" t="s">
        <v>383</v>
      </c>
      <c r="BU81" s="46" t="s">
        <v>386</v>
      </c>
      <c r="BV81" s="46" t="s">
        <v>383</v>
      </c>
      <c r="BX81" s="46" t="s">
        <v>352</v>
      </c>
      <c r="BY81" s="46" t="s">
        <v>244</v>
      </c>
      <c r="CA81" s="46" t="s">
        <v>244</v>
      </c>
      <c r="CB81" s="46" t="s">
        <v>240</v>
      </c>
      <c r="CC81" s="46" t="s">
        <v>394</v>
      </c>
      <c r="CU81" s="46" t="s">
        <v>264</v>
      </c>
      <c r="DA81" s="46" t="s">
        <v>245</v>
      </c>
      <c r="DB81" s="46" t="s">
        <v>245</v>
      </c>
      <c r="DC81" s="46" t="s">
        <v>265</v>
      </c>
      <c r="DD81" s="46" t="s">
        <v>245</v>
      </c>
      <c r="DE81" s="46" t="s">
        <v>245</v>
      </c>
      <c r="DF81" s="46" t="s">
        <v>245</v>
      </c>
      <c r="DG81" s="46" t="s">
        <v>265</v>
      </c>
      <c r="DH81" s="46" t="s">
        <v>247</v>
      </c>
      <c r="DK81" s="46" t="b">
        <f>vw_ET_Dataset_Public[[#This Row],[Event Location:  State PCODE]]=vw_ET_Dataset_Public[[#This Row],[Arrival from: Admin 1 PCODE]]</f>
        <v>0</v>
      </c>
      <c r="DL81" s="46" t="b">
        <f>vw_ET_Dataset_Public[[#This Row],[Event Location:  County PCODE]]=vw_ET_Dataset_Public[[#This Row],[Arrival from: Admin 2 PCODE]]</f>
        <v>0</v>
      </c>
      <c r="DM81" s="46" t="b">
        <f>vw_ET_Dataset_Public[[#This Row],[Event Location:  Payam PCODE]]=vw_ET_Dataset_Public[[#This Row],[Arrival from: Admin 3 PCODE]]</f>
        <v>0</v>
      </c>
      <c r="DN81" s="46" t="s">
        <v>3393</v>
      </c>
    </row>
    <row r="82" spans="1:118" x14ac:dyDescent="0.35">
      <c r="A82" s="46" t="s">
        <v>612</v>
      </c>
      <c r="B82" s="47">
        <v>44274</v>
      </c>
      <c r="C82" s="47">
        <v>44203</v>
      </c>
      <c r="D82" s="47">
        <v>44264</v>
      </c>
      <c r="E82" s="46" t="s">
        <v>377</v>
      </c>
      <c r="F82" s="46" t="s">
        <v>375</v>
      </c>
      <c r="G82" s="46" t="s">
        <v>598</v>
      </c>
      <c r="H82" s="46" t="s">
        <v>596</v>
      </c>
      <c r="I82" s="46" t="s">
        <v>614</v>
      </c>
      <c r="J82" s="46" t="s">
        <v>613</v>
      </c>
      <c r="K82" s="46" t="s">
        <v>615</v>
      </c>
      <c r="L82" s="46" t="s">
        <v>616</v>
      </c>
      <c r="M82" s="46">
        <v>4.4168309499999996</v>
      </c>
      <c r="N82" s="46">
        <v>32.571955279999997</v>
      </c>
      <c r="O82" s="46" t="s">
        <v>253</v>
      </c>
      <c r="P82" s="46" t="s">
        <v>382</v>
      </c>
      <c r="Q82" s="46" t="s">
        <v>24</v>
      </c>
      <c r="R82" s="46" t="b">
        <v>1</v>
      </c>
      <c r="T82" s="46" t="b">
        <v>1</v>
      </c>
      <c r="U82" s="46" t="b">
        <v>1</v>
      </c>
      <c r="V82" s="46">
        <v>66</v>
      </c>
      <c r="W82" s="46">
        <v>365</v>
      </c>
      <c r="X82" s="46">
        <v>6</v>
      </c>
      <c r="Y82" s="46">
        <v>13</v>
      </c>
      <c r="Z82" s="46">
        <v>33</v>
      </c>
      <c r="AA82" s="46">
        <v>74</v>
      </c>
      <c r="AB82" s="46">
        <v>54</v>
      </c>
      <c r="AC82" s="46">
        <v>9</v>
      </c>
      <c r="AD82" s="46">
        <v>9</v>
      </c>
      <c r="AE82" s="46">
        <v>15</v>
      </c>
      <c r="AF82" s="46">
        <v>37</v>
      </c>
      <c r="AG82" s="46">
        <v>66</v>
      </c>
      <c r="AH82" s="46">
        <v>45</v>
      </c>
      <c r="AI82" s="46">
        <v>4</v>
      </c>
      <c r="AJ82" s="46">
        <v>189</v>
      </c>
      <c r="AK82" s="46">
        <v>176</v>
      </c>
      <c r="AL82" s="46">
        <v>43</v>
      </c>
      <c r="AM82" s="46">
        <v>13</v>
      </c>
      <c r="AN82" s="46">
        <v>365</v>
      </c>
      <c r="AP82" s="46" t="s">
        <v>48</v>
      </c>
      <c r="AR82" s="46" t="s">
        <v>303</v>
      </c>
      <c r="AU82" s="46" t="b">
        <v>1</v>
      </c>
      <c r="AV82" s="46" t="s">
        <v>304</v>
      </c>
      <c r="AX82" s="46" t="s">
        <v>350</v>
      </c>
      <c r="BD82" s="46" t="s">
        <v>256</v>
      </c>
      <c r="BE82" s="46" t="b">
        <v>1</v>
      </c>
      <c r="BF82" s="46" t="b">
        <v>1</v>
      </c>
      <c r="BG82" s="46" t="b">
        <v>1</v>
      </c>
      <c r="BH82" s="46" t="b">
        <v>1</v>
      </c>
      <c r="BI82" s="46" t="b">
        <v>1</v>
      </c>
      <c r="BP82" s="46" t="s">
        <v>256</v>
      </c>
      <c r="BQ82" s="46" t="s">
        <v>333</v>
      </c>
      <c r="BR82" s="46" t="s">
        <v>329</v>
      </c>
      <c r="BS82" s="46" t="s">
        <v>433</v>
      </c>
      <c r="BT82" s="46" t="s">
        <v>429</v>
      </c>
      <c r="BU82" s="46" t="s">
        <v>434</v>
      </c>
      <c r="BV82" s="46" t="s">
        <v>430</v>
      </c>
      <c r="BX82" s="46" t="s">
        <v>496</v>
      </c>
      <c r="BY82" s="46" t="s">
        <v>498</v>
      </c>
      <c r="CA82" s="46" t="s">
        <v>244</v>
      </c>
      <c r="CB82" s="46" t="s">
        <v>240</v>
      </c>
      <c r="CC82" s="46" t="s">
        <v>617</v>
      </c>
      <c r="CU82" s="46" t="s">
        <v>264</v>
      </c>
      <c r="DA82" s="46" t="s">
        <v>245</v>
      </c>
      <c r="DB82" s="46" t="s">
        <v>265</v>
      </c>
      <c r="DC82" s="46" t="s">
        <v>265</v>
      </c>
      <c r="DD82" s="46" t="s">
        <v>245</v>
      </c>
      <c r="DE82" s="46" t="s">
        <v>245</v>
      </c>
      <c r="DF82" s="46" t="s">
        <v>245</v>
      </c>
      <c r="DG82" s="46" t="s">
        <v>245</v>
      </c>
      <c r="DH82" s="46" t="s">
        <v>506</v>
      </c>
      <c r="DI82" s="46" t="s">
        <v>618</v>
      </c>
      <c r="DJ82" s="46" t="s">
        <v>265</v>
      </c>
      <c r="DK82" s="46" t="b">
        <f>vw_ET_Dataset_Public[[#This Row],[Event Location:  State PCODE]]=vw_ET_Dataset_Public[[#This Row],[Arrival from: Admin 1 PCODE]]</f>
        <v>0</v>
      </c>
      <c r="DL82" s="46" t="b">
        <f>vw_ET_Dataset_Public[[#This Row],[Event Location:  County PCODE]]=vw_ET_Dataset_Public[[#This Row],[Arrival from: Admin 2 PCODE]]</f>
        <v>0</v>
      </c>
      <c r="DM82" s="46" t="b">
        <f>vw_ET_Dataset_Public[[#This Row],[Event Location:  Payam PCODE]]=vw_ET_Dataset_Public[[#This Row],[Arrival from: Admin 3 PCODE]]</f>
        <v>0</v>
      </c>
      <c r="DN82" s="46" t="s">
        <v>3393</v>
      </c>
    </row>
    <row r="83" spans="1:118" x14ac:dyDescent="0.35">
      <c r="A83" s="46" t="s">
        <v>508</v>
      </c>
      <c r="B83" s="47">
        <v>44274</v>
      </c>
      <c r="C83" s="47">
        <v>44205</v>
      </c>
      <c r="D83" s="47">
        <v>44266</v>
      </c>
      <c r="E83" s="46" t="s">
        <v>377</v>
      </c>
      <c r="F83" s="46" t="s">
        <v>375</v>
      </c>
      <c r="G83" s="46" t="s">
        <v>453</v>
      </c>
      <c r="H83" s="46" t="s">
        <v>451</v>
      </c>
      <c r="I83" s="46" t="s">
        <v>487</v>
      </c>
      <c r="J83" s="46" t="s">
        <v>486</v>
      </c>
      <c r="K83" s="46" t="s">
        <v>509</v>
      </c>
      <c r="L83" s="46" t="s">
        <v>510</v>
      </c>
      <c r="M83" s="46">
        <v>3.5665130899999999</v>
      </c>
      <c r="N83" s="46">
        <v>32.197280470000003</v>
      </c>
      <c r="O83" s="46" t="s">
        <v>253</v>
      </c>
      <c r="P83" s="46" t="s">
        <v>302</v>
      </c>
      <c r="Q83" s="46" t="s">
        <v>24</v>
      </c>
      <c r="R83" s="46" t="b">
        <v>1</v>
      </c>
      <c r="U83" s="46" t="b">
        <v>1</v>
      </c>
      <c r="V83" s="46">
        <v>71</v>
      </c>
      <c r="W83" s="46">
        <v>282</v>
      </c>
      <c r="X83" s="46">
        <v>10</v>
      </c>
      <c r="Y83" s="46">
        <v>18</v>
      </c>
      <c r="Z83" s="46">
        <v>25</v>
      </c>
      <c r="AA83" s="46">
        <v>55</v>
      </c>
      <c r="AB83" s="46">
        <v>41</v>
      </c>
      <c r="AC83" s="46">
        <v>4</v>
      </c>
      <c r="AD83" s="46">
        <v>7</v>
      </c>
      <c r="AE83" s="46">
        <v>26</v>
      </c>
      <c r="AF83" s="46">
        <v>20</v>
      </c>
      <c r="AG83" s="46">
        <v>36</v>
      </c>
      <c r="AH83" s="46">
        <v>36</v>
      </c>
      <c r="AI83" s="46">
        <v>4</v>
      </c>
      <c r="AJ83" s="46">
        <v>153</v>
      </c>
      <c r="AK83" s="46">
        <v>129</v>
      </c>
      <c r="AL83" s="46">
        <v>61</v>
      </c>
      <c r="AM83" s="46">
        <v>8</v>
      </c>
      <c r="AN83" s="46">
        <v>282</v>
      </c>
      <c r="AP83" s="46" t="s">
        <v>48</v>
      </c>
      <c r="AR83" s="46" t="s">
        <v>303</v>
      </c>
      <c r="AT83" s="46" t="b">
        <v>1</v>
      </c>
      <c r="AU83" s="46" t="b">
        <v>1</v>
      </c>
      <c r="AV83" s="46" t="s">
        <v>304</v>
      </c>
      <c r="AX83" s="46" t="s">
        <v>350</v>
      </c>
      <c r="BD83" s="46" t="s">
        <v>256</v>
      </c>
      <c r="BE83" s="46" t="b">
        <v>1</v>
      </c>
      <c r="BF83" s="46" t="b">
        <v>1</v>
      </c>
      <c r="BH83" s="46" t="b">
        <v>1</v>
      </c>
      <c r="BJ83" s="46" t="b">
        <v>1</v>
      </c>
      <c r="BL83" s="46" t="b">
        <v>1</v>
      </c>
      <c r="BP83" s="46" t="s">
        <v>256</v>
      </c>
      <c r="BQ83" s="46" t="s">
        <v>333</v>
      </c>
      <c r="BR83" s="46" t="s">
        <v>329</v>
      </c>
      <c r="BS83" s="46" t="s">
        <v>433</v>
      </c>
      <c r="BT83" s="46" t="s">
        <v>429</v>
      </c>
      <c r="BU83" s="46" t="s">
        <v>434</v>
      </c>
      <c r="BV83" s="46" t="s">
        <v>430</v>
      </c>
      <c r="BX83" s="46" t="s">
        <v>496</v>
      </c>
      <c r="BY83" s="46" t="s">
        <v>498</v>
      </c>
      <c r="CA83" s="46" t="s">
        <v>244</v>
      </c>
      <c r="CB83" s="46" t="s">
        <v>240</v>
      </c>
      <c r="CC83" s="46" t="s">
        <v>511</v>
      </c>
      <c r="CU83" s="46" t="s">
        <v>264</v>
      </c>
      <c r="DA83" s="46" t="s">
        <v>245</v>
      </c>
      <c r="DB83" s="46" t="s">
        <v>245</v>
      </c>
      <c r="DC83" s="46" t="s">
        <v>265</v>
      </c>
      <c r="DD83" s="46" t="s">
        <v>245</v>
      </c>
      <c r="DE83" s="46" t="s">
        <v>265</v>
      </c>
      <c r="DF83" s="46" t="s">
        <v>245</v>
      </c>
      <c r="DG83" s="46" t="s">
        <v>265</v>
      </c>
      <c r="DH83" s="46" t="s">
        <v>506</v>
      </c>
      <c r="DI83" s="46" t="s">
        <v>512</v>
      </c>
      <c r="DJ83" s="46" t="s">
        <v>265</v>
      </c>
      <c r="DK83" s="46" t="b">
        <f>vw_ET_Dataset_Public[[#This Row],[Event Location:  State PCODE]]=vw_ET_Dataset_Public[[#This Row],[Arrival from: Admin 1 PCODE]]</f>
        <v>0</v>
      </c>
      <c r="DL83" s="46" t="b">
        <f>vw_ET_Dataset_Public[[#This Row],[Event Location:  County PCODE]]=vw_ET_Dataset_Public[[#This Row],[Arrival from: Admin 2 PCODE]]</f>
        <v>0</v>
      </c>
      <c r="DM83" s="46" t="b">
        <f>vw_ET_Dataset_Public[[#This Row],[Event Location:  Payam PCODE]]=vw_ET_Dataset_Public[[#This Row],[Arrival from: Admin 3 PCODE]]</f>
        <v>0</v>
      </c>
      <c r="DN83" s="46" t="s">
        <v>3393</v>
      </c>
    </row>
    <row r="84" spans="1:118" x14ac:dyDescent="0.35">
      <c r="A84" s="46" t="s">
        <v>1471</v>
      </c>
      <c r="B84" s="47">
        <v>44274</v>
      </c>
      <c r="C84" s="47">
        <v>44242</v>
      </c>
      <c r="D84" s="47">
        <v>44256</v>
      </c>
      <c r="E84" s="46" t="s">
        <v>1461</v>
      </c>
      <c r="F84" s="46" t="s">
        <v>105</v>
      </c>
      <c r="G84" s="46" t="s">
        <v>1462</v>
      </c>
      <c r="H84" s="46" t="s">
        <v>1459</v>
      </c>
      <c r="I84" s="46" t="s">
        <v>1467</v>
      </c>
      <c r="J84" s="46" t="s">
        <v>1465</v>
      </c>
      <c r="K84" s="46" t="s">
        <v>1472</v>
      </c>
      <c r="L84" s="46" t="s">
        <v>1473</v>
      </c>
      <c r="M84" s="46">
        <v>9.9200599999999994</v>
      </c>
      <c r="N84" s="46">
        <v>32.1738</v>
      </c>
      <c r="O84" s="46" t="s">
        <v>253</v>
      </c>
      <c r="P84" s="46" t="s">
        <v>271</v>
      </c>
      <c r="Q84" s="46" t="s">
        <v>6</v>
      </c>
      <c r="R84" s="46" t="b">
        <v>1</v>
      </c>
      <c r="S84" s="46" t="b">
        <v>0</v>
      </c>
      <c r="T84" s="46" t="b">
        <v>0</v>
      </c>
      <c r="U84" s="46" t="b">
        <v>1</v>
      </c>
      <c r="V84" s="46">
        <v>30</v>
      </c>
      <c r="W84" s="46">
        <v>180</v>
      </c>
      <c r="X84" s="46">
        <v>1</v>
      </c>
      <c r="Y84" s="46">
        <v>4</v>
      </c>
      <c r="Z84" s="46">
        <v>21</v>
      </c>
      <c r="AA84" s="46">
        <v>27</v>
      </c>
      <c r="AB84" s="46">
        <v>17</v>
      </c>
      <c r="AC84" s="46">
        <v>7</v>
      </c>
      <c r="AD84" s="46">
        <v>2</v>
      </c>
      <c r="AE84" s="46">
        <v>4</v>
      </c>
      <c r="AF84" s="46">
        <v>31</v>
      </c>
      <c r="AG84" s="46">
        <v>30</v>
      </c>
      <c r="AH84" s="46">
        <v>28</v>
      </c>
      <c r="AI84" s="46">
        <v>8</v>
      </c>
      <c r="AJ84" s="46">
        <v>77</v>
      </c>
      <c r="AK84" s="46">
        <v>103</v>
      </c>
      <c r="AL84" s="46">
        <v>11</v>
      </c>
      <c r="AM84" s="46">
        <v>15</v>
      </c>
      <c r="AN84" s="46">
        <v>180</v>
      </c>
      <c r="AO84" s="46" t="s">
        <v>12</v>
      </c>
      <c r="AP84" s="46" t="s">
        <v>48</v>
      </c>
      <c r="AR84" s="46" t="s">
        <v>234</v>
      </c>
      <c r="AV84" s="46" t="s">
        <v>255</v>
      </c>
      <c r="AX84" s="46" t="s">
        <v>29</v>
      </c>
      <c r="AZ84" s="46" t="s">
        <v>273</v>
      </c>
      <c r="BA84" s="46" t="b">
        <v>0</v>
      </c>
      <c r="BB84" s="46" t="b">
        <v>1</v>
      </c>
      <c r="BC84" s="46" t="b">
        <v>0</v>
      </c>
      <c r="BD84" s="46" t="s">
        <v>256</v>
      </c>
      <c r="BE84" s="46" t="b">
        <v>1</v>
      </c>
      <c r="BF84" s="46" t="b">
        <v>0</v>
      </c>
      <c r="BG84" s="46" t="b">
        <v>0</v>
      </c>
      <c r="BH84" s="46" t="b">
        <v>1</v>
      </c>
      <c r="BI84" s="46" t="b">
        <v>0</v>
      </c>
      <c r="BJ84" s="46" t="b">
        <v>0</v>
      </c>
      <c r="BK84" s="46" t="b">
        <v>0</v>
      </c>
      <c r="BL84" s="46" t="b">
        <v>1</v>
      </c>
      <c r="BM84" s="46" t="b">
        <v>0</v>
      </c>
      <c r="BO84" s="46" t="b">
        <v>0</v>
      </c>
      <c r="BP84" s="46" t="s">
        <v>237</v>
      </c>
      <c r="BQ84" s="46" t="s">
        <v>242</v>
      </c>
      <c r="BR84" s="46" t="s">
        <v>238</v>
      </c>
      <c r="BS84" s="46" t="s">
        <v>1461</v>
      </c>
      <c r="BT84" s="46" t="s">
        <v>105</v>
      </c>
      <c r="BU84" s="46" t="s">
        <v>1462</v>
      </c>
      <c r="BV84" s="46" t="s">
        <v>1459</v>
      </c>
      <c r="BX84" s="46" t="s">
        <v>1460</v>
      </c>
      <c r="BY84" s="46" t="s">
        <v>1463</v>
      </c>
      <c r="CA84" s="46" t="s">
        <v>244</v>
      </c>
      <c r="CB84" s="46" t="s">
        <v>240</v>
      </c>
      <c r="CC84" s="46" t="s">
        <v>1474</v>
      </c>
      <c r="CD84" s="46" t="s">
        <v>237</v>
      </c>
      <c r="CU84" s="46" t="s">
        <v>264</v>
      </c>
      <c r="DA84" s="46" t="s">
        <v>246</v>
      </c>
      <c r="DB84" s="46" t="s">
        <v>265</v>
      </c>
      <c r="DC84" s="46" t="s">
        <v>265</v>
      </c>
      <c r="DD84" s="46" t="s">
        <v>265</v>
      </c>
      <c r="DE84" s="46" t="s">
        <v>246</v>
      </c>
      <c r="DF84" s="46" t="s">
        <v>246</v>
      </c>
      <c r="DG84" s="46" t="s">
        <v>265</v>
      </c>
      <c r="DH84" s="46" t="s">
        <v>247</v>
      </c>
      <c r="DK84" s="46" t="b">
        <f>vw_ET_Dataset_Public[[#This Row],[Event Location:  State PCODE]]=vw_ET_Dataset_Public[[#This Row],[Arrival from: Admin 1 PCODE]]</f>
        <v>1</v>
      </c>
      <c r="DL84" s="46" t="b">
        <f>vw_ET_Dataset_Public[[#This Row],[Event Location:  County PCODE]]=vw_ET_Dataset_Public[[#This Row],[Arrival from: Admin 2 PCODE]]</f>
        <v>1</v>
      </c>
      <c r="DM84" s="46" t="b">
        <f>vw_ET_Dataset_Public[[#This Row],[Event Location:  Payam PCODE]]=vw_ET_Dataset_Public[[#This Row],[Arrival from: Admin 3 PCODE]]</f>
        <v>0</v>
      </c>
      <c r="DN84" s="46" t="s">
        <v>3391</v>
      </c>
    </row>
    <row r="85" spans="1:118" x14ac:dyDescent="0.35">
      <c r="A85" s="46" t="s">
        <v>1479</v>
      </c>
      <c r="B85" s="47">
        <v>44274</v>
      </c>
      <c r="C85" s="47">
        <v>44242</v>
      </c>
      <c r="D85" s="47">
        <v>44256</v>
      </c>
      <c r="E85" s="46" t="s">
        <v>1461</v>
      </c>
      <c r="F85" s="46" t="s">
        <v>105</v>
      </c>
      <c r="G85" s="46" t="s">
        <v>1462</v>
      </c>
      <c r="H85" s="46" t="s">
        <v>1459</v>
      </c>
      <c r="I85" s="46" t="s">
        <v>1476</v>
      </c>
      <c r="J85" s="46" t="s">
        <v>1133</v>
      </c>
      <c r="K85" s="46" t="s">
        <v>1480</v>
      </c>
      <c r="L85" s="46" t="s">
        <v>1481</v>
      </c>
      <c r="M85" s="46">
        <v>9.8534000000000006</v>
      </c>
      <c r="N85" s="46">
        <v>32.113599999999998</v>
      </c>
      <c r="O85" s="46" t="s">
        <v>253</v>
      </c>
      <c r="P85" s="46" t="s">
        <v>271</v>
      </c>
      <c r="Q85" s="46" t="s">
        <v>6</v>
      </c>
      <c r="R85" s="46" t="b">
        <v>1</v>
      </c>
      <c r="V85" s="46">
        <v>124</v>
      </c>
      <c r="W85" s="46">
        <v>744</v>
      </c>
      <c r="X85" s="46">
        <v>6</v>
      </c>
      <c r="Y85" s="46">
        <v>5</v>
      </c>
      <c r="Z85" s="46">
        <v>123</v>
      </c>
      <c r="AA85" s="46">
        <v>131</v>
      </c>
      <c r="AB85" s="46">
        <v>34</v>
      </c>
      <c r="AC85" s="46">
        <v>13</v>
      </c>
      <c r="AD85" s="46">
        <v>6</v>
      </c>
      <c r="AE85" s="46">
        <v>11</v>
      </c>
      <c r="AF85" s="46">
        <v>169</v>
      </c>
      <c r="AG85" s="46">
        <v>177</v>
      </c>
      <c r="AH85" s="46">
        <v>56</v>
      </c>
      <c r="AI85" s="46">
        <v>13</v>
      </c>
      <c r="AJ85" s="46">
        <v>312</v>
      </c>
      <c r="AK85" s="46">
        <v>432</v>
      </c>
      <c r="AL85" s="46">
        <v>28</v>
      </c>
      <c r="AM85" s="46">
        <v>26</v>
      </c>
      <c r="AN85" s="46">
        <v>744</v>
      </c>
      <c r="AO85" s="46" t="s">
        <v>12</v>
      </c>
      <c r="AP85" s="46" t="s">
        <v>48</v>
      </c>
      <c r="AR85" s="46" t="s">
        <v>272</v>
      </c>
      <c r="AV85" s="46" t="s">
        <v>255</v>
      </c>
      <c r="AX85" s="46" t="s">
        <v>29</v>
      </c>
      <c r="AZ85" s="46" t="s">
        <v>273</v>
      </c>
      <c r="BB85" s="46" t="b">
        <v>1</v>
      </c>
      <c r="BD85" s="46" t="s">
        <v>256</v>
      </c>
      <c r="BE85" s="46" t="b">
        <v>1</v>
      </c>
      <c r="BH85" s="46" t="b">
        <v>1</v>
      </c>
      <c r="BK85" s="46" t="b">
        <v>1</v>
      </c>
      <c r="BL85" s="46" t="b">
        <v>1</v>
      </c>
      <c r="BP85" s="46" t="s">
        <v>237</v>
      </c>
      <c r="BQ85" s="46" t="s">
        <v>242</v>
      </c>
      <c r="BR85" s="46" t="s">
        <v>238</v>
      </c>
      <c r="BS85" s="46" t="s">
        <v>1461</v>
      </c>
      <c r="BT85" s="46" t="s">
        <v>105</v>
      </c>
      <c r="BU85" s="46" t="s">
        <v>1462</v>
      </c>
      <c r="BV85" s="46" t="s">
        <v>1459</v>
      </c>
      <c r="BX85" s="46" t="s">
        <v>1465</v>
      </c>
      <c r="BY85" s="46" t="s">
        <v>1467</v>
      </c>
      <c r="CA85" s="46" t="s">
        <v>244</v>
      </c>
      <c r="CB85" s="46" t="s">
        <v>240</v>
      </c>
      <c r="CC85" s="46" t="s">
        <v>1481</v>
      </c>
      <c r="CU85" s="46" t="s">
        <v>264</v>
      </c>
      <c r="DA85" s="46" t="s">
        <v>265</v>
      </c>
      <c r="DB85" s="46" t="s">
        <v>265</v>
      </c>
      <c r="DC85" s="46" t="s">
        <v>265</v>
      </c>
      <c r="DD85" s="46" t="s">
        <v>265</v>
      </c>
      <c r="DE85" s="46" t="s">
        <v>265</v>
      </c>
      <c r="DF85" s="46" t="s">
        <v>265</v>
      </c>
      <c r="DG85" s="46" t="s">
        <v>265</v>
      </c>
      <c r="DH85" s="46" t="s">
        <v>247</v>
      </c>
      <c r="DK85" s="46" t="b">
        <f>vw_ET_Dataset_Public[[#This Row],[Event Location:  State PCODE]]=vw_ET_Dataset_Public[[#This Row],[Arrival from: Admin 1 PCODE]]</f>
        <v>1</v>
      </c>
      <c r="DL85" s="46" t="b">
        <f>vw_ET_Dataset_Public[[#This Row],[Event Location:  County PCODE]]=vw_ET_Dataset_Public[[#This Row],[Arrival from: Admin 2 PCODE]]</f>
        <v>1</v>
      </c>
      <c r="DM85" s="46" t="b">
        <f>vw_ET_Dataset_Public[[#This Row],[Event Location:  Payam PCODE]]=vw_ET_Dataset_Public[[#This Row],[Arrival from: Admin 3 PCODE]]</f>
        <v>0</v>
      </c>
      <c r="DN85" s="46" t="s">
        <v>3391</v>
      </c>
    </row>
    <row r="86" spans="1:118" x14ac:dyDescent="0.35">
      <c r="A86" s="46" t="s">
        <v>2238</v>
      </c>
      <c r="B86" s="47">
        <v>44274</v>
      </c>
      <c r="C86" s="47">
        <v>44243</v>
      </c>
      <c r="D86" s="47">
        <v>44273</v>
      </c>
      <c r="E86" s="46" t="s">
        <v>1626</v>
      </c>
      <c r="F86" s="46" t="s">
        <v>111</v>
      </c>
      <c r="G86" s="46" t="s">
        <v>1994</v>
      </c>
      <c r="H86" s="46" t="s">
        <v>113</v>
      </c>
      <c r="I86" s="46" t="s">
        <v>2026</v>
      </c>
      <c r="J86" s="46" t="s">
        <v>2025</v>
      </c>
      <c r="K86" s="46" t="s">
        <v>2239</v>
      </c>
      <c r="L86" s="46" t="s">
        <v>2240</v>
      </c>
      <c r="M86" s="46">
        <v>7.2804099999999998</v>
      </c>
      <c r="N86" s="46">
        <v>28.65418</v>
      </c>
      <c r="O86" s="46" t="s">
        <v>232</v>
      </c>
      <c r="P86" s="46" t="s">
        <v>233</v>
      </c>
      <c r="Q86" s="46" t="s">
        <v>6</v>
      </c>
      <c r="U86" s="46" t="b">
        <v>1</v>
      </c>
      <c r="V86" s="46">
        <v>563</v>
      </c>
      <c r="W86" s="46">
        <v>3375</v>
      </c>
      <c r="X86" s="46">
        <v>184</v>
      </c>
      <c r="Y86" s="46">
        <v>255</v>
      </c>
      <c r="Z86" s="46">
        <v>369</v>
      </c>
      <c r="AA86" s="46">
        <v>312</v>
      </c>
      <c r="AB86" s="46">
        <v>213</v>
      </c>
      <c r="AC86" s="46">
        <v>85</v>
      </c>
      <c r="AD86" s="46">
        <v>254</v>
      </c>
      <c r="AE86" s="46">
        <v>352</v>
      </c>
      <c r="AF86" s="46">
        <v>509</v>
      </c>
      <c r="AG86" s="46">
        <v>431</v>
      </c>
      <c r="AH86" s="46">
        <v>294</v>
      </c>
      <c r="AI86" s="46">
        <v>117</v>
      </c>
      <c r="AJ86" s="46">
        <v>1418</v>
      </c>
      <c r="AK86" s="46">
        <v>1957</v>
      </c>
      <c r="AL86" s="46">
        <v>1045</v>
      </c>
      <c r="AM86" s="46">
        <v>202</v>
      </c>
      <c r="AN86" s="46">
        <v>3375</v>
      </c>
      <c r="AO86" s="46" t="s">
        <v>12</v>
      </c>
      <c r="AP86" s="46" t="s">
        <v>48</v>
      </c>
      <c r="AR86" s="46" t="s">
        <v>272</v>
      </c>
      <c r="AV86" s="46" t="s">
        <v>255</v>
      </c>
      <c r="AX86" s="46" t="s">
        <v>29</v>
      </c>
      <c r="AY86" s="46" t="s">
        <v>2241</v>
      </c>
      <c r="BB86" s="46" t="b">
        <v>1</v>
      </c>
      <c r="BC86" s="46" t="b">
        <v>1</v>
      </c>
      <c r="BD86" s="46" t="s">
        <v>256</v>
      </c>
      <c r="BE86" s="46" t="b">
        <v>1</v>
      </c>
      <c r="BF86" s="46" t="b">
        <v>1</v>
      </c>
      <c r="BP86" s="46" t="s">
        <v>237</v>
      </c>
      <c r="BQ86" s="46" t="s">
        <v>242</v>
      </c>
      <c r="BR86" s="46" t="s">
        <v>238</v>
      </c>
      <c r="BS86" s="46" t="s">
        <v>1626</v>
      </c>
      <c r="BT86" s="46" t="s">
        <v>111</v>
      </c>
      <c r="BU86" s="46" t="s">
        <v>1652</v>
      </c>
      <c r="BV86" s="46" t="s">
        <v>1649</v>
      </c>
      <c r="BX86" s="46" t="s">
        <v>1967</v>
      </c>
      <c r="BY86" s="46" t="s">
        <v>1968</v>
      </c>
      <c r="CA86" s="46" t="s">
        <v>1971</v>
      </c>
      <c r="CB86" s="46" t="s">
        <v>1970</v>
      </c>
      <c r="CC86" s="46" t="s">
        <v>1967</v>
      </c>
      <c r="CD86" s="46" t="s">
        <v>237</v>
      </c>
      <c r="CU86" s="46" t="s">
        <v>264</v>
      </c>
      <c r="DA86" s="46" t="s">
        <v>245</v>
      </c>
      <c r="DB86" s="46" t="s">
        <v>245</v>
      </c>
      <c r="DC86" s="46" t="s">
        <v>245</v>
      </c>
      <c r="DD86" s="46" t="s">
        <v>245</v>
      </c>
      <c r="DE86" s="46" t="s">
        <v>265</v>
      </c>
      <c r="DF86" s="46" t="s">
        <v>265</v>
      </c>
      <c r="DG86" s="46" t="s">
        <v>265</v>
      </c>
      <c r="DH86" s="46" t="s">
        <v>247</v>
      </c>
      <c r="DK86" s="46" t="b">
        <f>vw_ET_Dataset_Public[[#This Row],[Event Location:  State PCODE]]=vw_ET_Dataset_Public[[#This Row],[Arrival from: Admin 1 PCODE]]</f>
        <v>1</v>
      </c>
      <c r="DL86" s="46" t="b">
        <f>vw_ET_Dataset_Public[[#This Row],[Event Location:  County PCODE]]=vw_ET_Dataset_Public[[#This Row],[Arrival from: Admin 2 PCODE]]</f>
        <v>0</v>
      </c>
      <c r="DM86" s="46" t="b">
        <f>vw_ET_Dataset_Public[[#This Row],[Event Location:  Payam PCODE]]=vw_ET_Dataset_Public[[#This Row],[Arrival from: Admin 3 PCODE]]</f>
        <v>0</v>
      </c>
      <c r="DN86" s="46" t="s">
        <v>3392</v>
      </c>
    </row>
    <row r="87" spans="1:118" x14ac:dyDescent="0.35">
      <c r="A87" s="46" t="s">
        <v>493</v>
      </c>
      <c r="B87" s="47">
        <v>44275</v>
      </c>
      <c r="C87" s="47">
        <v>44205</v>
      </c>
      <c r="D87" s="47">
        <v>44263</v>
      </c>
      <c r="E87" s="46" t="s">
        <v>377</v>
      </c>
      <c r="F87" s="46" t="s">
        <v>375</v>
      </c>
      <c r="G87" s="46" t="s">
        <v>453</v>
      </c>
      <c r="H87" s="46" t="s">
        <v>451</v>
      </c>
      <c r="I87" s="46" t="s">
        <v>487</v>
      </c>
      <c r="J87" s="46" t="s">
        <v>486</v>
      </c>
      <c r="K87" s="46" t="s">
        <v>494</v>
      </c>
      <c r="L87" s="46" t="s">
        <v>495</v>
      </c>
      <c r="M87" s="46">
        <v>3.6113378100000002</v>
      </c>
      <c r="N87" s="46">
        <v>32.160536649999997</v>
      </c>
      <c r="O87" s="46" t="s">
        <v>253</v>
      </c>
      <c r="P87" s="46" t="s">
        <v>302</v>
      </c>
      <c r="Q87" s="46" t="s">
        <v>24</v>
      </c>
      <c r="R87" s="46" t="b">
        <v>1</v>
      </c>
      <c r="U87" s="46" t="b">
        <v>1</v>
      </c>
      <c r="V87" s="46">
        <v>55</v>
      </c>
      <c r="W87" s="46">
        <v>288</v>
      </c>
      <c r="X87" s="46">
        <v>8</v>
      </c>
      <c r="Y87" s="46">
        <v>21</v>
      </c>
      <c r="Z87" s="46">
        <v>27</v>
      </c>
      <c r="AA87" s="46">
        <v>51</v>
      </c>
      <c r="AB87" s="46">
        <v>31</v>
      </c>
      <c r="AC87" s="46">
        <v>14</v>
      </c>
      <c r="AD87" s="46">
        <v>9</v>
      </c>
      <c r="AE87" s="46">
        <v>23</v>
      </c>
      <c r="AF87" s="46">
        <v>20</v>
      </c>
      <c r="AG87" s="46">
        <v>40</v>
      </c>
      <c r="AH87" s="46">
        <v>34</v>
      </c>
      <c r="AI87" s="46">
        <v>10</v>
      </c>
      <c r="AJ87" s="46">
        <v>152</v>
      </c>
      <c r="AK87" s="46">
        <v>136</v>
      </c>
      <c r="AL87" s="46">
        <v>61</v>
      </c>
      <c r="AM87" s="46">
        <v>24</v>
      </c>
      <c r="AN87" s="46">
        <v>288</v>
      </c>
      <c r="AP87" s="46" t="s">
        <v>48</v>
      </c>
      <c r="AR87" s="46" t="s">
        <v>303</v>
      </c>
      <c r="AT87" s="46" t="b">
        <v>1</v>
      </c>
      <c r="AU87" s="46" t="b">
        <v>1</v>
      </c>
      <c r="AV87" s="46" t="s">
        <v>304</v>
      </c>
      <c r="AX87" s="46" t="s">
        <v>350</v>
      </c>
      <c r="BD87" s="46" t="s">
        <v>256</v>
      </c>
      <c r="BF87" s="46" t="b">
        <v>1</v>
      </c>
      <c r="BH87" s="46" t="b">
        <v>1</v>
      </c>
      <c r="BL87" s="46" t="b">
        <v>1</v>
      </c>
      <c r="BP87" s="46" t="s">
        <v>256</v>
      </c>
      <c r="BQ87" s="46" t="s">
        <v>333</v>
      </c>
      <c r="BR87" s="46" t="s">
        <v>329</v>
      </c>
      <c r="BS87" s="46" t="s">
        <v>433</v>
      </c>
      <c r="BT87" s="46" t="s">
        <v>429</v>
      </c>
      <c r="BU87" s="46" t="s">
        <v>434</v>
      </c>
      <c r="BV87" s="46" t="s">
        <v>430</v>
      </c>
      <c r="BX87" s="46" t="s">
        <v>496</v>
      </c>
      <c r="BY87" s="46" t="s">
        <v>498</v>
      </c>
      <c r="CA87" s="46" t="s">
        <v>244</v>
      </c>
      <c r="CB87" s="46" t="s">
        <v>240</v>
      </c>
      <c r="CC87" s="46" t="s">
        <v>497</v>
      </c>
      <c r="CU87" s="46" t="s">
        <v>264</v>
      </c>
      <c r="DA87" s="46" t="s">
        <v>245</v>
      </c>
      <c r="DB87" s="46" t="s">
        <v>245</v>
      </c>
      <c r="DC87" s="46" t="s">
        <v>265</v>
      </c>
      <c r="DD87" s="46" t="s">
        <v>265</v>
      </c>
      <c r="DE87" s="46" t="s">
        <v>245</v>
      </c>
      <c r="DF87" s="46" t="s">
        <v>245</v>
      </c>
      <c r="DG87" s="46" t="s">
        <v>265</v>
      </c>
      <c r="DH87" s="46" t="s">
        <v>247</v>
      </c>
      <c r="DK87" s="46" t="b">
        <f>vw_ET_Dataset_Public[[#This Row],[Event Location:  State PCODE]]=vw_ET_Dataset_Public[[#This Row],[Arrival from: Admin 1 PCODE]]</f>
        <v>0</v>
      </c>
      <c r="DL87" s="46" t="b">
        <f>vw_ET_Dataset_Public[[#This Row],[Event Location:  County PCODE]]=vw_ET_Dataset_Public[[#This Row],[Arrival from: Admin 2 PCODE]]</f>
        <v>0</v>
      </c>
      <c r="DM87" s="46" t="b">
        <f>vw_ET_Dataset_Public[[#This Row],[Event Location:  Payam PCODE]]=vw_ET_Dataset_Public[[#This Row],[Arrival from: Admin 3 PCODE]]</f>
        <v>0</v>
      </c>
      <c r="DN87" s="46" t="s">
        <v>3393</v>
      </c>
    </row>
    <row r="88" spans="1:118" x14ac:dyDescent="0.35">
      <c r="A88" s="46" t="s">
        <v>445</v>
      </c>
      <c r="B88" s="47">
        <v>44275</v>
      </c>
      <c r="C88" s="47">
        <v>44205</v>
      </c>
      <c r="D88" s="47">
        <v>44264</v>
      </c>
      <c r="E88" s="46" t="s">
        <v>377</v>
      </c>
      <c r="F88" s="46" t="s">
        <v>375</v>
      </c>
      <c r="G88" s="46" t="s">
        <v>420</v>
      </c>
      <c r="H88" s="46" t="s">
        <v>418</v>
      </c>
      <c r="I88" s="46" t="s">
        <v>447</v>
      </c>
      <c r="J88" s="46" t="s">
        <v>446</v>
      </c>
      <c r="K88" s="46" t="s">
        <v>448</v>
      </c>
      <c r="L88" s="46" t="s">
        <v>449</v>
      </c>
      <c r="M88" s="46">
        <v>4.95663023</v>
      </c>
      <c r="N88" s="46">
        <v>32.4292984</v>
      </c>
      <c r="O88" s="46" t="s">
        <v>253</v>
      </c>
      <c r="P88" s="46" t="s">
        <v>302</v>
      </c>
      <c r="Q88" s="46" t="s">
        <v>24</v>
      </c>
      <c r="R88" s="46" t="b">
        <v>1</v>
      </c>
      <c r="U88" s="46" t="b">
        <v>1</v>
      </c>
      <c r="V88" s="46">
        <v>80</v>
      </c>
      <c r="W88" s="46">
        <v>407</v>
      </c>
      <c r="X88" s="46">
        <v>20</v>
      </c>
      <c r="Y88" s="46">
        <v>34</v>
      </c>
      <c r="Z88" s="46">
        <v>43</v>
      </c>
      <c r="AA88" s="46">
        <v>54</v>
      </c>
      <c r="AB88" s="46">
        <v>35</v>
      </c>
      <c r="AC88" s="46">
        <v>10</v>
      </c>
      <c r="AD88" s="46">
        <v>28</v>
      </c>
      <c r="AE88" s="46">
        <v>37</v>
      </c>
      <c r="AF88" s="46">
        <v>49</v>
      </c>
      <c r="AG88" s="46">
        <v>60</v>
      </c>
      <c r="AH88" s="46">
        <v>31</v>
      </c>
      <c r="AI88" s="46">
        <v>6</v>
      </c>
      <c r="AJ88" s="46">
        <v>196</v>
      </c>
      <c r="AK88" s="46">
        <v>211</v>
      </c>
      <c r="AL88" s="46">
        <v>119</v>
      </c>
      <c r="AM88" s="46">
        <v>16</v>
      </c>
      <c r="AN88" s="46">
        <v>407</v>
      </c>
      <c r="AP88" s="46" t="s">
        <v>48</v>
      </c>
      <c r="AR88" s="46" t="s">
        <v>327</v>
      </c>
      <c r="AT88" s="46" t="b">
        <v>1</v>
      </c>
      <c r="AV88" s="46" t="s">
        <v>304</v>
      </c>
      <c r="AX88" s="46" t="s">
        <v>305</v>
      </c>
      <c r="BD88" s="46" t="s">
        <v>256</v>
      </c>
      <c r="BE88" s="46" t="b">
        <v>1</v>
      </c>
      <c r="BF88" s="46" t="b">
        <v>1</v>
      </c>
      <c r="BH88" s="46" t="b">
        <v>1</v>
      </c>
      <c r="BI88" s="46" t="b">
        <v>1</v>
      </c>
      <c r="BL88" s="46" t="b">
        <v>1</v>
      </c>
      <c r="BP88" s="46" t="s">
        <v>256</v>
      </c>
      <c r="BQ88" s="46" t="s">
        <v>414</v>
      </c>
      <c r="BR88" s="46" t="s">
        <v>410</v>
      </c>
      <c r="BS88" s="46" t="s">
        <v>415</v>
      </c>
      <c r="BT88" s="46" t="s">
        <v>411</v>
      </c>
      <c r="BU88" s="46" t="s">
        <v>416</v>
      </c>
      <c r="BV88" s="46" t="s">
        <v>412</v>
      </c>
      <c r="BX88" s="46" t="s">
        <v>352</v>
      </c>
      <c r="BY88" s="46" t="s">
        <v>244</v>
      </c>
      <c r="CA88" s="46" t="s">
        <v>244</v>
      </c>
      <c r="CB88" s="46" t="s">
        <v>240</v>
      </c>
      <c r="CC88" s="46" t="s">
        <v>441</v>
      </c>
      <c r="CU88" s="46" t="s">
        <v>264</v>
      </c>
      <c r="DA88" s="46" t="s">
        <v>245</v>
      </c>
      <c r="DB88" s="46" t="s">
        <v>265</v>
      </c>
      <c r="DC88" s="46" t="s">
        <v>265</v>
      </c>
      <c r="DD88" s="46" t="s">
        <v>245</v>
      </c>
      <c r="DE88" s="46" t="s">
        <v>245</v>
      </c>
      <c r="DF88" s="46" t="s">
        <v>245</v>
      </c>
      <c r="DG88" s="46" t="s">
        <v>245</v>
      </c>
      <c r="DH88" s="46" t="s">
        <v>247</v>
      </c>
      <c r="DK88" s="46" t="b">
        <f>vw_ET_Dataset_Public[[#This Row],[Event Location:  State PCODE]]=vw_ET_Dataset_Public[[#This Row],[Arrival from: Admin 1 PCODE]]</f>
        <v>0</v>
      </c>
      <c r="DL88" s="46" t="b">
        <f>vw_ET_Dataset_Public[[#This Row],[Event Location:  County PCODE]]=vw_ET_Dataset_Public[[#This Row],[Arrival from: Admin 2 PCODE]]</f>
        <v>0</v>
      </c>
      <c r="DM88" s="46" t="b">
        <f>vw_ET_Dataset_Public[[#This Row],[Event Location:  Payam PCODE]]=vw_ET_Dataset_Public[[#This Row],[Arrival from: Admin 3 PCODE]]</f>
        <v>0</v>
      </c>
      <c r="DN88" s="46" t="s">
        <v>3393</v>
      </c>
    </row>
    <row r="89" spans="1:118" x14ac:dyDescent="0.35">
      <c r="A89" s="46" t="s">
        <v>1448</v>
      </c>
      <c r="B89" s="47">
        <v>44275</v>
      </c>
      <c r="C89" s="47">
        <v>44274</v>
      </c>
      <c r="D89" s="47">
        <v>44274</v>
      </c>
      <c r="E89" s="46" t="s">
        <v>841</v>
      </c>
      <c r="F89" s="46" t="s">
        <v>57</v>
      </c>
      <c r="G89" s="46" t="s">
        <v>1321</v>
      </c>
      <c r="H89" s="46" t="s">
        <v>98</v>
      </c>
      <c r="I89" s="46" t="s">
        <v>1403</v>
      </c>
      <c r="J89" s="46" t="s">
        <v>98</v>
      </c>
      <c r="K89" s="46" t="s">
        <v>1443</v>
      </c>
      <c r="L89" s="46" t="s">
        <v>1444</v>
      </c>
      <c r="M89" s="46">
        <v>9.2920660000000002</v>
      </c>
      <c r="N89" s="46">
        <v>29.791523999999999</v>
      </c>
      <c r="O89" s="46" t="s">
        <v>232</v>
      </c>
      <c r="P89" s="46" t="s">
        <v>271</v>
      </c>
      <c r="Q89" s="46" t="s">
        <v>24</v>
      </c>
      <c r="T89" s="46" t="b">
        <v>1</v>
      </c>
      <c r="V89" s="46">
        <v>34</v>
      </c>
      <c r="W89" s="46">
        <v>128</v>
      </c>
      <c r="X89" s="46">
        <v>1</v>
      </c>
      <c r="Y89" s="46">
        <v>7</v>
      </c>
      <c r="Z89" s="46">
        <v>25</v>
      </c>
      <c r="AA89" s="46">
        <v>20</v>
      </c>
      <c r="AB89" s="46">
        <v>2</v>
      </c>
      <c r="AC89" s="46">
        <v>0</v>
      </c>
      <c r="AD89" s="46">
        <v>2</v>
      </c>
      <c r="AE89" s="46">
        <v>8</v>
      </c>
      <c r="AF89" s="46">
        <v>26</v>
      </c>
      <c r="AG89" s="46">
        <v>22</v>
      </c>
      <c r="AH89" s="46">
        <v>9</v>
      </c>
      <c r="AI89" s="46">
        <v>6</v>
      </c>
      <c r="AJ89" s="46">
        <v>55</v>
      </c>
      <c r="AK89" s="46">
        <v>73</v>
      </c>
      <c r="AL89" s="46">
        <v>18</v>
      </c>
      <c r="AM89" s="46">
        <v>6</v>
      </c>
      <c r="AN89" s="46">
        <v>128</v>
      </c>
      <c r="AP89" s="46" t="s">
        <v>47</v>
      </c>
      <c r="AR89" s="46" t="s">
        <v>303</v>
      </c>
      <c r="AU89" s="46" t="b">
        <v>1</v>
      </c>
      <c r="AV89" s="46" t="s">
        <v>1416</v>
      </c>
      <c r="AW89" s="46" t="s">
        <v>1417</v>
      </c>
      <c r="AX89" s="46" t="s">
        <v>305</v>
      </c>
      <c r="BD89" s="46" t="s">
        <v>256</v>
      </c>
      <c r="BO89" s="46" t="b">
        <v>1</v>
      </c>
      <c r="BP89" s="46" t="s">
        <v>237</v>
      </c>
      <c r="BQ89" s="46" t="s">
        <v>242</v>
      </c>
      <c r="BR89" s="46" t="s">
        <v>238</v>
      </c>
      <c r="BS89" s="46" t="s">
        <v>227</v>
      </c>
      <c r="BT89" s="46" t="s">
        <v>80</v>
      </c>
      <c r="BU89" s="46" t="s">
        <v>228</v>
      </c>
      <c r="BV89" s="46" t="s">
        <v>81</v>
      </c>
      <c r="BX89" s="46" t="s">
        <v>278</v>
      </c>
      <c r="BY89" s="46" t="s">
        <v>280</v>
      </c>
      <c r="CA89" s="46" t="s">
        <v>1419</v>
      </c>
      <c r="CB89" s="46" t="s">
        <v>1418</v>
      </c>
      <c r="CC89" s="46" t="s">
        <v>292</v>
      </c>
      <c r="CU89" s="46" t="s">
        <v>264</v>
      </c>
      <c r="DA89" s="46" t="s">
        <v>265</v>
      </c>
      <c r="DB89" s="46" t="s">
        <v>265</v>
      </c>
      <c r="DC89" s="46" t="s">
        <v>245</v>
      </c>
      <c r="DD89" s="46" t="s">
        <v>246</v>
      </c>
      <c r="DE89" s="46" t="s">
        <v>246</v>
      </c>
      <c r="DF89" s="46" t="s">
        <v>246</v>
      </c>
      <c r="DG89" s="46" t="s">
        <v>246</v>
      </c>
      <c r="DH89" s="46" t="s">
        <v>247</v>
      </c>
      <c r="DK89" s="46" t="b">
        <f>vw_ET_Dataset_Public[[#This Row],[Event Location:  State PCODE]]=vw_ET_Dataset_Public[[#This Row],[Arrival from: Admin 1 PCODE]]</f>
        <v>0</v>
      </c>
      <c r="DL89" s="46" t="b">
        <f>vw_ET_Dataset_Public[[#This Row],[Event Location:  County PCODE]]=vw_ET_Dataset_Public[[#This Row],[Arrival from: Admin 2 PCODE]]</f>
        <v>0</v>
      </c>
      <c r="DM89" s="46" t="b">
        <f>vw_ET_Dataset_Public[[#This Row],[Event Location:  Payam PCODE]]=vw_ET_Dataset_Public[[#This Row],[Arrival from: Admin 3 PCODE]]</f>
        <v>0</v>
      </c>
      <c r="DN89" s="46" t="s">
        <v>3395</v>
      </c>
    </row>
    <row r="90" spans="1:118" x14ac:dyDescent="0.35">
      <c r="A90" s="46" t="s">
        <v>398</v>
      </c>
      <c r="B90" s="47">
        <v>44276</v>
      </c>
      <c r="C90" s="47">
        <v>44201</v>
      </c>
      <c r="D90" s="47">
        <v>44270</v>
      </c>
      <c r="E90" s="46" t="s">
        <v>377</v>
      </c>
      <c r="F90" s="46" t="s">
        <v>375</v>
      </c>
      <c r="G90" s="46" t="s">
        <v>378</v>
      </c>
      <c r="H90" s="46" t="s">
        <v>376</v>
      </c>
      <c r="I90" s="46" t="s">
        <v>379</v>
      </c>
      <c r="J90" s="46" t="s">
        <v>376</v>
      </c>
      <c r="K90" s="46" t="s">
        <v>399</v>
      </c>
      <c r="L90" s="46" t="s">
        <v>400</v>
      </c>
      <c r="M90" s="46">
        <v>4.12154007</v>
      </c>
      <c r="N90" s="46">
        <v>33.07120132</v>
      </c>
      <c r="O90" s="46" t="s">
        <v>253</v>
      </c>
      <c r="P90" s="46" t="s">
        <v>302</v>
      </c>
      <c r="Q90" s="46" t="s">
        <v>24</v>
      </c>
      <c r="R90" s="46" t="b">
        <v>1</v>
      </c>
      <c r="S90" s="46" t="b">
        <v>1</v>
      </c>
      <c r="T90" s="46" t="b">
        <v>1</v>
      </c>
      <c r="V90" s="46">
        <v>71</v>
      </c>
      <c r="W90" s="46">
        <v>292</v>
      </c>
      <c r="X90" s="46">
        <v>5</v>
      </c>
      <c r="Y90" s="46">
        <v>12</v>
      </c>
      <c r="Z90" s="46">
        <v>25</v>
      </c>
      <c r="AA90" s="46">
        <v>65</v>
      </c>
      <c r="AB90" s="46">
        <v>44</v>
      </c>
      <c r="AC90" s="46">
        <v>11</v>
      </c>
      <c r="AD90" s="46">
        <v>4</v>
      </c>
      <c r="AE90" s="46">
        <v>11</v>
      </c>
      <c r="AF90" s="46">
        <v>21</v>
      </c>
      <c r="AG90" s="46">
        <v>55</v>
      </c>
      <c r="AH90" s="46">
        <v>31</v>
      </c>
      <c r="AI90" s="46">
        <v>8</v>
      </c>
      <c r="AJ90" s="46">
        <v>162</v>
      </c>
      <c r="AK90" s="46">
        <v>130</v>
      </c>
      <c r="AL90" s="46">
        <v>32</v>
      </c>
      <c r="AM90" s="46">
        <v>19</v>
      </c>
      <c r="AN90" s="46">
        <v>292</v>
      </c>
      <c r="AP90" s="46" t="s">
        <v>48</v>
      </c>
      <c r="AR90" s="46" t="s">
        <v>303</v>
      </c>
      <c r="AT90" s="46" t="b">
        <v>1</v>
      </c>
      <c r="AU90" s="46" t="b">
        <v>1</v>
      </c>
      <c r="AV90" s="46" t="s">
        <v>304</v>
      </c>
      <c r="AX90" s="46" t="s">
        <v>305</v>
      </c>
      <c r="BD90" s="46" t="s">
        <v>256</v>
      </c>
      <c r="BE90" s="46" t="b">
        <v>1</v>
      </c>
      <c r="BF90" s="46" t="b">
        <v>1</v>
      </c>
      <c r="BG90" s="46" t="b">
        <v>1</v>
      </c>
      <c r="BH90" s="46" t="b">
        <v>1</v>
      </c>
      <c r="BI90" s="46" t="b">
        <v>1</v>
      </c>
      <c r="BJ90" s="46" t="b">
        <v>1</v>
      </c>
      <c r="BL90" s="46" t="b">
        <v>1</v>
      </c>
      <c r="BP90" s="46" t="s">
        <v>256</v>
      </c>
      <c r="BQ90" s="46" t="s">
        <v>333</v>
      </c>
      <c r="BR90" s="46" t="s">
        <v>329</v>
      </c>
      <c r="BS90" s="46" t="s">
        <v>385</v>
      </c>
      <c r="BT90" s="46" t="s">
        <v>383</v>
      </c>
      <c r="BU90" s="46" t="s">
        <v>386</v>
      </c>
      <c r="BV90" s="46" t="s">
        <v>383</v>
      </c>
      <c r="BX90" s="46" t="s">
        <v>352</v>
      </c>
      <c r="BY90" s="46" t="s">
        <v>244</v>
      </c>
      <c r="CA90" s="46" t="s">
        <v>244</v>
      </c>
      <c r="CB90" s="46" t="s">
        <v>240</v>
      </c>
      <c r="CC90" s="46" t="s">
        <v>390</v>
      </c>
      <c r="CU90" s="46" t="s">
        <v>264</v>
      </c>
      <c r="DA90" s="46" t="s">
        <v>245</v>
      </c>
      <c r="DB90" s="46" t="s">
        <v>265</v>
      </c>
      <c r="DC90" s="46" t="s">
        <v>265</v>
      </c>
      <c r="DD90" s="46" t="s">
        <v>245</v>
      </c>
      <c r="DE90" s="46" t="s">
        <v>245</v>
      </c>
      <c r="DF90" s="46" t="s">
        <v>245</v>
      </c>
      <c r="DG90" s="46" t="s">
        <v>245</v>
      </c>
      <c r="DH90" s="46" t="s">
        <v>247</v>
      </c>
      <c r="DK90" s="46" t="b">
        <f>vw_ET_Dataset_Public[[#This Row],[Event Location:  State PCODE]]=vw_ET_Dataset_Public[[#This Row],[Arrival from: Admin 1 PCODE]]</f>
        <v>0</v>
      </c>
      <c r="DL90" s="46" t="b">
        <f>vw_ET_Dataset_Public[[#This Row],[Event Location:  County PCODE]]=vw_ET_Dataset_Public[[#This Row],[Arrival from: Admin 2 PCODE]]</f>
        <v>0</v>
      </c>
      <c r="DM90" s="46" t="b">
        <f>vw_ET_Dataset_Public[[#This Row],[Event Location:  Payam PCODE]]=vw_ET_Dataset_Public[[#This Row],[Arrival from: Admin 3 PCODE]]</f>
        <v>0</v>
      </c>
      <c r="DN90" s="46" t="s">
        <v>3393</v>
      </c>
    </row>
    <row r="91" spans="1:118" x14ac:dyDescent="0.35">
      <c r="A91" s="46" t="s">
        <v>516</v>
      </c>
      <c r="B91" s="47">
        <v>44276</v>
      </c>
      <c r="C91" s="47">
        <v>44202</v>
      </c>
      <c r="D91" s="47">
        <v>44262</v>
      </c>
      <c r="E91" s="46" t="s">
        <v>377</v>
      </c>
      <c r="F91" s="46" t="s">
        <v>375</v>
      </c>
      <c r="G91" s="46" t="s">
        <v>453</v>
      </c>
      <c r="H91" s="46" t="s">
        <v>451</v>
      </c>
      <c r="I91" s="46" t="s">
        <v>487</v>
      </c>
      <c r="J91" s="46" t="s">
        <v>486</v>
      </c>
      <c r="K91" s="46" t="s">
        <v>514</v>
      </c>
      <c r="L91" s="46" t="s">
        <v>515</v>
      </c>
      <c r="M91" s="46">
        <v>3.5938855200000002</v>
      </c>
      <c r="N91" s="46">
        <v>32.178522540000003</v>
      </c>
      <c r="O91" s="46" t="s">
        <v>253</v>
      </c>
      <c r="P91" s="46" t="s">
        <v>302</v>
      </c>
      <c r="Q91" s="46" t="s">
        <v>24</v>
      </c>
      <c r="R91" s="46" t="b">
        <v>1</v>
      </c>
      <c r="U91" s="46" t="b">
        <v>1</v>
      </c>
      <c r="V91" s="46">
        <v>121</v>
      </c>
      <c r="W91" s="46">
        <v>642</v>
      </c>
      <c r="X91" s="46">
        <v>18</v>
      </c>
      <c r="Y91" s="46">
        <v>48</v>
      </c>
      <c r="Z91" s="46">
        <v>55</v>
      </c>
      <c r="AA91" s="46">
        <v>122</v>
      </c>
      <c r="AB91" s="46">
        <v>74</v>
      </c>
      <c r="AC91" s="46">
        <v>7</v>
      </c>
      <c r="AD91" s="46">
        <v>21</v>
      </c>
      <c r="AE91" s="46">
        <v>52</v>
      </c>
      <c r="AF91" s="46">
        <v>63</v>
      </c>
      <c r="AG91" s="46">
        <v>132</v>
      </c>
      <c r="AH91" s="46">
        <v>49</v>
      </c>
      <c r="AI91" s="46">
        <v>1</v>
      </c>
      <c r="AJ91" s="46">
        <v>324</v>
      </c>
      <c r="AK91" s="46">
        <v>318</v>
      </c>
      <c r="AL91" s="46">
        <v>139</v>
      </c>
      <c r="AM91" s="46">
        <v>8</v>
      </c>
      <c r="AN91" s="46">
        <v>642</v>
      </c>
      <c r="AP91" s="46" t="s">
        <v>48</v>
      </c>
      <c r="AR91" s="46" t="s">
        <v>303</v>
      </c>
      <c r="AT91" s="46" t="b">
        <v>1</v>
      </c>
      <c r="AU91" s="46" t="b">
        <v>1</v>
      </c>
      <c r="AV91" s="46" t="s">
        <v>304</v>
      </c>
      <c r="AX91" s="46" t="s">
        <v>305</v>
      </c>
      <c r="BD91" s="46" t="s">
        <v>256</v>
      </c>
      <c r="BF91" s="46" t="b">
        <v>1</v>
      </c>
      <c r="BH91" s="46" t="b">
        <v>1</v>
      </c>
      <c r="BL91" s="46" t="b">
        <v>1</v>
      </c>
      <c r="BP91" s="46" t="s">
        <v>256</v>
      </c>
      <c r="BQ91" s="46" t="s">
        <v>333</v>
      </c>
      <c r="BR91" s="46" t="s">
        <v>329</v>
      </c>
      <c r="BS91" s="46" t="s">
        <v>433</v>
      </c>
      <c r="BT91" s="46" t="s">
        <v>429</v>
      </c>
      <c r="BU91" s="46" t="s">
        <v>434</v>
      </c>
      <c r="BV91" s="46" t="s">
        <v>430</v>
      </c>
      <c r="BX91" s="46" t="s">
        <v>503</v>
      </c>
      <c r="BY91" s="46" t="s">
        <v>505</v>
      </c>
      <c r="CA91" s="46" t="s">
        <v>244</v>
      </c>
      <c r="CB91" s="46" t="s">
        <v>240</v>
      </c>
      <c r="CC91" s="46" t="s">
        <v>504</v>
      </c>
      <c r="CU91" s="46" t="s">
        <v>264</v>
      </c>
      <c r="DA91" s="46" t="s">
        <v>245</v>
      </c>
      <c r="DB91" s="46" t="s">
        <v>265</v>
      </c>
      <c r="DC91" s="46" t="s">
        <v>245</v>
      </c>
      <c r="DD91" s="46" t="s">
        <v>265</v>
      </c>
      <c r="DE91" s="46" t="s">
        <v>245</v>
      </c>
      <c r="DF91" s="46" t="s">
        <v>265</v>
      </c>
      <c r="DG91" s="46" t="s">
        <v>265</v>
      </c>
      <c r="DH91" s="46" t="s">
        <v>506</v>
      </c>
      <c r="DI91" s="46" t="s">
        <v>507</v>
      </c>
      <c r="DJ91" s="46" t="s">
        <v>265</v>
      </c>
      <c r="DK91" s="46" t="b">
        <f>vw_ET_Dataset_Public[[#This Row],[Event Location:  State PCODE]]=vw_ET_Dataset_Public[[#This Row],[Arrival from: Admin 1 PCODE]]</f>
        <v>0</v>
      </c>
      <c r="DL91" s="46" t="b">
        <f>vw_ET_Dataset_Public[[#This Row],[Event Location:  County PCODE]]=vw_ET_Dataset_Public[[#This Row],[Arrival from: Admin 2 PCODE]]</f>
        <v>0</v>
      </c>
      <c r="DM91" s="46" t="b">
        <f>vw_ET_Dataset_Public[[#This Row],[Event Location:  Payam PCODE]]=vw_ET_Dataset_Public[[#This Row],[Arrival from: Admin 3 PCODE]]</f>
        <v>0</v>
      </c>
      <c r="DN91" s="46" t="s">
        <v>3393</v>
      </c>
    </row>
    <row r="92" spans="1:118" x14ac:dyDescent="0.35">
      <c r="A92" s="46" t="s">
        <v>606</v>
      </c>
      <c r="B92" s="47">
        <v>44276</v>
      </c>
      <c r="C92" s="47">
        <v>44203</v>
      </c>
      <c r="D92" s="47">
        <v>44255</v>
      </c>
      <c r="E92" s="46" t="s">
        <v>377</v>
      </c>
      <c r="F92" s="46" t="s">
        <v>375</v>
      </c>
      <c r="G92" s="46" t="s">
        <v>598</v>
      </c>
      <c r="H92" s="46" t="s">
        <v>596</v>
      </c>
      <c r="I92" s="46" t="s">
        <v>599</v>
      </c>
      <c r="J92" s="46" t="s">
        <v>597</v>
      </c>
      <c r="K92" s="46" t="s">
        <v>607</v>
      </c>
      <c r="L92" s="46" t="s">
        <v>608</v>
      </c>
      <c r="M92" s="46">
        <v>4.5091689050000001</v>
      </c>
      <c r="N92" s="46">
        <v>32.784920909999997</v>
      </c>
      <c r="O92" s="46" t="s">
        <v>253</v>
      </c>
      <c r="P92" s="46" t="s">
        <v>302</v>
      </c>
      <c r="Q92" s="46" t="s">
        <v>24</v>
      </c>
      <c r="R92" s="46" t="b">
        <v>1</v>
      </c>
      <c r="U92" s="46" t="b">
        <v>1</v>
      </c>
      <c r="V92" s="46">
        <v>53</v>
      </c>
      <c r="W92" s="46">
        <v>235</v>
      </c>
      <c r="X92" s="46">
        <v>3</v>
      </c>
      <c r="Y92" s="46">
        <v>9</v>
      </c>
      <c r="Z92" s="46">
        <v>22</v>
      </c>
      <c r="AA92" s="46">
        <v>53</v>
      </c>
      <c r="AB92" s="46">
        <v>20</v>
      </c>
      <c r="AC92" s="46">
        <v>17</v>
      </c>
      <c r="AD92" s="46">
        <v>8</v>
      </c>
      <c r="AE92" s="46">
        <v>11</v>
      </c>
      <c r="AF92" s="46">
        <v>20</v>
      </c>
      <c r="AG92" s="46">
        <v>40</v>
      </c>
      <c r="AH92" s="46">
        <v>22</v>
      </c>
      <c r="AI92" s="46">
        <v>10</v>
      </c>
      <c r="AJ92" s="46">
        <v>124</v>
      </c>
      <c r="AK92" s="46">
        <v>111</v>
      </c>
      <c r="AL92" s="46">
        <v>31</v>
      </c>
      <c r="AM92" s="46">
        <v>27</v>
      </c>
      <c r="AN92" s="46">
        <v>235</v>
      </c>
      <c r="AP92" s="46" t="s">
        <v>48</v>
      </c>
      <c r="AR92" s="46" t="s">
        <v>303</v>
      </c>
      <c r="AT92" s="46" t="b">
        <v>1</v>
      </c>
      <c r="AU92" s="46" t="b">
        <v>1</v>
      </c>
      <c r="AV92" s="46" t="s">
        <v>304</v>
      </c>
      <c r="AX92" s="46" t="s">
        <v>305</v>
      </c>
      <c r="BD92" s="46" t="s">
        <v>256</v>
      </c>
      <c r="BE92" s="46" t="b">
        <v>1</v>
      </c>
      <c r="BF92" s="46" t="b">
        <v>1</v>
      </c>
      <c r="BG92" s="46" t="b">
        <v>1</v>
      </c>
      <c r="BH92" s="46" t="b">
        <v>1</v>
      </c>
      <c r="BI92" s="46" t="b">
        <v>1</v>
      </c>
      <c r="BJ92" s="46" t="b">
        <v>1</v>
      </c>
      <c r="BL92" s="46" t="b">
        <v>1</v>
      </c>
      <c r="BP92" s="46" t="s">
        <v>256</v>
      </c>
      <c r="BQ92" s="46" t="s">
        <v>333</v>
      </c>
      <c r="BR92" s="46" t="s">
        <v>329</v>
      </c>
      <c r="BS92" s="46" t="s">
        <v>433</v>
      </c>
      <c r="BT92" s="46" t="s">
        <v>429</v>
      </c>
      <c r="BU92" s="46" t="s">
        <v>434</v>
      </c>
      <c r="BV92" s="46" t="s">
        <v>430</v>
      </c>
      <c r="BX92" s="46" t="s">
        <v>496</v>
      </c>
      <c r="BY92" s="46" t="s">
        <v>498</v>
      </c>
      <c r="CA92" s="46" t="s">
        <v>244</v>
      </c>
      <c r="CB92" s="46" t="s">
        <v>240</v>
      </c>
      <c r="CC92" s="46" t="s">
        <v>511</v>
      </c>
      <c r="CU92" s="46" t="s">
        <v>264</v>
      </c>
      <c r="DA92" s="46" t="s">
        <v>245</v>
      </c>
      <c r="DB92" s="46" t="s">
        <v>265</v>
      </c>
      <c r="DC92" s="46" t="s">
        <v>265</v>
      </c>
      <c r="DD92" s="46" t="s">
        <v>245</v>
      </c>
      <c r="DE92" s="46" t="s">
        <v>245</v>
      </c>
      <c r="DF92" s="46" t="s">
        <v>245</v>
      </c>
      <c r="DG92" s="46" t="s">
        <v>245</v>
      </c>
      <c r="DH92" s="46" t="s">
        <v>247</v>
      </c>
      <c r="DK92" s="46" t="b">
        <f>vw_ET_Dataset_Public[[#This Row],[Event Location:  State PCODE]]=vw_ET_Dataset_Public[[#This Row],[Arrival from: Admin 1 PCODE]]</f>
        <v>0</v>
      </c>
      <c r="DL92" s="46" t="b">
        <f>vw_ET_Dataset_Public[[#This Row],[Event Location:  County PCODE]]=vw_ET_Dataset_Public[[#This Row],[Arrival from: Admin 2 PCODE]]</f>
        <v>0</v>
      </c>
      <c r="DM92" s="46" t="b">
        <f>vw_ET_Dataset_Public[[#This Row],[Event Location:  Payam PCODE]]=vw_ET_Dataset_Public[[#This Row],[Arrival from: Admin 3 PCODE]]</f>
        <v>0</v>
      </c>
      <c r="DN92" s="46" t="s">
        <v>3393</v>
      </c>
    </row>
    <row r="93" spans="1:118" x14ac:dyDescent="0.35">
      <c r="A93" s="46" t="s">
        <v>526</v>
      </c>
      <c r="B93" s="47">
        <v>44276</v>
      </c>
      <c r="C93" s="47">
        <v>44206</v>
      </c>
      <c r="D93" s="47">
        <v>44262</v>
      </c>
      <c r="E93" s="46" t="s">
        <v>377</v>
      </c>
      <c r="F93" s="46" t="s">
        <v>375</v>
      </c>
      <c r="G93" s="46" t="s">
        <v>453</v>
      </c>
      <c r="H93" s="46" t="s">
        <v>451</v>
      </c>
      <c r="I93" s="46" t="s">
        <v>518</v>
      </c>
      <c r="J93" s="46" t="s">
        <v>517</v>
      </c>
      <c r="K93" s="46" t="s">
        <v>519</v>
      </c>
      <c r="L93" s="46" t="s">
        <v>520</v>
      </c>
      <c r="M93" s="46">
        <v>3.5898652000000002</v>
      </c>
      <c r="N93" s="46">
        <v>32.091179459999999</v>
      </c>
      <c r="O93" s="46" t="s">
        <v>253</v>
      </c>
      <c r="P93" s="46" t="s">
        <v>302</v>
      </c>
      <c r="Q93" s="46" t="s">
        <v>24</v>
      </c>
      <c r="R93" s="46" t="b">
        <v>1</v>
      </c>
      <c r="U93" s="46" t="b">
        <v>1</v>
      </c>
      <c r="V93" s="46">
        <v>263</v>
      </c>
      <c r="W93" s="46">
        <v>1343</v>
      </c>
      <c r="X93" s="46">
        <v>53</v>
      </c>
      <c r="Y93" s="46">
        <v>150</v>
      </c>
      <c r="Z93" s="46">
        <v>200</v>
      </c>
      <c r="AA93" s="46">
        <v>250</v>
      </c>
      <c r="AB93" s="46">
        <v>100</v>
      </c>
      <c r="AC93" s="46">
        <v>50</v>
      </c>
      <c r="AD93" s="46">
        <v>30</v>
      </c>
      <c r="AE93" s="46">
        <v>50</v>
      </c>
      <c r="AF93" s="46">
        <v>150</v>
      </c>
      <c r="AG93" s="46">
        <v>200</v>
      </c>
      <c r="AH93" s="46">
        <v>90</v>
      </c>
      <c r="AI93" s="46">
        <v>20</v>
      </c>
      <c r="AJ93" s="46">
        <v>803</v>
      </c>
      <c r="AK93" s="46">
        <v>540</v>
      </c>
      <c r="AL93" s="46">
        <v>283</v>
      </c>
      <c r="AM93" s="46">
        <v>70</v>
      </c>
      <c r="AN93" s="46">
        <v>1343</v>
      </c>
      <c r="AP93" s="46" t="s">
        <v>48</v>
      </c>
      <c r="AR93" s="46" t="s">
        <v>303</v>
      </c>
      <c r="AT93" s="46" t="b">
        <v>1</v>
      </c>
      <c r="AU93" s="46" t="b">
        <v>1</v>
      </c>
      <c r="AV93" s="46" t="s">
        <v>304</v>
      </c>
      <c r="AX93" s="46" t="s">
        <v>350</v>
      </c>
      <c r="BD93" s="46" t="s">
        <v>256</v>
      </c>
      <c r="BE93" s="46" t="b">
        <v>1</v>
      </c>
      <c r="BF93" s="46" t="b">
        <v>1</v>
      </c>
      <c r="BI93" s="46" t="b">
        <v>1</v>
      </c>
      <c r="BJ93" s="46" t="b">
        <v>1</v>
      </c>
      <c r="BL93" s="46" t="b">
        <v>1</v>
      </c>
      <c r="BP93" s="46" t="s">
        <v>256</v>
      </c>
      <c r="BQ93" s="46" t="s">
        <v>333</v>
      </c>
      <c r="BR93" s="46" t="s">
        <v>329</v>
      </c>
      <c r="BS93" s="46" t="s">
        <v>433</v>
      </c>
      <c r="BT93" s="46" t="s">
        <v>429</v>
      </c>
      <c r="BU93" s="46" t="s">
        <v>434</v>
      </c>
      <c r="BV93" s="46" t="s">
        <v>430</v>
      </c>
      <c r="CA93" s="46" t="s">
        <v>244</v>
      </c>
      <c r="CB93" s="46" t="s">
        <v>240</v>
      </c>
      <c r="CC93" s="46" t="s">
        <v>521</v>
      </c>
      <c r="CU93" s="46" t="s">
        <v>264</v>
      </c>
      <c r="DA93" s="46" t="s">
        <v>245</v>
      </c>
      <c r="DB93" s="46" t="s">
        <v>245</v>
      </c>
      <c r="DC93" s="46" t="s">
        <v>245</v>
      </c>
      <c r="DD93" s="46" t="s">
        <v>265</v>
      </c>
      <c r="DE93" s="46" t="s">
        <v>265</v>
      </c>
      <c r="DF93" s="46" t="s">
        <v>245</v>
      </c>
      <c r="DG93" s="46" t="s">
        <v>265</v>
      </c>
      <c r="DH93" s="46" t="s">
        <v>247</v>
      </c>
      <c r="DK93" s="46" t="b">
        <f>vw_ET_Dataset_Public[[#This Row],[Event Location:  State PCODE]]=vw_ET_Dataset_Public[[#This Row],[Arrival from: Admin 1 PCODE]]</f>
        <v>0</v>
      </c>
      <c r="DL93" s="46" t="b">
        <f>vw_ET_Dataset_Public[[#This Row],[Event Location:  County PCODE]]=vw_ET_Dataset_Public[[#This Row],[Arrival from: Admin 2 PCODE]]</f>
        <v>0</v>
      </c>
      <c r="DM93" s="46" t="b">
        <f>vw_ET_Dataset_Public[[#This Row],[Event Location:  Payam PCODE]]=vw_ET_Dataset_Public[[#This Row],[Arrival from: Admin 3 PCODE]]</f>
        <v>0</v>
      </c>
      <c r="DN93" s="46" t="s">
        <v>3393</v>
      </c>
    </row>
    <row r="94" spans="1:118" x14ac:dyDescent="0.35">
      <c r="A94" s="46" t="s">
        <v>513</v>
      </c>
      <c r="B94" s="47">
        <v>44276</v>
      </c>
      <c r="C94" s="47">
        <v>44206</v>
      </c>
      <c r="D94" s="47">
        <v>44262</v>
      </c>
      <c r="E94" s="46" t="s">
        <v>377</v>
      </c>
      <c r="F94" s="46" t="s">
        <v>375</v>
      </c>
      <c r="G94" s="46" t="s">
        <v>453</v>
      </c>
      <c r="H94" s="46" t="s">
        <v>451</v>
      </c>
      <c r="I94" s="46" t="s">
        <v>518</v>
      </c>
      <c r="J94" s="46" t="s">
        <v>517</v>
      </c>
      <c r="K94" s="46" t="s">
        <v>523</v>
      </c>
      <c r="L94" s="46" t="s">
        <v>524</v>
      </c>
      <c r="M94" s="46">
        <v>3.6499142</v>
      </c>
      <c r="N94" s="46">
        <v>32.029992849999999</v>
      </c>
      <c r="O94" s="46" t="s">
        <v>253</v>
      </c>
      <c r="P94" s="46" t="s">
        <v>302</v>
      </c>
      <c r="Q94" s="46" t="s">
        <v>24</v>
      </c>
      <c r="R94" s="46" t="b">
        <v>1</v>
      </c>
      <c r="U94" s="46" t="b">
        <v>1</v>
      </c>
      <c r="V94" s="46">
        <v>205</v>
      </c>
      <c r="W94" s="46">
        <v>1048</v>
      </c>
      <c r="X94" s="46">
        <v>48</v>
      </c>
      <c r="Y94" s="46">
        <v>60</v>
      </c>
      <c r="Z94" s="46">
        <v>150</v>
      </c>
      <c r="AA94" s="46">
        <v>150</v>
      </c>
      <c r="AB94" s="46">
        <v>110</v>
      </c>
      <c r="AC94" s="46">
        <v>30</v>
      </c>
      <c r="AD94" s="46">
        <v>50</v>
      </c>
      <c r="AE94" s="46">
        <v>50</v>
      </c>
      <c r="AF94" s="46">
        <v>150</v>
      </c>
      <c r="AG94" s="46">
        <v>180</v>
      </c>
      <c r="AH94" s="46">
        <v>50</v>
      </c>
      <c r="AI94" s="46">
        <v>20</v>
      </c>
      <c r="AJ94" s="46">
        <v>548</v>
      </c>
      <c r="AK94" s="46">
        <v>500</v>
      </c>
      <c r="AL94" s="46">
        <v>208</v>
      </c>
      <c r="AM94" s="46">
        <v>50</v>
      </c>
      <c r="AN94" s="46">
        <v>1048</v>
      </c>
      <c r="AP94" s="46" t="s">
        <v>48</v>
      </c>
      <c r="AR94" s="46" t="s">
        <v>303</v>
      </c>
      <c r="AT94" s="46" t="b">
        <v>1</v>
      </c>
      <c r="AU94" s="46" t="b">
        <v>1</v>
      </c>
      <c r="AV94" s="46" t="s">
        <v>304</v>
      </c>
      <c r="AX94" s="46" t="s">
        <v>350</v>
      </c>
      <c r="BD94" s="46" t="s">
        <v>256</v>
      </c>
      <c r="BE94" s="46" t="b">
        <v>1</v>
      </c>
      <c r="BF94" s="46" t="b">
        <v>1</v>
      </c>
      <c r="BH94" s="46" t="b">
        <v>1</v>
      </c>
      <c r="BI94" s="46" t="b">
        <v>1</v>
      </c>
      <c r="BP94" s="46" t="s">
        <v>256</v>
      </c>
      <c r="BQ94" s="46" t="s">
        <v>333</v>
      </c>
      <c r="BR94" s="46" t="s">
        <v>329</v>
      </c>
      <c r="BS94" s="46" t="s">
        <v>433</v>
      </c>
      <c r="BT94" s="46" t="s">
        <v>429</v>
      </c>
      <c r="BU94" s="46" t="s">
        <v>434</v>
      </c>
      <c r="BV94" s="46" t="s">
        <v>430</v>
      </c>
      <c r="BX94" s="46" t="s">
        <v>503</v>
      </c>
      <c r="BY94" s="46" t="s">
        <v>505</v>
      </c>
      <c r="CA94" s="46" t="s">
        <v>244</v>
      </c>
      <c r="CB94" s="46" t="s">
        <v>240</v>
      </c>
      <c r="CC94" s="46" t="s">
        <v>525</v>
      </c>
      <c r="CU94" s="46" t="s">
        <v>264</v>
      </c>
      <c r="DA94" s="46" t="s">
        <v>245</v>
      </c>
      <c r="DB94" s="46" t="s">
        <v>245</v>
      </c>
      <c r="DC94" s="46" t="s">
        <v>245</v>
      </c>
      <c r="DD94" s="46" t="s">
        <v>265</v>
      </c>
      <c r="DE94" s="46" t="s">
        <v>245</v>
      </c>
      <c r="DF94" s="46" t="s">
        <v>245</v>
      </c>
      <c r="DG94" s="46" t="s">
        <v>265</v>
      </c>
      <c r="DH94" s="46" t="s">
        <v>247</v>
      </c>
      <c r="DK94" s="46" t="b">
        <f>vw_ET_Dataset_Public[[#This Row],[Event Location:  State PCODE]]=vw_ET_Dataset_Public[[#This Row],[Arrival from: Admin 1 PCODE]]</f>
        <v>0</v>
      </c>
      <c r="DL94" s="46" t="b">
        <f>vw_ET_Dataset_Public[[#This Row],[Event Location:  County PCODE]]=vw_ET_Dataset_Public[[#This Row],[Arrival from: Admin 2 PCODE]]</f>
        <v>0</v>
      </c>
      <c r="DM94" s="46" t="b">
        <f>vw_ET_Dataset_Public[[#This Row],[Event Location:  Payam PCODE]]=vw_ET_Dataset_Public[[#This Row],[Arrival from: Admin 3 PCODE]]</f>
        <v>0</v>
      </c>
      <c r="DN94" s="46" t="s">
        <v>3393</v>
      </c>
    </row>
    <row r="95" spans="1:118" x14ac:dyDescent="0.35">
      <c r="A95" s="46" t="s">
        <v>536</v>
      </c>
      <c r="B95" s="47">
        <v>44276</v>
      </c>
      <c r="C95" s="47">
        <v>44206</v>
      </c>
      <c r="D95" s="47">
        <v>44262</v>
      </c>
      <c r="E95" s="46" t="s">
        <v>377</v>
      </c>
      <c r="F95" s="46" t="s">
        <v>375</v>
      </c>
      <c r="G95" s="46" t="s">
        <v>453</v>
      </c>
      <c r="H95" s="46" t="s">
        <v>451</v>
      </c>
      <c r="I95" s="46" t="s">
        <v>518</v>
      </c>
      <c r="J95" s="46" t="s">
        <v>517</v>
      </c>
      <c r="K95" s="46" t="s">
        <v>534</v>
      </c>
      <c r="L95" s="46" t="s">
        <v>535</v>
      </c>
      <c r="M95" s="46">
        <v>3.6022799999999999</v>
      </c>
      <c r="N95" s="46">
        <v>32.065300000000001</v>
      </c>
      <c r="O95" s="46" t="s">
        <v>253</v>
      </c>
      <c r="P95" s="46" t="s">
        <v>302</v>
      </c>
      <c r="Q95" s="46" t="s">
        <v>24</v>
      </c>
      <c r="R95" s="46" t="b">
        <v>1</v>
      </c>
      <c r="U95" s="46" t="b">
        <v>1</v>
      </c>
      <c r="V95" s="46">
        <v>198</v>
      </c>
      <c r="W95" s="46">
        <v>1022</v>
      </c>
      <c r="X95" s="46">
        <v>28</v>
      </c>
      <c r="Y95" s="46">
        <v>42</v>
      </c>
      <c r="Z95" s="46">
        <v>160</v>
      </c>
      <c r="AA95" s="46">
        <v>190</v>
      </c>
      <c r="AB95" s="46">
        <v>98</v>
      </c>
      <c r="AC95" s="46">
        <v>22</v>
      </c>
      <c r="AD95" s="46">
        <v>30</v>
      </c>
      <c r="AE95" s="46">
        <v>53</v>
      </c>
      <c r="AF95" s="46">
        <v>110</v>
      </c>
      <c r="AG95" s="46">
        <v>180</v>
      </c>
      <c r="AH95" s="46">
        <v>89</v>
      </c>
      <c r="AI95" s="46">
        <v>20</v>
      </c>
      <c r="AJ95" s="46">
        <v>540</v>
      </c>
      <c r="AK95" s="46">
        <v>482</v>
      </c>
      <c r="AL95" s="46">
        <v>153</v>
      </c>
      <c r="AM95" s="46">
        <v>42</v>
      </c>
      <c r="AN95" s="46">
        <v>1022</v>
      </c>
      <c r="AP95" s="46" t="s">
        <v>48</v>
      </c>
      <c r="AR95" s="46" t="s">
        <v>303</v>
      </c>
      <c r="AT95" s="46" t="b">
        <v>1</v>
      </c>
      <c r="AU95" s="46" t="b">
        <v>1</v>
      </c>
      <c r="AV95" s="46" t="s">
        <v>304</v>
      </c>
      <c r="AX95" s="46" t="s">
        <v>305</v>
      </c>
      <c r="BD95" s="46" t="s">
        <v>256</v>
      </c>
      <c r="BE95" s="46" t="b">
        <v>1</v>
      </c>
      <c r="BF95" s="46" t="b">
        <v>1</v>
      </c>
      <c r="BI95" s="46" t="b">
        <v>1</v>
      </c>
      <c r="BP95" s="46" t="s">
        <v>256</v>
      </c>
      <c r="BQ95" s="46" t="s">
        <v>333</v>
      </c>
      <c r="BR95" s="46" t="s">
        <v>329</v>
      </c>
      <c r="BS95" s="46" t="s">
        <v>433</v>
      </c>
      <c r="BT95" s="46" t="s">
        <v>429</v>
      </c>
      <c r="BU95" s="46" t="s">
        <v>434</v>
      </c>
      <c r="BV95" s="46" t="s">
        <v>430</v>
      </c>
      <c r="BX95" s="46" t="s">
        <v>503</v>
      </c>
      <c r="BY95" s="46" t="s">
        <v>505</v>
      </c>
      <c r="CA95" s="46" t="s">
        <v>244</v>
      </c>
      <c r="CB95" s="46" t="s">
        <v>240</v>
      </c>
      <c r="CC95" s="46" t="s">
        <v>532</v>
      </c>
      <c r="CU95" s="46" t="s">
        <v>264</v>
      </c>
      <c r="DA95" s="46" t="s">
        <v>245</v>
      </c>
      <c r="DB95" s="46" t="s">
        <v>245</v>
      </c>
      <c r="DC95" s="46" t="s">
        <v>245</v>
      </c>
      <c r="DD95" s="46" t="s">
        <v>265</v>
      </c>
      <c r="DE95" s="46" t="s">
        <v>245</v>
      </c>
      <c r="DF95" s="46" t="s">
        <v>245</v>
      </c>
      <c r="DG95" s="46" t="s">
        <v>265</v>
      </c>
      <c r="DH95" s="46" t="s">
        <v>247</v>
      </c>
      <c r="DK95" s="46" t="b">
        <f>vw_ET_Dataset_Public[[#This Row],[Event Location:  State PCODE]]=vw_ET_Dataset_Public[[#This Row],[Arrival from: Admin 1 PCODE]]</f>
        <v>0</v>
      </c>
      <c r="DL95" s="46" t="b">
        <f>vw_ET_Dataset_Public[[#This Row],[Event Location:  County PCODE]]=vw_ET_Dataset_Public[[#This Row],[Arrival from: Admin 2 PCODE]]</f>
        <v>0</v>
      </c>
      <c r="DM95" s="46" t="b">
        <f>vw_ET_Dataset_Public[[#This Row],[Event Location:  Payam PCODE]]=vw_ET_Dataset_Public[[#This Row],[Arrival from: Admin 3 PCODE]]</f>
        <v>0</v>
      </c>
      <c r="DN95" s="46" t="s">
        <v>3393</v>
      </c>
    </row>
    <row r="96" spans="1:118" x14ac:dyDescent="0.35">
      <c r="A96" s="46" t="s">
        <v>533</v>
      </c>
      <c r="B96" s="47">
        <v>44276</v>
      </c>
      <c r="C96" s="47">
        <v>44206</v>
      </c>
      <c r="D96" s="47">
        <v>44262</v>
      </c>
      <c r="E96" s="46" t="s">
        <v>377</v>
      </c>
      <c r="F96" s="46" t="s">
        <v>375</v>
      </c>
      <c r="G96" s="46" t="s">
        <v>453</v>
      </c>
      <c r="H96" s="46" t="s">
        <v>451</v>
      </c>
      <c r="I96" s="46" t="s">
        <v>518</v>
      </c>
      <c r="J96" s="46" t="s">
        <v>517</v>
      </c>
      <c r="K96" s="46" t="s">
        <v>527</v>
      </c>
      <c r="L96" s="46" t="s">
        <v>3385</v>
      </c>
      <c r="M96" s="46">
        <v>3.5980472300000002</v>
      </c>
      <c r="N96" s="46">
        <v>32.058460820000001</v>
      </c>
      <c r="O96" s="46" t="s">
        <v>253</v>
      </c>
      <c r="P96" s="46" t="s">
        <v>302</v>
      </c>
      <c r="Q96" s="46" t="s">
        <v>24</v>
      </c>
      <c r="R96" s="46" t="b">
        <v>1</v>
      </c>
      <c r="U96" s="46" t="b">
        <v>1</v>
      </c>
      <c r="V96" s="46">
        <v>184</v>
      </c>
      <c r="W96" s="46">
        <v>941</v>
      </c>
      <c r="X96" s="46">
        <v>30</v>
      </c>
      <c r="Y96" s="46">
        <v>40</v>
      </c>
      <c r="Z96" s="46">
        <v>150</v>
      </c>
      <c r="AA96" s="46">
        <v>200</v>
      </c>
      <c r="AB96" s="46">
        <v>100</v>
      </c>
      <c r="AC96" s="46">
        <v>20</v>
      </c>
      <c r="AD96" s="46">
        <v>35</v>
      </c>
      <c r="AE96" s="46">
        <v>50</v>
      </c>
      <c r="AF96" s="46">
        <v>100</v>
      </c>
      <c r="AG96" s="46">
        <v>150</v>
      </c>
      <c r="AH96" s="46">
        <v>50</v>
      </c>
      <c r="AI96" s="46">
        <v>16</v>
      </c>
      <c r="AJ96" s="46">
        <v>540</v>
      </c>
      <c r="AK96" s="46">
        <v>401</v>
      </c>
      <c r="AL96" s="46">
        <v>155</v>
      </c>
      <c r="AM96" s="46">
        <v>36</v>
      </c>
      <c r="AN96" s="46">
        <v>941</v>
      </c>
      <c r="AP96" s="46" t="s">
        <v>48</v>
      </c>
      <c r="AR96" s="46" t="s">
        <v>303</v>
      </c>
      <c r="AT96" s="46" t="b">
        <v>1</v>
      </c>
      <c r="AU96" s="46" t="b">
        <v>1</v>
      </c>
      <c r="AV96" s="46" t="s">
        <v>304</v>
      </c>
      <c r="AX96" s="46" t="s">
        <v>305</v>
      </c>
      <c r="BD96" s="46" t="s">
        <v>256</v>
      </c>
      <c r="BE96" s="46" t="b">
        <v>1</v>
      </c>
      <c r="BF96" s="46" t="b">
        <v>1</v>
      </c>
      <c r="BI96" s="46" t="b">
        <v>1</v>
      </c>
      <c r="BP96" s="46" t="s">
        <v>256</v>
      </c>
      <c r="BQ96" s="46" t="s">
        <v>333</v>
      </c>
      <c r="BR96" s="46" t="s">
        <v>329</v>
      </c>
      <c r="BS96" s="46" t="s">
        <v>433</v>
      </c>
      <c r="BT96" s="46" t="s">
        <v>429</v>
      </c>
      <c r="BU96" s="46" t="s">
        <v>434</v>
      </c>
      <c r="BV96" s="46" t="s">
        <v>430</v>
      </c>
      <c r="BX96" s="46" t="s">
        <v>503</v>
      </c>
      <c r="BY96" s="46" t="s">
        <v>505</v>
      </c>
      <c r="CA96" s="46" t="s">
        <v>244</v>
      </c>
      <c r="CB96" s="46" t="s">
        <v>240</v>
      </c>
      <c r="CC96" s="46" t="s">
        <v>528</v>
      </c>
      <c r="CU96" s="46" t="s">
        <v>264</v>
      </c>
      <c r="DA96" s="46" t="s">
        <v>245</v>
      </c>
      <c r="DB96" s="46" t="s">
        <v>245</v>
      </c>
      <c r="DC96" s="46" t="s">
        <v>245</v>
      </c>
      <c r="DD96" s="46" t="s">
        <v>265</v>
      </c>
      <c r="DE96" s="46" t="s">
        <v>245</v>
      </c>
      <c r="DF96" s="46" t="s">
        <v>245</v>
      </c>
      <c r="DG96" s="46" t="s">
        <v>265</v>
      </c>
      <c r="DH96" s="46" t="s">
        <v>247</v>
      </c>
      <c r="DK96" s="46" t="b">
        <f>vw_ET_Dataset_Public[[#This Row],[Event Location:  State PCODE]]=vw_ET_Dataset_Public[[#This Row],[Arrival from: Admin 1 PCODE]]</f>
        <v>0</v>
      </c>
      <c r="DL96" s="46" t="b">
        <f>vw_ET_Dataset_Public[[#This Row],[Event Location:  County PCODE]]=vw_ET_Dataset_Public[[#This Row],[Arrival from: Admin 2 PCODE]]</f>
        <v>0</v>
      </c>
      <c r="DM96" s="46" t="b">
        <f>vw_ET_Dataset_Public[[#This Row],[Event Location:  Payam PCODE]]=vw_ET_Dataset_Public[[#This Row],[Arrival from: Admin 3 PCODE]]</f>
        <v>0</v>
      </c>
      <c r="DN96" s="46" t="s">
        <v>3393</v>
      </c>
    </row>
    <row r="97" spans="1:118" x14ac:dyDescent="0.35">
      <c r="A97" s="46" t="s">
        <v>522</v>
      </c>
      <c r="B97" s="47">
        <v>44276</v>
      </c>
      <c r="C97" s="47">
        <v>44211</v>
      </c>
      <c r="D97" s="47">
        <v>44262</v>
      </c>
      <c r="E97" s="46" t="s">
        <v>377</v>
      </c>
      <c r="F97" s="46" t="s">
        <v>375</v>
      </c>
      <c r="G97" s="46" t="s">
        <v>453</v>
      </c>
      <c r="H97" s="46" t="s">
        <v>451</v>
      </c>
      <c r="I97" s="46" t="s">
        <v>518</v>
      </c>
      <c r="J97" s="46" t="s">
        <v>517</v>
      </c>
      <c r="K97" s="46" t="s">
        <v>537</v>
      </c>
      <c r="L97" s="46" t="s">
        <v>538</v>
      </c>
      <c r="M97" s="46">
        <v>3.5925699999999998</v>
      </c>
      <c r="N97" s="46">
        <v>32.057679999999998</v>
      </c>
      <c r="O97" s="46" t="s">
        <v>253</v>
      </c>
      <c r="P97" s="46" t="s">
        <v>302</v>
      </c>
      <c r="Q97" s="46" t="s">
        <v>24</v>
      </c>
      <c r="R97" s="46" t="b">
        <v>1</v>
      </c>
      <c r="U97" s="46" t="b">
        <v>1</v>
      </c>
      <c r="V97" s="46">
        <v>77</v>
      </c>
      <c r="W97" s="46">
        <v>384</v>
      </c>
      <c r="X97" s="46">
        <v>15</v>
      </c>
      <c r="Y97" s="46">
        <v>20</v>
      </c>
      <c r="Z97" s="46">
        <v>40</v>
      </c>
      <c r="AA97" s="46">
        <v>80</v>
      </c>
      <c r="AB97" s="46">
        <v>35</v>
      </c>
      <c r="AC97" s="46">
        <v>14</v>
      </c>
      <c r="AD97" s="46">
        <v>5</v>
      </c>
      <c r="AE97" s="46">
        <v>35</v>
      </c>
      <c r="AF97" s="46">
        <v>45</v>
      </c>
      <c r="AG97" s="46">
        <v>50</v>
      </c>
      <c r="AH97" s="46">
        <v>30</v>
      </c>
      <c r="AI97" s="46">
        <v>15</v>
      </c>
      <c r="AJ97" s="46">
        <v>204</v>
      </c>
      <c r="AK97" s="46">
        <v>180</v>
      </c>
      <c r="AL97" s="46">
        <v>75</v>
      </c>
      <c r="AM97" s="46">
        <v>29</v>
      </c>
      <c r="AN97" s="46">
        <v>384</v>
      </c>
      <c r="AP97" s="46" t="s">
        <v>48</v>
      </c>
      <c r="AR97" s="46" t="s">
        <v>303</v>
      </c>
      <c r="AT97" s="46" t="b">
        <v>1</v>
      </c>
      <c r="AV97" s="46" t="s">
        <v>304</v>
      </c>
      <c r="AX97" s="46" t="s">
        <v>350</v>
      </c>
      <c r="BD97" s="46" t="s">
        <v>256</v>
      </c>
      <c r="BE97" s="46" t="b">
        <v>1</v>
      </c>
      <c r="BF97" s="46" t="b">
        <v>1</v>
      </c>
      <c r="BI97" s="46" t="b">
        <v>1</v>
      </c>
      <c r="BJ97" s="46" t="b">
        <v>1</v>
      </c>
      <c r="BL97" s="46" t="b">
        <v>1</v>
      </c>
      <c r="BP97" s="46" t="s">
        <v>256</v>
      </c>
      <c r="BQ97" s="46" t="s">
        <v>333</v>
      </c>
      <c r="BR97" s="46" t="s">
        <v>329</v>
      </c>
      <c r="BS97" s="46" t="s">
        <v>433</v>
      </c>
      <c r="BT97" s="46" t="s">
        <v>429</v>
      </c>
      <c r="BU97" s="46" t="s">
        <v>434</v>
      </c>
      <c r="BV97" s="46" t="s">
        <v>430</v>
      </c>
      <c r="BX97" s="46" t="s">
        <v>503</v>
      </c>
      <c r="BY97" s="46" t="s">
        <v>505</v>
      </c>
      <c r="CA97" s="46" t="s">
        <v>244</v>
      </c>
      <c r="CB97" s="46" t="s">
        <v>240</v>
      </c>
      <c r="CC97" s="46" t="s">
        <v>504</v>
      </c>
      <c r="CU97" s="46" t="s">
        <v>264</v>
      </c>
      <c r="DA97" s="46" t="s">
        <v>245</v>
      </c>
      <c r="DB97" s="46" t="s">
        <v>245</v>
      </c>
      <c r="DC97" s="46" t="s">
        <v>245</v>
      </c>
      <c r="DD97" s="46" t="s">
        <v>265</v>
      </c>
      <c r="DE97" s="46" t="s">
        <v>265</v>
      </c>
      <c r="DF97" s="46" t="s">
        <v>245</v>
      </c>
      <c r="DG97" s="46" t="s">
        <v>265</v>
      </c>
      <c r="DH97" s="46" t="s">
        <v>247</v>
      </c>
      <c r="DK97" s="46" t="b">
        <f>vw_ET_Dataset_Public[[#This Row],[Event Location:  State PCODE]]=vw_ET_Dataset_Public[[#This Row],[Arrival from: Admin 1 PCODE]]</f>
        <v>0</v>
      </c>
      <c r="DL97" s="46" t="b">
        <f>vw_ET_Dataset_Public[[#This Row],[Event Location:  County PCODE]]=vw_ET_Dataset_Public[[#This Row],[Arrival from: Admin 2 PCODE]]</f>
        <v>0</v>
      </c>
      <c r="DM97" s="46" t="b">
        <f>vw_ET_Dataset_Public[[#This Row],[Event Location:  Payam PCODE]]=vw_ET_Dataset_Public[[#This Row],[Arrival from: Admin 3 PCODE]]</f>
        <v>0</v>
      </c>
      <c r="DN97" s="46" t="s">
        <v>3393</v>
      </c>
    </row>
    <row r="98" spans="1:118" x14ac:dyDescent="0.35">
      <c r="A98" s="46" t="s">
        <v>2443</v>
      </c>
      <c r="B98" s="47">
        <v>44276</v>
      </c>
      <c r="C98" s="47">
        <v>44270</v>
      </c>
      <c r="D98" s="47">
        <v>44275</v>
      </c>
      <c r="E98" s="46" t="s">
        <v>841</v>
      </c>
      <c r="F98" s="46" t="s">
        <v>57</v>
      </c>
      <c r="G98" s="46" t="s">
        <v>1163</v>
      </c>
      <c r="H98" s="46" t="s">
        <v>102</v>
      </c>
      <c r="I98" s="46" t="s">
        <v>1164</v>
      </c>
      <c r="J98" s="46" t="s">
        <v>1162</v>
      </c>
      <c r="K98" s="46" t="s">
        <v>1165</v>
      </c>
      <c r="L98" s="46" t="s">
        <v>1166</v>
      </c>
      <c r="M98" s="46">
        <v>9.2201457999999992</v>
      </c>
      <c r="N98" s="46">
        <v>29.178201300000001</v>
      </c>
      <c r="O98" s="46" t="s">
        <v>232</v>
      </c>
      <c r="P98" s="46" t="s">
        <v>271</v>
      </c>
      <c r="Q98" s="46" t="s">
        <v>6</v>
      </c>
      <c r="T98" s="46" t="b">
        <v>1</v>
      </c>
      <c r="V98" s="46">
        <v>10</v>
      </c>
      <c r="W98" s="46">
        <v>70</v>
      </c>
      <c r="X98" s="46">
        <v>3</v>
      </c>
      <c r="Y98" s="46">
        <v>8</v>
      </c>
      <c r="Z98" s="46">
        <v>13</v>
      </c>
      <c r="AA98" s="46">
        <v>7</v>
      </c>
      <c r="AB98" s="46">
        <v>3</v>
      </c>
      <c r="AC98" s="46">
        <v>2</v>
      </c>
      <c r="AD98" s="46">
        <v>2</v>
      </c>
      <c r="AE98" s="46">
        <v>6</v>
      </c>
      <c r="AF98" s="46">
        <v>10</v>
      </c>
      <c r="AG98" s="46">
        <v>12</v>
      </c>
      <c r="AH98" s="46">
        <v>4</v>
      </c>
      <c r="AI98" s="46">
        <v>0</v>
      </c>
      <c r="AJ98" s="46">
        <v>36</v>
      </c>
      <c r="AK98" s="46">
        <v>34</v>
      </c>
      <c r="AL98" s="46">
        <v>19</v>
      </c>
      <c r="AM98" s="46">
        <v>2</v>
      </c>
      <c r="AN98" s="46">
        <v>70</v>
      </c>
      <c r="AO98" s="46" t="s">
        <v>12</v>
      </c>
      <c r="AP98" s="46" t="s">
        <v>48</v>
      </c>
      <c r="AR98" s="46" t="s">
        <v>303</v>
      </c>
      <c r="AV98" s="46" t="s">
        <v>304</v>
      </c>
      <c r="AX98" s="46" t="s">
        <v>350</v>
      </c>
      <c r="AZ98" s="46" t="s">
        <v>789</v>
      </c>
      <c r="BB98" s="46" t="b">
        <v>1</v>
      </c>
      <c r="BC98" s="46" t="b">
        <v>1</v>
      </c>
      <c r="BD98" s="46" t="s">
        <v>256</v>
      </c>
      <c r="BE98" s="46" t="b">
        <v>1</v>
      </c>
      <c r="BF98" s="46" t="b">
        <v>1</v>
      </c>
      <c r="BL98" s="46" t="b">
        <v>1</v>
      </c>
      <c r="BP98" s="46" t="s">
        <v>237</v>
      </c>
      <c r="BQ98" s="46" t="s">
        <v>242</v>
      </c>
      <c r="BR98" s="46" t="s">
        <v>238</v>
      </c>
      <c r="BS98" s="46" t="s">
        <v>841</v>
      </c>
      <c r="BT98" s="46" t="s">
        <v>57</v>
      </c>
      <c r="BU98" s="46" t="s">
        <v>1163</v>
      </c>
      <c r="BV98" s="46" t="s">
        <v>102</v>
      </c>
      <c r="BX98" s="46" t="s">
        <v>1162</v>
      </c>
      <c r="BY98" s="46" t="s">
        <v>1164</v>
      </c>
      <c r="CA98" s="46" t="s">
        <v>1165</v>
      </c>
      <c r="CB98" s="46" t="s">
        <v>1166</v>
      </c>
      <c r="CC98" s="46" t="s">
        <v>1162</v>
      </c>
      <c r="CD98" s="46" t="s">
        <v>256</v>
      </c>
      <c r="CE98" s="46" t="s">
        <v>2444</v>
      </c>
      <c r="CF98" s="46" t="s">
        <v>242</v>
      </c>
      <c r="CG98" s="46" t="s">
        <v>841</v>
      </c>
      <c r="CH98" s="46" t="s">
        <v>1163</v>
      </c>
      <c r="CI98" s="46" t="s">
        <v>1178</v>
      </c>
      <c r="CJ98" s="46" t="s">
        <v>1182</v>
      </c>
      <c r="CK98" s="46" t="s">
        <v>238</v>
      </c>
      <c r="CL98" s="46" t="s">
        <v>57</v>
      </c>
      <c r="CN98" s="46" t="s">
        <v>102</v>
      </c>
      <c r="CP98" s="46" t="s">
        <v>1177</v>
      </c>
      <c r="CR98" s="46" t="s">
        <v>237</v>
      </c>
      <c r="CS98" s="46" t="s">
        <v>1183</v>
      </c>
      <c r="CU98" s="46" t="s">
        <v>256</v>
      </c>
      <c r="CV98" s="46">
        <v>244</v>
      </c>
      <c r="CW98" s="46">
        <v>363</v>
      </c>
      <c r="CX98" s="46" t="s">
        <v>272</v>
      </c>
      <c r="CY98" s="46" t="s">
        <v>2256</v>
      </c>
      <c r="DA98" s="46" t="s">
        <v>265</v>
      </c>
      <c r="DB98" s="46" t="s">
        <v>245</v>
      </c>
      <c r="DC98" s="46" t="s">
        <v>246</v>
      </c>
      <c r="DD98" s="46" t="s">
        <v>245</v>
      </c>
      <c r="DE98" s="46" t="s">
        <v>246</v>
      </c>
      <c r="DF98" s="46" t="s">
        <v>265</v>
      </c>
      <c r="DG98" s="46" t="s">
        <v>265</v>
      </c>
      <c r="DH98" s="46" t="s">
        <v>247</v>
      </c>
      <c r="DK98" s="46" t="b">
        <f>vw_ET_Dataset_Public[[#This Row],[Event Location:  State PCODE]]=vw_ET_Dataset_Public[[#This Row],[Arrival from: Admin 1 PCODE]]</f>
        <v>1</v>
      </c>
      <c r="DL98" s="46" t="b">
        <f>vw_ET_Dataset_Public[[#This Row],[Event Location:  County PCODE]]=vw_ET_Dataset_Public[[#This Row],[Arrival from: Admin 2 PCODE]]</f>
        <v>1</v>
      </c>
      <c r="DM98" s="46" t="b">
        <f>vw_ET_Dataset_Public[[#This Row],[Event Location:  Payam PCODE]]=vw_ET_Dataset_Public[[#This Row],[Arrival from: Admin 3 PCODE]]</f>
        <v>1</v>
      </c>
      <c r="DN98" s="46" t="s">
        <v>3390</v>
      </c>
    </row>
    <row r="99" spans="1:118" x14ac:dyDescent="0.35">
      <c r="A99" s="46" t="s">
        <v>2470</v>
      </c>
      <c r="B99" s="47">
        <v>44276</v>
      </c>
      <c r="C99" s="47">
        <v>44270</v>
      </c>
      <c r="D99" s="47">
        <v>44275</v>
      </c>
      <c r="E99" s="46" t="s">
        <v>841</v>
      </c>
      <c r="F99" s="46" t="s">
        <v>57</v>
      </c>
      <c r="G99" s="46" t="s">
        <v>1321</v>
      </c>
      <c r="H99" s="46" t="s">
        <v>98</v>
      </c>
      <c r="I99" s="46" t="s">
        <v>1403</v>
      </c>
      <c r="J99" s="46" t="s">
        <v>98</v>
      </c>
      <c r="K99" s="46" t="s">
        <v>1404</v>
      </c>
      <c r="L99" s="46" t="s">
        <v>1402</v>
      </c>
      <c r="M99" s="46">
        <v>9.2894232999999993</v>
      </c>
      <c r="N99" s="46">
        <v>29.789508399999999</v>
      </c>
      <c r="O99" s="46" t="s">
        <v>232</v>
      </c>
      <c r="P99" s="46" t="s">
        <v>271</v>
      </c>
      <c r="Q99" s="46" t="s">
        <v>6</v>
      </c>
      <c r="T99" s="46" t="b">
        <v>1</v>
      </c>
      <c r="V99" s="46">
        <v>71</v>
      </c>
      <c r="W99" s="46">
        <v>351</v>
      </c>
      <c r="X99" s="46">
        <v>6</v>
      </c>
      <c r="Y99" s="46">
        <v>22</v>
      </c>
      <c r="Z99" s="46">
        <v>45</v>
      </c>
      <c r="AA99" s="46">
        <v>38</v>
      </c>
      <c r="AB99" s="46">
        <v>30</v>
      </c>
      <c r="AC99" s="46">
        <v>10</v>
      </c>
      <c r="AD99" s="46">
        <v>4</v>
      </c>
      <c r="AE99" s="46">
        <v>21</v>
      </c>
      <c r="AF99" s="46">
        <v>60</v>
      </c>
      <c r="AG99" s="46">
        <v>52</v>
      </c>
      <c r="AH99" s="46">
        <v>43</v>
      </c>
      <c r="AI99" s="46">
        <v>20</v>
      </c>
      <c r="AJ99" s="46">
        <v>151</v>
      </c>
      <c r="AK99" s="46">
        <v>200</v>
      </c>
      <c r="AL99" s="46">
        <v>53</v>
      </c>
      <c r="AM99" s="46">
        <v>30</v>
      </c>
      <c r="AN99" s="46">
        <v>351</v>
      </c>
      <c r="AO99" s="46" t="s">
        <v>12</v>
      </c>
      <c r="AP99" s="46" t="s">
        <v>48</v>
      </c>
      <c r="AR99" s="46" t="s">
        <v>303</v>
      </c>
      <c r="AV99" s="46" t="s">
        <v>304</v>
      </c>
      <c r="AX99" s="46" t="s">
        <v>350</v>
      </c>
      <c r="AZ99" s="46" t="s">
        <v>789</v>
      </c>
      <c r="BB99" s="46" t="b">
        <v>1</v>
      </c>
      <c r="BC99" s="46" t="b">
        <v>1</v>
      </c>
      <c r="BD99" s="46" t="s">
        <v>256</v>
      </c>
      <c r="BE99" s="46" t="b">
        <v>1</v>
      </c>
      <c r="BF99" s="46" t="b">
        <v>1</v>
      </c>
      <c r="BP99" s="46" t="s">
        <v>237</v>
      </c>
      <c r="BQ99" s="46" t="s">
        <v>944</v>
      </c>
      <c r="BR99" s="46" t="s">
        <v>942</v>
      </c>
      <c r="BS99" s="46" t="s">
        <v>945</v>
      </c>
      <c r="BT99" s="46" t="s">
        <v>943</v>
      </c>
      <c r="BU99" s="46" t="s">
        <v>2189</v>
      </c>
      <c r="BV99" s="46" t="s">
        <v>2188</v>
      </c>
      <c r="CC99" s="46" t="s">
        <v>292</v>
      </c>
      <c r="CD99" s="46" t="s">
        <v>256</v>
      </c>
      <c r="CE99" s="46" t="s">
        <v>234</v>
      </c>
      <c r="CF99" s="46" t="s">
        <v>242</v>
      </c>
      <c r="CG99" s="46" t="s">
        <v>841</v>
      </c>
      <c r="CH99" s="46" t="s">
        <v>987</v>
      </c>
      <c r="CI99" s="46" t="s">
        <v>1036</v>
      </c>
      <c r="CJ99" s="46" t="s">
        <v>1037</v>
      </c>
      <c r="CK99" s="46" t="s">
        <v>238</v>
      </c>
      <c r="CL99" s="46" t="s">
        <v>57</v>
      </c>
      <c r="CN99" s="46" t="s">
        <v>99</v>
      </c>
      <c r="CP99" s="46" t="s">
        <v>1035</v>
      </c>
      <c r="CR99" s="46" t="s">
        <v>237</v>
      </c>
      <c r="CS99" s="46" t="s">
        <v>1035</v>
      </c>
      <c r="CU99" s="46" t="s">
        <v>256</v>
      </c>
      <c r="CV99" s="46">
        <v>129</v>
      </c>
      <c r="CW99" s="46">
        <v>201</v>
      </c>
      <c r="CX99" s="46" t="s">
        <v>272</v>
      </c>
      <c r="CY99" s="46" t="s">
        <v>2256</v>
      </c>
      <c r="DA99" s="46" t="s">
        <v>246</v>
      </c>
      <c r="DB99" s="46" t="s">
        <v>245</v>
      </c>
      <c r="DC99" s="46" t="s">
        <v>246</v>
      </c>
      <c r="DD99" s="46" t="s">
        <v>246</v>
      </c>
      <c r="DE99" s="46" t="s">
        <v>246</v>
      </c>
      <c r="DF99" s="46" t="s">
        <v>246</v>
      </c>
      <c r="DG99" s="46" t="s">
        <v>246</v>
      </c>
      <c r="DH99" s="46" t="s">
        <v>247</v>
      </c>
      <c r="DK99" s="46" t="b">
        <f>vw_ET_Dataset_Public[[#This Row],[Event Location:  State PCODE]]=vw_ET_Dataset_Public[[#This Row],[Arrival from: Admin 1 PCODE]]</f>
        <v>0</v>
      </c>
      <c r="DL99" s="46" t="b">
        <f>vw_ET_Dataset_Public[[#This Row],[Event Location:  County PCODE]]=vw_ET_Dataset_Public[[#This Row],[Arrival from: Admin 2 PCODE]]</f>
        <v>0</v>
      </c>
      <c r="DM99" s="46" t="b">
        <f>vw_ET_Dataset_Public[[#This Row],[Event Location:  Payam PCODE]]=vw_ET_Dataset_Public[[#This Row],[Arrival from: Admin 3 PCODE]]</f>
        <v>0</v>
      </c>
      <c r="DN99" s="46" t="s">
        <v>3393</v>
      </c>
    </row>
    <row r="100" spans="1:118" x14ac:dyDescent="0.35">
      <c r="A100" s="46" t="s">
        <v>576</v>
      </c>
      <c r="B100" s="47">
        <v>44277</v>
      </c>
      <c r="C100" s="47">
        <v>44197</v>
      </c>
      <c r="D100" s="47">
        <v>44247</v>
      </c>
      <c r="E100" s="46" t="s">
        <v>377</v>
      </c>
      <c r="F100" s="46" t="s">
        <v>375</v>
      </c>
      <c r="G100" s="46" t="s">
        <v>453</v>
      </c>
      <c r="H100" s="46" t="s">
        <v>451</v>
      </c>
      <c r="I100" s="46" t="s">
        <v>454</v>
      </c>
      <c r="J100" s="46" t="s">
        <v>452</v>
      </c>
      <c r="K100" s="46" t="s">
        <v>455</v>
      </c>
      <c r="L100" s="46" t="s">
        <v>456</v>
      </c>
      <c r="M100" s="46">
        <v>4.0823729499999999</v>
      </c>
      <c r="N100" s="46">
        <v>32.179271810000003</v>
      </c>
      <c r="O100" s="46" t="s">
        <v>253</v>
      </c>
      <c r="P100" s="46" t="s">
        <v>302</v>
      </c>
      <c r="Q100" s="46" t="s">
        <v>24</v>
      </c>
      <c r="R100" s="46" t="b">
        <v>1</v>
      </c>
      <c r="U100" s="46" t="b">
        <v>1</v>
      </c>
      <c r="V100" s="46">
        <v>138</v>
      </c>
      <c r="W100" s="46">
        <v>785</v>
      </c>
      <c r="X100" s="46">
        <v>50</v>
      </c>
      <c r="Y100" s="46">
        <v>39</v>
      </c>
      <c r="Z100" s="46">
        <v>50</v>
      </c>
      <c r="AA100" s="46">
        <v>96</v>
      </c>
      <c r="AB100" s="46">
        <v>110</v>
      </c>
      <c r="AC100" s="46">
        <v>30</v>
      </c>
      <c r="AD100" s="46">
        <v>52</v>
      </c>
      <c r="AE100" s="46">
        <v>40</v>
      </c>
      <c r="AF100" s="46">
        <v>60</v>
      </c>
      <c r="AG100" s="46">
        <v>100</v>
      </c>
      <c r="AH100" s="46">
        <v>125</v>
      </c>
      <c r="AI100" s="46">
        <v>33</v>
      </c>
      <c r="AJ100" s="46">
        <v>375</v>
      </c>
      <c r="AK100" s="46">
        <v>410</v>
      </c>
      <c r="AL100" s="46">
        <v>181</v>
      </c>
      <c r="AM100" s="46">
        <v>63</v>
      </c>
      <c r="AN100" s="46">
        <v>785</v>
      </c>
      <c r="AP100" s="46" t="s">
        <v>48</v>
      </c>
      <c r="AR100" s="46" t="s">
        <v>303</v>
      </c>
      <c r="AT100" s="46" t="b">
        <v>1</v>
      </c>
      <c r="AU100" s="46" t="b">
        <v>1</v>
      </c>
      <c r="AV100" s="46" t="s">
        <v>304</v>
      </c>
      <c r="AX100" s="46" t="s">
        <v>350</v>
      </c>
      <c r="BD100" s="46" t="s">
        <v>256</v>
      </c>
      <c r="BE100" s="46" t="b">
        <v>1</v>
      </c>
      <c r="BF100" s="46" t="b">
        <v>1</v>
      </c>
      <c r="BG100" s="46" t="b">
        <v>1</v>
      </c>
      <c r="BL100" s="46" t="b">
        <v>1</v>
      </c>
      <c r="BP100" s="46" t="s">
        <v>256</v>
      </c>
      <c r="BQ100" s="46" t="s">
        <v>333</v>
      </c>
      <c r="BR100" s="46" t="s">
        <v>329</v>
      </c>
      <c r="BS100" s="46" t="s">
        <v>385</v>
      </c>
      <c r="BT100" s="46" t="s">
        <v>383</v>
      </c>
      <c r="BU100" s="46" t="s">
        <v>386</v>
      </c>
      <c r="BV100" s="46" t="s">
        <v>383</v>
      </c>
      <c r="BX100" s="46" t="s">
        <v>352</v>
      </c>
      <c r="BY100" s="46" t="s">
        <v>244</v>
      </c>
      <c r="CA100" s="46" t="s">
        <v>244</v>
      </c>
      <c r="CB100" s="46" t="s">
        <v>240</v>
      </c>
      <c r="CC100" s="46" t="s">
        <v>390</v>
      </c>
      <c r="CU100" s="46" t="s">
        <v>264</v>
      </c>
      <c r="DA100" s="46" t="s">
        <v>245</v>
      </c>
      <c r="DB100" s="46" t="s">
        <v>245</v>
      </c>
      <c r="DC100" s="46" t="s">
        <v>245</v>
      </c>
      <c r="DD100" s="46" t="s">
        <v>265</v>
      </c>
      <c r="DE100" s="46" t="s">
        <v>265</v>
      </c>
      <c r="DF100" s="46" t="s">
        <v>265</v>
      </c>
      <c r="DG100" s="46" t="s">
        <v>265</v>
      </c>
      <c r="DH100" s="46" t="s">
        <v>247</v>
      </c>
      <c r="DK100" s="46" t="b">
        <f>vw_ET_Dataset_Public[[#This Row],[Event Location:  State PCODE]]=vw_ET_Dataset_Public[[#This Row],[Arrival from: Admin 1 PCODE]]</f>
        <v>0</v>
      </c>
      <c r="DL100" s="46" t="b">
        <f>vw_ET_Dataset_Public[[#This Row],[Event Location:  County PCODE]]=vw_ET_Dataset_Public[[#This Row],[Arrival from: Admin 2 PCODE]]</f>
        <v>0</v>
      </c>
      <c r="DM100" s="46" t="b">
        <f>vw_ET_Dataset_Public[[#This Row],[Event Location:  Payam PCODE]]=vw_ET_Dataset_Public[[#This Row],[Arrival from: Admin 3 PCODE]]</f>
        <v>0</v>
      </c>
      <c r="DN100" s="46" t="s">
        <v>3393</v>
      </c>
    </row>
    <row r="101" spans="1:118" x14ac:dyDescent="0.35">
      <c r="A101" s="46" t="s">
        <v>622</v>
      </c>
      <c r="B101" s="47">
        <v>44277</v>
      </c>
      <c r="C101" s="47">
        <v>44200</v>
      </c>
      <c r="D101" s="47">
        <v>44255</v>
      </c>
      <c r="E101" s="46" t="s">
        <v>377</v>
      </c>
      <c r="F101" s="46" t="s">
        <v>375</v>
      </c>
      <c r="G101" s="46" t="s">
        <v>598</v>
      </c>
      <c r="H101" s="46" t="s">
        <v>596</v>
      </c>
      <c r="I101" s="46" t="s">
        <v>614</v>
      </c>
      <c r="J101" s="46" t="s">
        <v>613</v>
      </c>
      <c r="K101" s="46" t="s">
        <v>623</v>
      </c>
      <c r="L101" s="46" t="s">
        <v>624</v>
      </c>
      <c r="M101" s="46">
        <v>4.4087706569999998</v>
      </c>
      <c r="N101" s="46">
        <v>32.583031570000003</v>
      </c>
      <c r="O101" s="46" t="s">
        <v>253</v>
      </c>
      <c r="P101" s="46" t="s">
        <v>382</v>
      </c>
      <c r="Q101" s="46" t="s">
        <v>24</v>
      </c>
      <c r="R101" s="46" t="b">
        <v>1</v>
      </c>
      <c r="S101" s="46" t="b">
        <v>1</v>
      </c>
      <c r="T101" s="46" t="b">
        <v>1</v>
      </c>
      <c r="V101" s="46">
        <v>89</v>
      </c>
      <c r="W101" s="46">
        <v>487</v>
      </c>
      <c r="X101" s="46">
        <v>19</v>
      </c>
      <c r="Y101" s="46">
        <v>39</v>
      </c>
      <c r="Z101" s="46">
        <v>55</v>
      </c>
      <c r="AA101" s="46">
        <v>66</v>
      </c>
      <c r="AB101" s="46">
        <v>38</v>
      </c>
      <c r="AC101" s="46">
        <v>30</v>
      </c>
      <c r="AD101" s="46">
        <v>20</v>
      </c>
      <c r="AE101" s="46">
        <v>46</v>
      </c>
      <c r="AF101" s="46">
        <v>61</v>
      </c>
      <c r="AG101" s="46">
        <v>69</v>
      </c>
      <c r="AH101" s="46">
        <v>29</v>
      </c>
      <c r="AI101" s="46">
        <v>15</v>
      </c>
      <c r="AJ101" s="46">
        <v>247</v>
      </c>
      <c r="AK101" s="46">
        <v>240</v>
      </c>
      <c r="AL101" s="46">
        <v>124</v>
      </c>
      <c r="AM101" s="46">
        <v>45</v>
      </c>
      <c r="AN101" s="46">
        <v>487</v>
      </c>
      <c r="AP101" s="46" t="s">
        <v>48</v>
      </c>
      <c r="AR101" s="46" t="s">
        <v>303</v>
      </c>
      <c r="AT101" s="46" t="b">
        <v>1</v>
      </c>
      <c r="AU101" s="46" t="b">
        <v>1</v>
      </c>
      <c r="AV101" s="46" t="s">
        <v>304</v>
      </c>
      <c r="AX101" s="46" t="s">
        <v>350</v>
      </c>
      <c r="BD101" s="46" t="s">
        <v>256</v>
      </c>
      <c r="BE101" s="46" t="b">
        <v>1</v>
      </c>
      <c r="BF101" s="46" t="b">
        <v>1</v>
      </c>
      <c r="BG101" s="46" t="b">
        <v>1</v>
      </c>
      <c r="BH101" s="46" t="b">
        <v>1</v>
      </c>
      <c r="BL101" s="46" t="b">
        <v>1</v>
      </c>
      <c r="BP101" s="46" t="s">
        <v>256</v>
      </c>
      <c r="BQ101" s="46" t="s">
        <v>333</v>
      </c>
      <c r="BR101" s="46" t="s">
        <v>329</v>
      </c>
      <c r="BS101" s="46" t="s">
        <v>433</v>
      </c>
      <c r="BT101" s="46" t="s">
        <v>429</v>
      </c>
      <c r="BU101" s="46" t="s">
        <v>434</v>
      </c>
      <c r="BV101" s="46" t="s">
        <v>430</v>
      </c>
      <c r="BX101" s="46" t="s">
        <v>496</v>
      </c>
      <c r="BY101" s="46" t="s">
        <v>498</v>
      </c>
      <c r="CA101" s="46" t="s">
        <v>244</v>
      </c>
      <c r="CB101" s="46" t="s">
        <v>240</v>
      </c>
      <c r="CC101" s="46" t="s">
        <v>625</v>
      </c>
      <c r="CU101" s="46" t="s">
        <v>264</v>
      </c>
      <c r="DA101" s="46" t="s">
        <v>245</v>
      </c>
      <c r="DB101" s="46" t="s">
        <v>245</v>
      </c>
      <c r="DC101" s="46" t="s">
        <v>265</v>
      </c>
      <c r="DD101" s="46" t="s">
        <v>265</v>
      </c>
      <c r="DE101" s="46" t="s">
        <v>245</v>
      </c>
      <c r="DF101" s="46" t="s">
        <v>245</v>
      </c>
      <c r="DG101" s="46" t="s">
        <v>245</v>
      </c>
      <c r="DH101" s="46" t="s">
        <v>247</v>
      </c>
      <c r="DK101" s="46" t="b">
        <f>vw_ET_Dataset_Public[[#This Row],[Event Location:  State PCODE]]=vw_ET_Dataset_Public[[#This Row],[Arrival from: Admin 1 PCODE]]</f>
        <v>0</v>
      </c>
      <c r="DL101" s="46" t="b">
        <f>vw_ET_Dataset_Public[[#This Row],[Event Location:  County PCODE]]=vw_ET_Dataset_Public[[#This Row],[Arrival from: Admin 2 PCODE]]</f>
        <v>0</v>
      </c>
      <c r="DM101" s="46" t="b">
        <f>vw_ET_Dataset_Public[[#This Row],[Event Location:  Payam PCODE]]=vw_ET_Dataset_Public[[#This Row],[Arrival from: Admin 3 PCODE]]</f>
        <v>0</v>
      </c>
      <c r="DN101" s="46" t="s">
        <v>3393</v>
      </c>
    </row>
    <row r="102" spans="1:118" x14ac:dyDescent="0.35">
      <c r="A102" s="46" t="s">
        <v>485</v>
      </c>
      <c r="B102" s="47">
        <v>44277</v>
      </c>
      <c r="C102" s="47">
        <v>44200</v>
      </c>
      <c r="D102" s="47">
        <v>44264</v>
      </c>
      <c r="E102" s="46" t="s">
        <v>377</v>
      </c>
      <c r="F102" s="46" t="s">
        <v>375</v>
      </c>
      <c r="G102" s="46" t="s">
        <v>453</v>
      </c>
      <c r="H102" s="46" t="s">
        <v>451</v>
      </c>
      <c r="I102" s="46" t="s">
        <v>487</v>
      </c>
      <c r="J102" s="46" t="s">
        <v>486</v>
      </c>
      <c r="K102" s="46" t="s">
        <v>488</v>
      </c>
      <c r="L102" s="46" t="s">
        <v>489</v>
      </c>
      <c r="M102" s="46">
        <v>3.5492008400000001</v>
      </c>
      <c r="N102" s="46">
        <v>32.190695949999999</v>
      </c>
      <c r="O102" s="46" t="s">
        <v>253</v>
      </c>
      <c r="P102" s="46" t="s">
        <v>302</v>
      </c>
      <c r="Q102" s="46" t="s">
        <v>24</v>
      </c>
      <c r="R102" s="46" t="b">
        <v>1</v>
      </c>
      <c r="U102" s="46" t="b">
        <v>1</v>
      </c>
      <c r="V102" s="46">
        <v>66</v>
      </c>
      <c r="W102" s="46">
        <v>303</v>
      </c>
      <c r="X102" s="46">
        <v>6</v>
      </c>
      <c r="Y102" s="46">
        <v>14</v>
      </c>
      <c r="Z102" s="46">
        <v>27</v>
      </c>
      <c r="AA102" s="46">
        <v>74</v>
      </c>
      <c r="AB102" s="46">
        <v>46</v>
      </c>
      <c r="AC102" s="46">
        <v>10</v>
      </c>
      <c r="AD102" s="46">
        <v>7</v>
      </c>
      <c r="AE102" s="46">
        <v>10</v>
      </c>
      <c r="AF102" s="46">
        <v>20</v>
      </c>
      <c r="AG102" s="46">
        <v>54</v>
      </c>
      <c r="AH102" s="46">
        <v>29</v>
      </c>
      <c r="AI102" s="46">
        <v>6</v>
      </c>
      <c r="AJ102" s="46">
        <v>177</v>
      </c>
      <c r="AK102" s="46">
        <v>126</v>
      </c>
      <c r="AL102" s="46">
        <v>37</v>
      </c>
      <c r="AM102" s="46">
        <v>16</v>
      </c>
      <c r="AN102" s="46">
        <v>303</v>
      </c>
      <c r="AP102" s="46" t="s">
        <v>48</v>
      </c>
      <c r="AR102" s="46" t="s">
        <v>303</v>
      </c>
      <c r="AT102" s="46" t="b">
        <v>1</v>
      </c>
      <c r="AU102" s="46" t="b">
        <v>1</v>
      </c>
      <c r="AV102" s="46" t="s">
        <v>304</v>
      </c>
      <c r="AX102" s="46" t="s">
        <v>350</v>
      </c>
      <c r="BD102" s="46" t="s">
        <v>256</v>
      </c>
      <c r="BH102" s="46" t="b">
        <v>1</v>
      </c>
      <c r="BI102" s="46" t="b">
        <v>1</v>
      </c>
      <c r="BL102" s="46" t="b">
        <v>1</v>
      </c>
      <c r="BP102" s="46" t="s">
        <v>256</v>
      </c>
      <c r="BQ102" s="46" t="s">
        <v>333</v>
      </c>
      <c r="BR102" s="46" t="s">
        <v>329</v>
      </c>
      <c r="BS102" s="46" t="s">
        <v>433</v>
      </c>
      <c r="BT102" s="46" t="s">
        <v>429</v>
      </c>
      <c r="BU102" s="46" t="s">
        <v>434</v>
      </c>
      <c r="BV102" s="46" t="s">
        <v>430</v>
      </c>
      <c r="BX102" s="46" t="s">
        <v>490</v>
      </c>
      <c r="BY102" s="46" t="s">
        <v>492</v>
      </c>
      <c r="CA102" s="46" t="s">
        <v>244</v>
      </c>
      <c r="CB102" s="46" t="s">
        <v>240</v>
      </c>
      <c r="CC102" s="46" t="s">
        <v>491</v>
      </c>
      <c r="CU102" s="46" t="s">
        <v>264</v>
      </c>
      <c r="DA102" s="46" t="s">
        <v>245</v>
      </c>
      <c r="DB102" s="46" t="s">
        <v>265</v>
      </c>
      <c r="DC102" s="46" t="s">
        <v>245</v>
      </c>
      <c r="DD102" s="46" t="s">
        <v>265</v>
      </c>
      <c r="DE102" s="46" t="s">
        <v>245</v>
      </c>
      <c r="DF102" s="46" t="s">
        <v>245</v>
      </c>
      <c r="DG102" s="46" t="s">
        <v>245</v>
      </c>
      <c r="DH102" s="46" t="s">
        <v>247</v>
      </c>
      <c r="DK102" s="46" t="b">
        <f>vw_ET_Dataset_Public[[#This Row],[Event Location:  State PCODE]]=vw_ET_Dataset_Public[[#This Row],[Arrival from: Admin 1 PCODE]]</f>
        <v>0</v>
      </c>
      <c r="DL102" s="46" t="b">
        <f>vw_ET_Dataset_Public[[#This Row],[Event Location:  County PCODE]]=vw_ET_Dataset_Public[[#This Row],[Arrival from: Admin 2 PCODE]]</f>
        <v>0</v>
      </c>
      <c r="DM102" s="46" t="b">
        <f>vw_ET_Dataset_Public[[#This Row],[Event Location:  Payam PCODE]]=vw_ET_Dataset_Public[[#This Row],[Arrival from: Admin 3 PCODE]]</f>
        <v>0</v>
      </c>
      <c r="DN102" s="46" t="s">
        <v>3393</v>
      </c>
    </row>
    <row r="103" spans="1:118" x14ac:dyDescent="0.35">
      <c r="A103" s="46" t="s">
        <v>404</v>
      </c>
      <c r="B103" s="47">
        <v>44277</v>
      </c>
      <c r="C103" s="47">
        <v>44200</v>
      </c>
      <c r="D103" s="47">
        <v>44275</v>
      </c>
      <c r="E103" s="46" t="s">
        <v>377</v>
      </c>
      <c r="F103" s="46" t="s">
        <v>375</v>
      </c>
      <c r="G103" s="46" t="s">
        <v>378</v>
      </c>
      <c r="H103" s="46" t="s">
        <v>376</v>
      </c>
      <c r="I103" s="46" t="s">
        <v>406</v>
      </c>
      <c r="J103" s="46" t="s">
        <v>405</v>
      </c>
      <c r="K103" s="46" t="s">
        <v>407</v>
      </c>
      <c r="L103" s="46" t="s">
        <v>408</v>
      </c>
      <c r="M103" s="46">
        <v>4.1819600000000001</v>
      </c>
      <c r="N103" s="46">
        <v>33.213299999999997</v>
      </c>
      <c r="O103" s="46" t="s">
        <v>253</v>
      </c>
      <c r="P103" s="46" t="s">
        <v>302</v>
      </c>
      <c r="Q103" s="46" t="s">
        <v>24</v>
      </c>
      <c r="R103" s="46" t="b">
        <v>1</v>
      </c>
      <c r="S103" s="46" t="b">
        <v>1</v>
      </c>
      <c r="T103" s="46" t="b">
        <v>1</v>
      </c>
      <c r="V103" s="46">
        <v>124</v>
      </c>
      <c r="W103" s="46">
        <v>500</v>
      </c>
      <c r="X103" s="46">
        <v>17</v>
      </c>
      <c r="Y103" s="46">
        <v>34</v>
      </c>
      <c r="Z103" s="46">
        <v>47</v>
      </c>
      <c r="AA103" s="46">
        <v>80</v>
      </c>
      <c r="AB103" s="46">
        <v>66</v>
      </c>
      <c r="AC103" s="46">
        <v>13</v>
      </c>
      <c r="AD103" s="46">
        <v>19</v>
      </c>
      <c r="AE103" s="46">
        <v>41</v>
      </c>
      <c r="AF103" s="46">
        <v>53</v>
      </c>
      <c r="AG103" s="46">
        <v>62</v>
      </c>
      <c r="AH103" s="46">
        <v>56</v>
      </c>
      <c r="AI103" s="46">
        <v>12</v>
      </c>
      <c r="AJ103" s="46">
        <v>257</v>
      </c>
      <c r="AK103" s="46">
        <v>243</v>
      </c>
      <c r="AL103" s="46">
        <v>111</v>
      </c>
      <c r="AM103" s="46">
        <v>25</v>
      </c>
      <c r="AN103" s="46">
        <v>500</v>
      </c>
      <c r="AP103" s="46" t="s">
        <v>48</v>
      </c>
      <c r="AR103" s="46" t="s">
        <v>409</v>
      </c>
      <c r="AT103" s="46" t="b">
        <v>1</v>
      </c>
      <c r="AU103" s="46" t="b">
        <v>1</v>
      </c>
      <c r="AV103" s="46" t="s">
        <v>304</v>
      </c>
      <c r="AX103" s="46" t="s">
        <v>305</v>
      </c>
      <c r="BD103" s="46" t="s">
        <v>256</v>
      </c>
      <c r="BE103" s="46" t="b">
        <v>1</v>
      </c>
      <c r="BF103" s="46" t="b">
        <v>1</v>
      </c>
      <c r="BG103" s="46" t="b">
        <v>1</v>
      </c>
      <c r="BH103" s="46" t="b">
        <v>1</v>
      </c>
      <c r="BI103" s="46" t="b">
        <v>1</v>
      </c>
      <c r="BJ103" s="46" t="b">
        <v>1</v>
      </c>
      <c r="BL103" s="46" t="b">
        <v>1</v>
      </c>
      <c r="BP103" s="46" t="s">
        <v>256</v>
      </c>
      <c r="BQ103" s="46" t="s">
        <v>414</v>
      </c>
      <c r="BR103" s="46" t="s">
        <v>410</v>
      </c>
      <c r="BS103" s="46" t="s">
        <v>415</v>
      </c>
      <c r="BT103" s="46" t="s">
        <v>411</v>
      </c>
      <c r="BU103" s="46" t="s">
        <v>416</v>
      </c>
      <c r="BV103" s="46" t="s">
        <v>412</v>
      </c>
      <c r="BX103" s="46" t="s">
        <v>352</v>
      </c>
      <c r="BY103" s="46" t="s">
        <v>244</v>
      </c>
      <c r="CA103" s="46" t="s">
        <v>244</v>
      </c>
      <c r="CB103" s="46" t="s">
        <v>240</v>
      </c>
      <c r="CC103" s="46" t="s">
        <v>413</v>
      </c>
      <c r="CU103" s="46" t="s">
        <v>264</v>
      </c>
      <c r="DA103" s="46" t="s">
        <v>245</v>
      </c>
      <c r="DB103" s="46" t="s">
        <v>245</v>
      </c>
      <c r="DC103" s="46" t="s">
        <v>265</v>
      </c>
      <c r="DD103" s="46" t="s">
        <v>265</v>
      </c>
      <c r="DE103" s="46" t="s">
        <v>245</v>
      </c>
      <c r="DF103" s="46" t="s">
        <v>245</v>
      </c>
      <c r="DG103" s="46" t="s">
        <v>245</v>
      </c>
      <c r="DH103" s="46" t="s">
        <v>247</v>
      </c>
      <c r="DK103" s="46" t="b">
        <f>vw_ET_Dataset_Public[[#This Row],[Event Location:  State PCODE]]=vw_ET_Dataset_Public[[#This Row],[Arrival from: Admin 1 PCODE]]</f>
        <v>0</v>
      </c>
      <c r="DL103" s="46" t="b">
        <f>vw_ET_Dataset_Public[[#This Row],[Event Location:  County PCODE]]=vw_ET_Dataset_Public[[#This Row],[Arrival from: Admin 2 PCODE]]</f>
        <v>0</v>
      </c>
      <c r="DM103" s="46" t="b">
        <f>vw_ET_Dataset_Public[[#This Row],[Event Location:  Payam PCODE]]=vw_ET_Dataset_Public[[#This Row],[Arrival from: Admin 3 PCODE]]</f>
        <v>0</v>
      </c>
      <c r="DN103" s="46" t="s">
        <v>3393</v>
      </c>
    </row>
    <row r="104" spans="1:118" x14ac:dyDescent="0.35">
      <c r="A104" s="46" t="s">
        <v>545</v>
      </c>
      <c r="B104" s="47">
        <v>44277</v>
      </c>
      <c r="C104" s="47">
        <v>44204</v>
      </c>
      <c r="D104" s="47">
        <v>44266</v>
      </c>
      <c r="E104" s="46" t="s">
        <v>377</v>
      </c>
      <c r="F104" s="46" t="s">
        <v>375</v>
      </c>
      <c r="G104" s="46" t="s">
        <v>453</v>
      </c>
      <c r="H104" s="46" t="s">
        <v>451</v>
      </c>
      <c r="I104" s="46" t="s">
        <v>568</v>
      </c>
      <c r="J104" s="46" t="s">
        <v>567</v>
      </c>
      <c r="K104" s="46" t="s">
        <v>577</v>
      </c>
      <c r="L104" s="46" t="s">
        <v>567</v>
      </c>
      <c r="M104" s="46">
        <v>3.8587698939999999</v>
      </c>
      <c r="N104" s="46">
        <v>31.93440056</v>
      </c>
      <c r="O104" s="46" t="s">
        <v>253</v>
      </c>
      <c r="P104" s="46" t="s">
        <v>302</v>
      </c>
      <c r="Q104" s="46" t="s">
        <v>24</v>
      </c>
      <c r="R104" s="46" t="b">
        <v>1</v>
      </c>
      <c r="U104" s="46" t="b">
        <v>1</v>
      </c>
      <c r="V104" s="46">
        <v>117</v>
      </c>
      <c r="W104" s="46">
        <v>609</v>
      </c>
      <c r="X104" s="46">
        <v>25</v>
      </c>
      <c r="Y104" s="46">
        <v>40</v>
      </c>
      <c r="Z104" s="46">
        <v>35</v>
      </c>
      <c r="AA104" s="46">
        <v>150</v>
      </c>
      <c r="AB104" s="46">
        <v>50</v>
      </c>
      <c r="AC104" s="46">
        <v>6</v>
      </c>
      <c r="AD104" s="46">
        <v>37</v>
      </c>
      <c r="AE104" s="46">
        <v>50</v>
      </c>
      <c r="AF104" s="46">
        <v>38</v>
      </c>
      <c r="AG104" s="46">
        <v>130</v>
      </c>
      <c r="AH104" s="46">
        <v>40</v>
      </c>
      <c r="AI104" s="46">
        <v>8</v>
      </c>
      <c r="AJ104" s="46">
        <v>306</v>
      </c>
      <c r="AK104" s="46">
        <v>303</v>
      </c>
      <c r="AL104" s="46">
        <v>152</v>
      </c>
      <c r="AM104" s="46">
        <v>14</v>
      </c>
      <c r="AN104" s="46">
        <v>609</v>
      </c>
      <c r="AP104" s="46" t="s">
        <v>48</v>
      </c>
      <c r="AR104" s="46" t="s">
        <v>303</v>
      </c>
      <c r="AT104" s="46" t="b">
        <v>1</v>
      </c>
      <c r="AU104" s="46" t="b">
        <v>1</v>
      </c>
      <c r="AV104" s="46" t="s">
        <v>304</v>
      </c>
      <c r="AX104" s="46" t="s">
        <v>305</v>
      </c>
      <c r="BD104" s="46" t="s">
        <v>256</v>
      </c>
      <c r="BE104" s="46" t="b">
        <v>1</v>
      </c>
      <c r="BF104" s="46" t="b">
        <v>1</v>
      </c>
      <c r="BI104" s="46" t="b">
        <v>1</v>
      </c>
      <c r="BP104" s="46" t="s">
        <v>256</v>
      </c>
      <c r="BQ104" s="46" t="s">
        <v>333</v>
      </c>
      <c r="BR104" s="46" t="s">
        <v>329</v>
      </c>
      <c r="BS104" s="46" t="s">
        <v>433</v>
      </c>
      <c r="BT104" s="46" t="s">
        <v>429</v>
      </c>
      <c r="BU104" s="46" t="s">
        <v>434</v>
      </c>
      <c r="BV104" s="46" t="s">
        <v>430</v>
      </c>
      <c r="CA104" s="46" t="s">
        <v>244</v>
      </c>
      <c r="CB104" s="46" t="s">
        <v>240</v>
      </c>
      <c r="CC104" s="46" t="s">
        <v>578</v>
      </c>
      <c r="CU104" s="46" t="s">
        <v>264</v>
      </c>
      <c r="DA104" s="46" t="s">
        <v>245</v>
      </c>
      <c r="DB104" s="46" t="s">
        <v>245</v>
      </c>
      <c r="DC104" s="46" t="s">
        <v>245</v>
      </c>
      <c r="DD104" s="46" t="s">
        <v>265</v>
      </c>
      <c r="DE104" s="46" t="s">
        <v>245</v>
      </c>
      <c r="DF104" s="46" t="s">
        <v>245</v>
      </c>
      <c r="DG104" s="46" t="s">
        <v>265</v>
      </c>
      <c r="DH104" s="46" t="s">
        <v>247</v>
      </c>
      <c r="DK104" s="46" t="b">
        <f>vw_ET_Dataset_Public[[#This Row],[Event Location:  State PCODE]]=vw_ET_Dataset_Public[[#This Row],[Arrival from: Admin 1 PCODE]]</f>
        <v>0</v>
      </c>
      <c r="DL104" s="46" t="b">
        <f>vw_ET_Dataset_Public[[#This Row],[Event Location:  County PCODE]]=vw_ET_Dataset_Public[[#This Row],[Arrival from: Admin 2 PCODE]]</f>
        <v>0</v>
      </c>
      <c r="DM104" s="46" t="b">
        <f>vw_ET_Dataset_Public[[#This Row],[Event Location:  Payam PCODE]]=vw_ET_Dataset_Public[[#This Row],[Arrival from: Admin 3 PCODE]]</f>
        <v>0</v>
      </c>
      <c r="DN104" s="46" t="s">
        <v>3393</v>
      </c>
    </row>
    <row r="105" spans="1:118" x14ac:dyDescent="0.35">
      <c r="A105" s="46" t="s">
        <v>529</v>
      </c>
      <c r="B105" s="47">
        <v>44277</v>
      </c>
      <c r="C105" s="47">
        <v>44204</v>
      </c>
      <c r="D105" s="47">
        <v>44269</v>
      </c>
      <c r="E105" s="46" t="s">
        <v>377</v>
      </c>
      <c r="F105" s="46" t="s">
        <v>375</v>
      </c>
      <c r="G105" s="46" t="s">
        <v>453</v>
      </c>
      <c r="H105" s="46" t="s">
        <v>451</v>
      </c>
      <c r="I105" s="46" t="s">
        <v>581</v>
      </c>
      <c r="J105" s="46" t="s">
        <v>580</v>
      </c>
      <c r="K105" s="46" t="s">
        <v>584</v>
      </c>
      <c r="L105" s="46" t="s">
        <v>585</v>
      </c>
      <c r="M105" s="46">
        <v>3.8583685499999998</v>
      </c>
      <c r="N105" s="46">
        <v>32.48536318</v>
      </c>
      <c r="O105" s="46" t="s">
        <v>253</v>
      </c>
      <c r="P105" s="46" t="s">
        <v>302</v>
      </c>
      <c r="Q105" s="46" t="s">
        <v>24</v>
      </c>
      <c r="R105" s="46" t="b">
        <v>1</v>
      </c>
      <c r="U105" s="46" t="b">
        <v>1</v>
      </c>
      <c r="V105" s="46">
        <v>223</v>
      </c>
      <c r="W105" s="46">
        <v>1227</v>
      </c>
      <c r="X105" s="46">
        <v>80</v>
      </c>
      <c r="Y105" s="46">
        <v>60</v>
      </c>
      <c r="Z105" s="46">
        <v>80</v>
      </c>
      <c r="AA105" s="46">
        <v>150</v>
      </c>
      <c r="AB105" s="46">
        <v>178</v>
      </c>
      <c r="AC105" s="46">
        <v>47</v>
      </c>
      <c r="AD105" s="46">
        <v>80</v>
      </c>
      <c r="AE105" s="46">
        <v>63</v>
      </c>
      <c r="AF105" s="46">
        <v>92</v>
      </c>
      <c r="AG105" s="46">
        <v>157</v>
      </c>
      <c r="AH105" s="46">
        <v>190</v>
      </c>
      <c r="AI105" s="46">
        <v>50</v>
      </c>
      <c r="AJ105" s="46">
        <v>595</v>
      </c>
      <c r="AK105" s="46">
        <v>632</v>
      </c>
      <c r="AL105" s="46">
        <v>283</v>
      </c>
      <c r="AM105" s="46">
        <v>97</v>
      </c>
      <c r="AN105" s="46">
        <v>1227</v>
      </c>
      <c r="AP105" s="46" t="s">
        <v>48</v>
      </c>
      <c r="AR105" s="46" t="s">
        <v>303</v>
      </c>
      <c r="AT105" s="46" t="b">
        <v>1</v>
      </c>
      <c r="AU105" s="46" t="b">
        <v>1</v>
      </c>
      <c r="AV105" s="46" t="s">
        <v>304</v>
      </c>
      <c r="AX105" s="46" t="s">
        <v>305</v>
      </c>
      <c r="BD105" s="46" t="s">
        <v>256</v>
      </c>
      <c r="BE105" s="46" t="b">
        <v>1</v>
      </c>
      <c r="BF105" s="46" t="b">
        <v>1</v>
      </c>
      <c r="BG105" s="46" t="b">
        <v>1</v>
      </c>
      <c r="BP105" s="46" t="s">
        <v>256</v>
      </c>
      <c r="BQ105" s="46" t="s">
        <v>333</v>
      </c>
      <c r="BR105" s="46" t="s">
        <v>329</v>
      </c>
      <c r="BS105" s="46" t="s">
        <v>385</v>
      </c>
      <c r="BT105" s="46" t="s">
        <v>383</v>
      </c>
      <c r="BU105" s="46" t="s">
        <v>386</v>
      </c>
      <c r="BV105" s="46" t="s">
        <v>383</v>
      </c>
      <c r="BX105" s="46" t="s">
        <v>352</v>
      </c>
      <c r="BY105" s="46" t="s">
        <v>244</v>
      </c>
      <c r="CA105" s="46" t="s">
        <v>244</v>
      </c>
      <c r="CB105" s="46" t="s">
        <v>240</v>
      </c>
      <c r="CC105" s="46" t="s">
        <v>390</v>
      </c>
      <c r="CU105" s="46" t="s">
        <v>264</v>
      </c>
      <c r="DA105" s="46" t="s">
        <v>245</v>
      </c>
      <c r="DB105" s="46" t="s">
        <v>245</v>
      </c>
      <c r="DC105" s="46" t="s">
        <v>245</v>
      </c>
      <c r="DD105" s="46" t="s">
        <v>265</v>
      </c>
      <c r="DE105" s="46" t="s">
        <v>265</v>
      </c>
      <c r="DF105" s="46" t="s">
        <v>265</v>
      </c>
      <c r="DG105" s="46" t="s">
        <v>265</v>
      </c>
      <c r="DH105" s="46" t="s">
        <v>247</v>
      </c>
      <c r="DK105" s="46" t="b">
        <f>vw_ET_Dataset_Public[[#This Row],[Event Location:  State PCODE]]=vw_ET_Dataset_Public[[#This Row],[Arrival from: Admin 1 PCODE]]</f>
        <v>0</v>
      </c>
      <c r="DL105" s="46" t="b">
        <f>vw_ET_Dataset_Public[[#This Row],[Event Location:  County PCODE]]=vw_ET_Dataset_Public[[#This Row],[Arrival from: Admin 2 PCODE]]</f>
        <v>0</v>
      </c>
      <c r="DM105" s="46" t="b">
        <f>vw_ET_Dataset_Public[[#This Row],[Event Location:  Payam PCODE]]=vw_ET_Dataset_Public[[#This Row],[Arrival from: Admin 3 PCODE]]</f>
        <v>0</v>
      </c>
      <c r="DN105" s="46" t="s">
        <v>3393</v>
      </c>
    </row>
    <row r="106" spans="1:118" x14ac:dyDescent="0.35">
      <c r="A106" s="46" t="s">
        <v>583</v>
      </c>
      <c r="B106" s="47">
        <v>44277</v>
      </c>
      <c r="C106" s="47">
        <v>44204</v>
      </c>
      <c r="D106" s="47">
        <v>44271</v>
      </c>
      <c r="E106" s="46" t="s">
        <v>377</v>
      </c>
      <c r="F106" s="46" t="s">
        <v>375</v>
      </c>
      <c r="G106" s="46" t="s">
        <v>453</v>
      </c>
      <c r="H106" s="46" t="s">
        <v>451</v>
      </c>
      <c r="I106" s="46" t="s">
        <v>581</v>
      </c>
      <c r="J106" s="46" t="s">
        <v>580</v>
      </c>
      <c r="K106" s="46" t="s">
        <v>593</v>
      </c>
      <c r="L106" s="46" t="s">
        <v>594</v>
      </c>
      <c r="M106" s="46">
        <v>3.7666841600000001</v>
      </c>
      <c r="N106" s="46">
        <v>32.51876232</v>
      </c>
      <c r="O106" s="46" t="s">
        <v>253</v>
      </c>
      <c r="P106" s="46" t="s">
        <v>302</v>
      </c>
      <c r="Q106" s="46" t="s">
        <v>24</v>
      </c>
      <c r="R106" s="46" t="b">
        <v>1</v>
      </c>
      <c r="U106" s="46" t="b">
        <v>1</v>
      </c>
      <c r="V106" s="46">
        <v>229</v>
      </c>
      <c r="W106" s="46">
        <v>1194</v>
      </c>
      <c r="X106" s="46">
        <v>75</v>
      </c>
      <c r="Y106" s="46">
        <v>59</v>
      </c>
      <c r="Z106" s="46">
        <v>80</v>
      </c>
      <c r="AA106" s="46">
        <v>140</v>
      </c>
      <c r="AB106" s="46">
        <v>178</v>
      </c>
      <c r="AC106" s="46">
        <v>46</v>
      </c>
      <c r="AD106" s="46">
        <v>80</v>
      </c>
      <c r="AE106" s="46">
        <v>60</v>
      </c>
      <c r="AF106" s="46">
        <v>87</v>
      </c>
      <c r="AG106" s="46">
        <v>159</v>
      </c>
      <c r="AH106" s="46">
        <v>180</v>
      </c>
      <c r="AI106" s="46">
        <v>50</v>
      </c>
      <c r="AJ106" s="46">
        <v>578</v>
      </c>
      <c r="AK106" s="46">
        <v>616</v>
      </c>
      <c r="AL106" s="46">
        <v>274</v>
      </c>
      <c r="AM106" s="46">
        <v>96</v>
      </c>
      <c r="AN106" s="46">
        <v>1194</v>
      </c>
      <c r="AP106" s="46" t="s">
        <v>48</v>
      </c>
      <c r="AR106" s="46" t="s">
        <v>303</v>
      </c>
      <c r="AT106" s="46" t="b">
        <v>1</v>
      </c>
      <c r="AU106" s="46" t="b">
        <v>1</v>
      </c>
      <c r="AV106" s="46" t="s">
        <v>304</v>
      </c>
      <c r="AX106" s="46" t="s">
        <v>350</v>
      </c>
      <c r="BD106" s="46" t="s">
        <v>256</v>
      </c>
      <c r="BE106" s="46" t="b">
        <v>1</v>
      </c>
      <c r="BF106" s="46" t="b">
        <v>1</v>
      </c>
      <c r="BG106" s="46" t="b">
        <v>1</v>
      </c>
      <c r="BL106" s="46" t="b">
        <v>1</v>
      </c>
      <c r="BP106" s="46" t="s">
        <v>256</v>
      </c>
      <c r="BQ106" s="46" t="s">
        <v>333</v>
      </c>
      <c r="BR106" s="46" t="s">
        <v>329</v>
      </c>
      <c r="BS106" s="46" t="s">
        <v>385</v>
      </c>
      <c r="BT106" s="46" t="s">
        <v>383</v>
      </c>
      <c r="BU106" s="46" t="s">
        <v>386</v>
      </c>
      <c r="BV106" s="46" t="s">
        <v>383</v>
      </c>
      <c r="BX106" s="46" t="s">
        <v>352</v>
      </c>
      <c r="BY106" s="46" t="s">
        <v>244</v>
      </c>
      <c r="CA106" s="46" t="s">
        <v>244</v>
      </c>
      <c r="CB106" s="46" t="s">
        <v>240</v>
      </c>
      <c r="CC106" s="46" t="s">
        <v>390</v>
      </c>
      <c r="CU106" s="46" t="s">
        <v>264</v>
      </c>
      <c r="DA106" s="46" t="s">
        <v>245</v>
      </c>
      <c r="DB106" s="46" t="s">
        <v>245</v>
      </c>
      <c r="DC106" s="46" t="s">
        <v>245</v>
      </c>
      <c r="DD106" s="46" t="s">
        <v>245</v>
      </c>
      <c r="DE106" s="46" t="s">
        <v>245</v>
      </c>
      <c r="DF106" s="46" t="s">
        <v>245</v>
      </c>
      <c r="DG106" s="46" t="s">
        <v>265</v>
      </c>
      <c r="DH106" s="46" t="s">
        <v>247</v>
      </c>
      <c r="DK106" s="46" t="b">
        <f>vw_ET_Dataset_Public[[#This Row],[Event Location:  State PCODE]]=vw_ET_Dataset_Public[[#This Row],[Arrival from: Admin 1 PCODE]]</f>
        <v>0</v>
      </c>
      <c r="DL106" s="46" t="b">
        <f>vw_ET_Dataset_Public[[#This Row],[Event Location:  County PCODE]]=vw_ET_Dataset_Public[[#This Row],[Arrival from: Admin 2 PCODE]]</f>
        <v>0</v>
      </c>
      <c r="DM106" s="46" t="b">
        <f>vw_ET_Dataset_Public[[#This Row],[Event Location:  Payam PCODE]]=vw_ET_Dataset_Public[[#This Row],[Arrival from: Admin 3 PCODE]]</f>
        <v>0</v>
      </c>
      <c r="DN106" s="46" t="s">
        <v>3393</v>
      </c>
    </row>
    <row r="107" spans="1:118" x14ac:dyDescent="0.35">
      <c r="A107" s="46" t="s">
        <v>457</v>
      </c>
      <c r="B107" s="47">
        <v>44277</v>
      </c>
      <c r="C107" s="47">
        <v>44206</v>
      </c>
      <c r="D107" s="47">
        <v>44272</v>
      </c>
      <c r="E107" s="46" t="s">
        <v>377</v>
      </c>
      <c r="F107" s="46" t="s">
        <v>375</v>
      </c>
      <c r="G107" s="46" t="s">
        <v>453</v>
      </c>
      <c r="H107" s="46" t="s">
        <v>451</v>
      </c>
      <c r="I107" s="46" t="s">
        <v>581</v>
      </c>
      <c r="J107" s="46" t="s">
        <v>580</v>
      </c>
      <c r="K107" s="46" t="s">
        <v>587</v>
      </c>
      <c r="L107" s="46" t="s">
        <v>588</v>
      </c>
      <c r="M107" s="46">
        <v>3.87744833</v>
      </c>
      <c r="N107" s="46">
        <v>32.478695729999998</v>
      </c>
      <c r="O107" s="46" t="s">
        <v>253</v>
      </c>
      <c r="P107" s="46" t="s">
        <v>302</v>
      </c>
      <c r="Q107" s="46" t="s">
        <v>24</v>
      </c>
      <c r="R107" s="46" t="b">
        <v>1</v>
      </c>
      <c r="U107" s="46" t="b">
        <v>1</v>
      </c>
      <c r="V107" s="46">
        <v>92</v>
      </c>
      <c r="W107" s="46">
        <v>502</v>
      </c>
      <c r="X107" s="46">
        <v>30</v>
      </c>
      <c r="Y107" s="46">
        <v>27</v>
      </c>
      <c r="Z107" s="46">
        <v>34</v>
      </c>
      <c r="AA107" s="46">
        <v>60</v>
      </c>
      <c r="AB107" s="46">
        <v>75</v>
      </c>
      <c r="AC107" s="46">
        <v>20</v>
      </c>
      <c r="AD107" s="46">
        <v>35</v>
      </c>
      <c r="AE107" s="46">
        <v>23</v>
      </c>
      <c r="AF107" s="46">
        <v>36</v>
      </c>
      <c r="AG107" s="46">
        <v>66</v>
      </c>
      <c r="AH107" s="46">
        <v>76</v>
      </c>
      <c r="AI107" s="46">
        <v>20</v>
      </c>
      <c r="AJ107" s="46">
        <v>246</v>
      </c>
      <c r="AK107" s="46">
        <v>256</v>
      </c>
      <c r="AL107" s="46">
        <v>115</v>
      </c>
      <c r="AM107" s="46">
        <v>40</v>
      </c>
      <c r="AN107" s="46">
        <v>502</v>
      </c>
      <c r="AP107" s="46" t="s">
        <v>48</v>
      </c>
      <c r="AR107" s="46" t="s">
        <v>303</v>
      </c>
      <c r="AT107" s="46" t="b">
        <v>1</v>
      </c>
      <c r="AU107" s="46" t="b">
        <v>1</v>
      </c>
      <c r="AV107" s="46" t="s">
        <v>304</v>
      </c>
      <c r="AX107" s="46" t="s">
        <v>350</v>
      </c>
      <c r="BD107" s="46" t="s">
        <v>256</v>
      </c>
      <c r="BE107" s="46" t="b">
        <v>1</v>
      </c>
      <c r="BF107" s="46" t="b">
        <v>1</v>
      </c>
      <c r="BG107" s="46" t="b">
        <v>1</v>
      </c>
      <c r="BJ107" s="46" t="b">
        <v>1</v>
      </c>
      <c r="BK107" s="46" t="b">
        <v>1</v>
      </c>
      <c r="BP107" s="46" t="s">
        <v>256</v>
      </c>
      <c r="BQ107" s="46" t="s">
        <v>333</v>
      </c>
      <c r="BR107" s="46" t="s">
        <v>329</v>
      </c>
      <c r="BS107" s="46" t="s">
        <v>385</v>
      </c>
      <c r="BT107" s="46" t="s">
        <v>383</v>
      </c>
      <c r="BU107" s="46" t="s">
        <v>386</v>
      </c>
      <c r="BV107" s="46" t="s">
        <v>383</v>
      </c>
      <c r="BX107" s="46" t="s">
        <v>352</v>
      </c>
      <c r="BY107" s="46" t="s">
        <v>244</v>
      </c>
      <c r="CA107" s="46" t="s">
        <v>244</v>
      </c>
      <c r="CB107" s="46" t="s">
        <v>240</v>
      </c>
      <c r="CC107" s="46" t="s">
        <v>390</v>
      </c>
      <c r="CU107" s="46" t="s">
        <v>264</v>
      </c>
      <c r="DA107" s="46" t="s">
        <v>245</v>
      </c>
      <c r="DB107" s="46" t="s">
        <v>245</v>
      </c>
      <c r="DC107" s="46" t="s">
        <v>245</v>
      </c>
      <c r="DD107" s="46" t="s">
        <v>245</v>
      </c>
      <c r="DE107" s="46" t="s">
        <v>245</v>
      </c>
      <c r="DF107" s="46" t="s">
        <v>245</v>
      </c>
      <c r="DG107" s="46" t="s">
        <v>265</v>
      </c>
      <c r="DH107" s="46" t="s">
        <v>247</v>
      </c>
      <c r="DK107" s="46" t="b">
        <f>vw_ET_Dataset_Public[[#This Row],[Event Location:  State PCODE]]=vw_ET_Dataset_Public[[#This Row],[Arrival from: Admin 1 PCODE]]</f>
        <v>0</v>
      </c>
      <c r="DL107" s="46" t="b">
        <f>vw_ET_Dataset_Public[[#This Row],[Event Location:  County PCODE]]=vw_ET_Dataset_Public[[#This Row],[Arrival from: Admin 2 PCODE]]</f>
        <v>0</v>
      </c>
      <c r="DM107" s="46" t="b">
        <f>vw_ET_Dataset_Public[[#This Row],[Event Location:  Payam PCODE]]=vw_ET_Dataset_Public[[#This Row],[Arrival from: Admin 3 PCODE]]</f>
        <v>0</v>
      </c>
      <c r="DN107" s="46" t="s">
        <v>3393</v>
      </c>
    </row>
    <row r="108" spans="1:118" x14ac:dyDescent="0.35">
      <c r="A108" s="46" t="s">
        <v>450</v>
      </c>
      <c r="B108" s="47">
        <v>44277</v>
      </c>
      <c r="C108" s="47">
        <v>44209</v>
      </c>
      <c r="D108" s="47">
        <v>44262</v>
      </c>
      <c r="E108" s="46" t="s">
        <v>377</v>
      </c>
      <c r="F108" s="46" t="s">
        <v>375</v>
      </c>
      <c r="G108" s="46" t="s">
        <v>453</v>
      </c>
      <c r="H108" s="46" t="s">
        <v>451</v>
      </c>
      <c r="I108" s="46" t="s">
        <v>454</v>
      </c>
      <c r="J108" s="46" t="s">
        <v>452</v>
      </c>
      <c r="K108" s="46" t="s">
        <v>458</v>
      </c>
      <c r="L108" s="46" t="s">
        <v>459</v>
      </c>
      <c r="M108" s="46">
        <v>4.1172699929999999</v>
      </c>
      <c r="N108" s="46">
        <v>32.331100460000002</v>
      </c>
      <c r="O108" s="46" t="s">
        <v>253</v>
      </c>
      <c r="P108" s="46" t="s">
        <v>302</v>
      </c>
      <c r="Q108" s="46" t="s">
        <v>24</v>
      </c>
      <c r="R108" s="46" t="b">
        <v>1</v>
      </c>
      <c r="U108" s="46" t="b">
        <v>1</v>
      </c>
      <c r="V108" s="46">
        <v>248</v>
      </c>
      <c r="W108" s="46">
        <v>1366</v>
      </c>
      <c r="X108" s="46">
        <v>78</v>
      </c>
      <c r="Y108" s="46">
        <v>67</v>
      </c>
      <c r="Z108" s="46">
        <v>81</v>
      </c>
      <c r="AA108" s="46">
        <v>151</v>
      </c>
      <c r="AB108" s="46">
        <v>200</v>
      </c>
      <c r="AC108" s="46">
        <v>50</v>
      </c>
      <c r="AD108" s="46">
        <v>100</v>
      </c>
      <c r="AE108" s="46">
        <v>70</v>
      </c>
      <c r="AF108" s="46">
        <v>110</v>
      </c>
      <c r="AG108" s="46">
        <v>190</v>
      </c>
      <c r="AH108" s="46">
        <v>210</v>
      </c>
      <c r="AI108" s="46">
        <v>59</v>
      </c>
      <c r="AJ108" s="46">
        <v>627</v>
      </c>
      <c r="AK108" s="46">
        <v>739</v>
      </c>
      <c r="AL108" s="46">
        <v>315</v>
      </c>
      <c r="AM108" s="46">
        <v>109</v>
      </c>
      <c r="AN108" s="46">
        <v>1366</v>
      </c>
      <c r="AP108" s="46" t="s">
        <v>48</v>
      </c>
      <c r="AR108" s="46" t="s">
        <v>303</v>
      </c>
      <c r="AT108" s="46" t="b">
        <v>1</v>
      </c>
      <c r="AU108" s="46" t="b">
        <v>1</v>
      </c>
      <c r="AV108" s="46" t="s">
        <v>304</v>
      </c>
      <c r="AX108" s="46" t="s">
        <v>350</v>
      </c>
      <c r="BD108" s="46" t="s">
        <v>256</v>
      </c>
      <c r="BE108" s="46" t="b">
        <v>1</v>
      </c>
      <c r="BF108" s="46" t="b">
        <v>1</v>
      </c>
      <c r="BH108" s="46" t="b">
        <v>1</v>
      </c>
      <c r="BP108" s="46" t="s">
        <v>256</v>
      </c>
      <c r="BQ108" s="46" t="s">
        <v>333</v>
      </c>
      <c r="BR108" s="46" t="s">
        <v>329</v>
      </c>
      <c r="BS108" s="46" t="s">
        <v>385</v>
      </c>
      <c r="BT108" s="46" t="s">
        <v>383</v>
      </c>
      <c r="BU108" s="46" t="s">
        <v>386</v>
      </c>
      <c r="BV108" s="46" t="s">
        <v>383</v>
      </c>
      <c r="BX108" s="46" t="s">
        <v>352</v>
      </c>
      <c r="BY108" s="46" t="s">
        <v>244</v>
      </c>
      <c r="CA108" s="46" t="s">
        <v>244</v>
      </c>
      <c r="CB108" s="46" t="s">
        <v>240</v>
      </c>
      <c r="CC108" s="46" t="s">
        <v>390</v>
      </c>
      <c r="CU108" s="46" t="s">
        <v>264</v>
      </c>
      <c r="DA108" s="46" t="s">
        <v>245</v>
      </c>
      <c r="DB108" s="46" t="s">
        <v>265</v>
      </c>
      <c r="DC108" s="46" t="s">
        <v>245</v>
      </c>
      <c r="DD108" s="46" t="s">
        <v>265</v>
      </c>
      <c r="DE108" s="46" t="s">
        <v>245</v>
      </c>
      <c r="DF108" s="46" t="s">
        <v>265</v>
      </c>
      <c r="DG108" s="46" t="s">
        <v>265</v>
      </c>
      <c r="DH108" s="46" t="s">
        <v>247</v>
      </c>
      <c r="DK108" s="46" t="b">
        <f>vw_ET_Dataset_Public[[#This Row],[Event Location:  State PCODE]]=vw_ET_Dataset_Public[[#This Row],[Arrival from: Admin 1 PCODE]]</f>
        <v>0</v>
      </c>
      <c r="DL108" s="46" t="b">
        <f>vw_ET_Dataset_Public[[#This Row],[Event Location:  County PCODE]]=vw_ET_Dataset_Public[[#This Row],[Arrival from: Admin 2 PCODE]]</f>
        <v>0</v>
      </c>
      <c r="DM108" s="46" t="b">
        <f>vw_ET_Dataset_Public[[#This Row],[Event Location:  Payam PCODE]]=vw_ET_Dataset_Public[[#This Row],[Arrival from: Admin 3 PCODE]]</f>
        <v>0</v>
      </c>
      <c r="DN108" s="46" t="s">
        <v>3393</v>
      </c>
    </row>
    <row r="109" spans="1:118" x14ac:dyDescent="0.35">
      <c r="A109" s="46" t="s">
        <v>586</v>
      </c>
      <c r="B109" s="47">
        <v>44277</v>
      </c>
      <c r="C109" s="47">
        <v>44211</v>
      </c>
      <c r="D109" s="47">
        <v>44262</v>
      </c>
      <c r="E109" s="46" t="s">
        <v>377</v>
      </c>
      <c r="F109" s="46" t="s">
        <v>375</v>
      </c>
      <c r="G109" s="46" t="s">
        <v>453</v>
      </c>
      <c r="H109" s="46" t="s">
        <v>451</v>
      </c>
      <c r="I109" s="46" t="s">
        <v>518</v>
      </c>
      <c r="J109" s="46" t="s">
        <v>517</v>
      </c>
      <c r="K109" s="46" t="s">
        <v>530</v>
      </c>
      <c r="L109" s="46" t="s">
        <v>531</v>
      </c>
      <c r="M109" s="46">
        <v>3.5695367999999998</v>
      </c>
      <c r="N109" s="46">
        <v>32.08657316</v>
      </c>
      <c r="O109" s="46" t="s">
        <v>253</v>
      </c>
      <c r="P109" s="46" t="s">
        <v>302</v>
      </c>
      <c r="Q109" s="46" t="s">
        <v>24</v>
      </c>
      <c r="R109" s="46" t="b">
        <v>1</v>
      </c>
      <c r="U109" s="46" t="b">
        <v>1</v>
      </c>
      <c r="V109" s="46">
        <v>244</v>
      </c>
      <c r="W109" s="46">
        <v>1222</v>
      </c>
      <c r="X109" s="46">
        <v>50</v>
      </c>
      <c r="Y109" s="46">
        <v>100</v>
      </c>
      <c r="Z109" s="46">
        <v>200</v>
      </c>
      <c r="AA109" s="46">
        <v>200</v>
      </c>
      <c r="AB109" s="46">
        <v>100</v>
      </c>
      <c r="AC109" s="46">
        <v>50</v>
      </c>
      <c r="AD109" s="46">
        <v>25</v>
      </c>
      <c r="AE109" s="46">
        <v>75</v>
      </c>
      <c r="AF109" s="46">
        <v>150</v>
      </c>
      <c r="AG109" s="46">
        <v>198</v>
      </c>
      <c r="AH109" s="46">
        <v>50</v>
      </c>
      <c r="AI109" s="46">
        <v>24</v>
      </c>
      <c r="AJ109" s="46">
        <v>700</v>
      </c>
      <c r="AK109" s="46">
        <v>522</v>
      </c>
      <c r="AL109" s="46">
        <v>250</v>
      </c>
      <c r="AM109" s="46">
        <v>74</v>
      </c>
      <c r="AN109" s="46">
        <v>1222</v>
      </c>
      <c r="AP109" s="46" t="s">
        <v>48</v>
      </c>
      <c r="AR109" s="46" t="s">
        <v>303</v>
      </c>
      <c r="AT109" s="46" t="b">
        <v>1</v>
      </c>
      <c r="AU109" s="46" t="b">
        <v>1</v>
      </c>
      <c r="AV109" s="46" t="s">
        <v>304</v>
      </c>
      <c r="AX109" s="46" t="s">
        <v>350</v>
      </c>
      <c r="BD109" s="46" t="s">
        <v>256</v>
      </c>
      <c r="BE109" s="46" t="b">
        <v>1</v>
      </c>
      <c r="BF109" s="46" t="b">
        <v>1</v>
      </c>
      <c r="BG109" s="46" t="b">
        <v>1</v>
      </c>
      <c r="BI109" s="46" t="b">
        <v>1</v>
      </c>
      <c r="BJ109" s="46" t="b">
        <v>1</v>
      </c>
      <c r="BP109" s="46" t="s">
        <v>256</v>
      </c>
      <c r="BQ109" s="46" t="s">
        <v>333</v>
      </c>
      <c r="BR109" s="46" t="s">
        <v>329</v>
      </c>
      <c r="BS109" s="46" t="s">
        <v>433</v>
      </c>
      <c r="BT109" s="46" t="s">
        <v>429</v>
      </c>
      <c r="BU109" s="46" t="s">
        <v>434</v>
      </c>
      <c r="BV109" s="46" t="s">
        <v>430</v>
      </c>
      <c r="BX109" s="46" t="s">
        <v>503</v>
      </c>
      <c r="BY109" s="46" t="s">
        <v>505</v>
      </c>
      <c r="CA109" s="46" t="s">
        <v>244</v>
      </c>
      <c r="CB109" s="46" t="s">
        <v>240</v>
      </c>
      <c r="CC109" s="46" t="s">
        <v>532</v>
      </c>
      <c r="CU109" s="46" t="s">
        <v>264</v>
      </c>
      <c r="DA109" s="46" t="s">
        <v>245</v>
      </c>
      <c r="DB109" s="46" t="s">
        <v>245</v>
      </c>
      <c r="DC109" s="46" t="s">
        <v>245</v>
      </c>
      <c r="DD109" s="46" t="s">
        <v>265</v>
      </c>
      <c r="DE109" s="46" t="s">
        <v>265</v>
      </c>
      <c r="DF109" s="46" t="s">
        <v>245</v>
      </c>
      <c r="DG109" s="46" t="s">
        <v>265</v>
      </c>
      <c r="DH109" s="46" t="s">
        <v>247</v>
      </c>
      <c r="DK109" s="46" t="b">
        <f>vw_ET_Dataset_Public[[#This Row],[Event Location:  State PCODE]]=vw_ET_Dataset_Public[[#This Row],[Arrival from: Admin 1 PCODE]]</f>
        <v>0</v>
      </c>
      <c r="DL109" s="46" t="b">
        <f>vw_ET_Dataset_Public[[#This Row],[Event Location:  County PCODE]]=vw_ET_Dataset_Public[[#This Row],[Arrival from: Admin 2 PCODE]]</f>
        <v>0</v>
      </c>
      <c r="DM109" s="46" t="b">
        <f>vw_ET_Dataset_Public[[#This Row],[Event Location:  Payam PCODE]]=vw_ET_Dataset_Public[[#This Row],[Arrival from: Admin 3 PCODE]]</f>
        <v>0</v>
      </c>
      <c r="DN109" s="46" t="s">
        <v>3393</v>
      </c>
    </row>
    <row r="110" spans="1:118" x14ac:dyDescent="0.35">
      <c r="A110" s="46" t="s">
        <v>592</v>
      </c>
      <c r="B110" s="47">
        <v>44277</v>
      </c>
      <c r="C110" s="47">
        <v>44211</v>
      </c>
      <c r="D110" s="47">
        <v>44262</v>
      </c>
      <c r="E110" s="46" t="s">
        <v>377</v>
      </c>
      <c r="F110" s="46" t="s">
        <v>375</v>
      </c>
      <c r="G110" s="46" t="s">
        <v>453</v>
      </c>
      <c r="H110" s="46" t="s">
        <v>451</v>
      </c>
      <c r="I110" s="46" t="s">
        <v>518</v>
      </c>
      <c r="J110" s="46" t="s">
        <v>517</v>
      </c>
      <c r="K110" s="46" t="s">
        <v>546</v>
      </c>
      <c r="L110" s="46" t="s">
        <v>547</v>
      </c>
      <c r="M110" s="46">
        <v>3.5986400000000001</v>
      </c>
      <c r="N110" s="46">
        <v>32.040559999999999</v>
      </c>
      <c r="O110" s="46" t="s">
        <v>253</v>
      </c>
      <c r="P110" s="46" t="s">
        <v>302</v>
      </c>
      <c r="Q110" s="46" t="s">
        <v>24</v>
      </c>
      <c r="R110" s="46" t="b">
        <v>1</v>
      </c>
      <c r="U110" s="46" t="b">
        <v>1</v>
      </c>
      <c r="V110" s="46">
        <v>187</v>
      </c>
      <c r="W110" s="46">
        <v>917</v>
      </c>
      <c r="X110" s="46">
        <v>15</v>
      </c>
      <c r="Y110" s="46">
        <v>48</v>
      </c>
      <c r="Z110" s="46">
        <v>115</v>
      </c>
      <c r="AA110" s="46">
        <v>180</v>
      </c>
      <c r="AB110" s="46">
        <v>84</v>
      </c>
      <c r="AC110" s="46">
        <v>38</v>
      </c>
      <c r="AD110" s="46">
        <v>23</v>
      </c>
      <c r="AE110" s="46">
        <v>50</v>
      </c>
      <c r="AF110" s="46">
        <v>120</v>
      </c>
      <c r="AG110" s="46">
        <v>175</v>
      </c>
      <c r="AH110" s="46">
        <v>38</v>
      </c>
      <c r="AI110" s="46">
        <v>31</v>
      </c>
      <c r="AJ110" s="46">
        <v>480</v>
      </c>
      <c r="AK110" s="46">
        <v>437</v>
      </c>
      <c r="AL110" s="46">
        <v>136</v>
      </c>
      <c r="AM110" s="46">
        <v>69</v>
      </c>
      <c r="AN110" s="46">
        <v>917</v>
      </c>
      <c r="AP110" s="46" t="s">
        <v>48</v>
      </c>
      <c r="AR110" s="46" t="s">
        <v>303</v>
      </c>
      <c r="AT110" s="46" t="b">
        <v>1</v>
      </c>
      <c r="AV110" s="46" t="s">
        <v>304</v>
      </c>
      <c r="AX110" s="46" t="s">
        <v>305</v>
      </c>
      <c r="BD110" s="46" t="s">
        <v>256</v>
      </c>
      <c r="BE110" s="46" t="b">
        <v>1</v>
      </c>
      <c r="BF110" s="46" t="b">
        <v>1</v>
      </c>
      <c r="BH110" s="46" t="b">
        <v>1</v>
      </c>
      <c r="BI110" s="46" t="b">
        <v>1</v>
      </c>
      <c r="BJ110" s="46" t="b">
        <v>1</v>
      </c>
      <c r="BL110" s="46" t="b">
        <v>1</v>
      </c>
      <c r="BP110" s="46" t="s">
        <v>256</v>
      </c>
      <c r="BQ110" s="46" t="s">
        <v>333</v>
      </c>
      <c r="BR110" s="46" t="s">
        <v>329</v>
      </c>
      <c r="BS110" s="46" t="s">
        <v>433</v>
      </c>
      <c r="BT110" s="46" t="s">
        <v>429</v>
      </c>
      <c r="BU110" s="46" t="s">
        <v>434</v>
      </c>
      <c r="BV110" s="46" t="s">
        <v>430</v>
      </c>
      <c r="BX110" s="46" t="s">
        <v>496</v>
      </c>
      <c r="BY110" s="46" t="s">
        <v>498</v>
      </c>
      <c r="CA110" s="46" t="s">
        <v>244</v>
      </c>
      <c r="CB110" s="46" t="s">
        <v>240</v>
      </c>
      <c r="CC110" s="46" t="s">
        <v>511</v>
      </c>
      <c r="CU110" s="46" t="s">
        <v>264</v>
      </c>
      <c r="DA110" s="46" t="s">
        <v>245</v>
      </c>
      <c r="DB110" s="46" t="s">
        <v>245</v>
      </c>
      <c r="DC110" s="46" t="s">
        <v>245</v>
      </c>
      <c r="DD110" s="46" t="s">
        <v>265</v>
      </c>
      <c r="DE110" s="46" t="s">
        <v>265</v>
      </c>
      <c r="DF110" s="46" t="s">
        <v>245</v>
      </c>
      <c r="DG110" s="46" t="s">
        <v>265</v>
      </c>
      <c r="DH110" s="46" t="s">
        <v>247</v>
      </c>
      <c r="DK110" s="46" t="b">
        <f>vw_ET_Dataset_Public[[#This Row],[Event Location:  State PCODE]]=vw_ET_Dataset_Public[[#This Row],[Arrival from: Admin 1 PCODE]]</f>
        <v>0</v>
      </c>
      <c r="DL110" s="46" t="b">
        <f>vw_ET_Dataset_Public[[#This Row],[Event Location:  County PCODE]]=vw_ET_Dataset_Public[[#This Row],[Arrival from: Admin 2 PCODE]]</f>
        <v>0</v>
      </c>
      <c r="DM110" s="46" t="b">
        <f>vw_ET_Dataset_Public[[#This Row],[Event Location:  Payam PCODE]]=vw_ET_Dataset_Public[[#This Row],[Arrival from: Admin 3 PCODE]]</f>
        <v>0</v>
      </c>
      <c r="DN110" s="46" t="s">
        <v>3393</v>
      </c>
    </row>
    <row r="111" spans="1:118" x14ac:dyDescent="0.35">
      <c r="A111" s="46" t="s">
        <v>395</v>
      </c>
      <c r="B111" s="47">
        <v>44278</v>
      </c>
      <c r="C111" s="47">
        <v>44199</v>
      </c>
      <c r="D111" s="47">
        <v>44261</v>
      </c>
      <c r="E111" s="46" t="s">
        <v>377</v>
      </c>
      <c r="F111" s="46" t="s">
        <v>375</v>
      </c>
      <c r="G111" s="46" t="s">
        <v>378</v>
      </c>
      <c r="H111" s="46" t="s">
        <v>376</v>
      </c>
      <c r="I111" s="46" t="s">
        <v>379</v>
      </c>
      <c r="J111" s="46" t="s">
        <v>376</v>
      </c>
      <c r="K111" s="46" t="s">
        <v>396</v>
      </c>
      <c r="L111" s="46" t="s">
        <v>397</v>
      </c>
      <c r="M111" s="46">
        <v>4.0682900000000002</v>
      </c>
      <c r="N111" s="46">
        <v>33.168469999999999</v>
      </c>
      <c r="O111" s="46" t="s">
        <v>253</v>
      </c>
      <c r="P111" s="46" t="s">
        <v>302</v>
      </c>
      <c r="Q111" s="46" t="s">
        <v>24</v>
      </c>
      <c r="R111" s="46" t="b">
        <v>1</v>
      </c>
      <c r="S111" s="46" t="b">
        <v>1</v>
      </c>
      <c r="U111" s="46" t="b">
        <v>1</v>
      </c>
      <c r="V111" s="46">
        <v>68</v>
      </c>
      <c r="W111" s="46">
        <v>281</v>
      </c>
      <c r="X111" s="46">
        <v>4</v>
      </c>
      <c r="Y111" s="46">
        <v>12</v>
      </c>
      <c r="Z111" s="46">
        <v>27</v>
      </c>
      <c r="AA111" s="46">
        <v>63</v>
      </c>
      <c r="AB111" s="46">
        <v>37</v>
      </c>
      <c r="AC111" s="46">
        <v>1</v>
      </c>
      <c r="AD111" s="46">
        <v>9</v>
      </c>
      <c r="AE111" s="46">
        <v>7</v>
      </c>
      <c r="AF111" s="46">
        <v>30</v>
      </c>
      <c r="AG111" s="46">
        <v>52</v>
      </c>
      <c r="AH111" s="46">
        <v>39</v>
      </c>
      <c r="AI111" s="46">
        <v>0</v>
      </c>
      <c r="AJ111" s="46">
        <v>144</v>
      </c>
      <c r="AK111" s="46">
        <v>137</v>
      </c>
      <c r="AL111" s="46">
        <v>32</v>
      </c>
      <c r="AM111" s="46">
        <v>1</v>
      </c>
      <c r="AN111" s="46">
        <v>281</v>
      </c>
      <c r="AP111" s="46" t="s">
        <v>48</v>
      </c>
      <c r="AR111" s="46" t="s">
        <v>327</v>
      </c>
      <c r="AT111" s="46" t="b">
        <v>1</v>
      </c>
      <c r="AU111" s="46" t="b">
        <v>1</v>
      </c>
      <c r="AV111" s="46" t="s">
        <v>304</v>
      </c>
      <c r="AX111" s="46" t="s">
        <v>350</v>
      </c>
      <c r="BD111" s="46" t="s">
        <v>256</v>
      </c>
      <c r="BE111" s="46" t="b">
        <v>1</v>
      </c>
      <c r="BF111" s="46" t="b">
        <v>1</v>
      </c>
      <c r="BG111" s="46" t="b">
        <v>1</v>
      </c>
      <c r="BH111" s="46" t="b">
        <v>1</v>
      </c>
      <c r="BI111" s="46" t="b">
        <v>1</v>
      </c>
      <c r="BJ111" s="46" t="b">
        <v>1</v>
      </c>
      <c r="BL111" s="46" t="b">
        <v>1</v>
      </c>
      <c r="BP111" s="46" t="s">
        <v>256</v>
      </c>
      <c r="BQ111" s="46" t="s">
        <v>333</v>
      </c>
      <c r="BR111" s="46" t="s">
        <v>329</v>
      </c>
      <c r="BS111" s="46" t="s">
        <v>385</v>
      </c>
      <c r="BT111" s="46" t="s">
        <v>383</v>
      </c>
      <c r="BU111" s="46" t="s">
        <v>386</v>
      </c>
      <c r="BV111" s="46" t="s">
        <v>383</v>
      </c>
      <c r="BX111" s="46" t="s">
        <v>352</v>
      </c>
      <c r="BY111" s="46" t="s">
        <v>244</v>
      </c>
      <c r="CA111" s="46" t="s">
        <v>244</v>
      </c>
      <c r="CB111" s="46" t="s">
        <v>240</v>
      </c>
      <c r="CC111" s="46" t="s">
        <v>394</v>
      </c>
      <c r="CU111" s="46" t="s">
        <v>264</v>
      </c>
      <c r="DA111" s="46" t="s">
        <v>245</v>
      </c>
      <c r="DB111" s="46" t="s">
        <v>265</v>
      </c>
      <c r="DC111" s="46" t="s">
        <v>265</v>
      </c>
      <c r="DD111" s="46" t="s">
        <v>245</v>
      </c>
      <c r="DE111" s="46" t="s">
        <v>245</v>
      </c>
      <c r="DF111" s="46" t="s">
        <v>245</v>
      </c>
      <c r="DG111" s="46" t="s">
        <v>245</v>
      </c>
      <c r="DH111" s="46" t="s">
        <v>247</v>
      </c>
      <c r="DK111" s="46" t="b">
        <f>vw_ET_Dataset_Public[[#This Row],[Event Location:  State PCODE]]=vw_ET_Dataset_Public[[#This Row],[Arrival from: Admin 1 PCODE]]</f>
        <v>0</v>
      </c>
      <c r="DL111" s="46" t="b">
        <f>vw_ET_Dataset_Public[[#This Row],[Event Location:  County PCODE]]=vw_ET_Dataset_Public[[#This Row],[Arrival from: Admin 2 PCODE]]</f>
        <v>0</v>
      </c>
      <c r="DM111" s="46" t="b">
        <f>vw_ET_Dataset_Public[[#This Row],[Event Location:  Payam PCODE]]=vw_ET_Dataset_Public[[#This Row],[Arrival from: Admin 3 PCODE]]</f>
        <v>0</v>
      </c>
      <c r="DN111" s="46" t="s">
        <v>3393</v>
      </c>
    </row>
    <row r="112" spans="1:118" x14ac:dyDescent="0.35">
      <c r="A112" s="46" t="s">
        <v>436</v>
      </c>
      <c r="B112" s="47">
        <v>44278</v>
      </c>
      <c r="C112" s="47">
        <v>44200</v>
      </c>
      <c r="D112" s="47">
        <v>44254</v>
      </c>
      <c r="E112" s="46" t="s">
        <v>377</v>
      </c>
      <c r="F112" s="46" t="s">
        <v>375</v>
      </c>
      <c r="G112" s="46" t="s">
        <v>420</v>
      </c>
      <c r="H112" s="46" t="s">
        <v>418</v>
      </c>
      <c r="I112" s="46" t="s">
        <v>438</v>
      </c>
      <c r="J112" s="46" t="s">
        <v>437</v>
      </c>
      <c r="K112" s="46" t="s">
        <v>439</v>
      </c>
      <c r="L112" s="46" t="s">
        <v>440</v>
      </c>
      <c r="M112" s="46">
        <v>4.7602497829999999</v>
      </c>
      <c r="N112" s="46">
        <v>32.770482970000003</v>
      </c>
      <c r="O112" s="46" t="s">
        <v>253</v>
      </c>
      <c r="P112" s="46" t="s">
        <v>302</v>
      </c>
      <c r="Q112" s="46" t="s">
        <v>24</v>
      </c>
      <c r="R112" s="46" t="b">
        <v>1</v>
      </c>
      <c r="U112" s="46" t="b">
        <v>1</v>
      </c>
      <c r="V112" s="46">
        <v>62</v>
      </c>
      <c r="W112" s="46">
        <v>308</v>
      </c>
      <c r="X112" s="46">
        <v>5</v>
      </c>
      <c r="Y112" s="46">
        <v>12</v>
      </c>
      <c r="Z112" s="46">
        <v>30</v>
      </c>
      <c r="AA112" s="46">
        <v>66</v>
      </c>
      <c r="AB112" s="46">
        <v>30</v>
      </c>
      <c r="AC112" s="46">
        <v>30</v>
      </c>
      <c r="AD112" s="46">
        <v>5</v>
      </c>
      <c r="AE112" s="46">
        <v>11</v>
      </c>
      <c r="AF112" s="46">
        <v>24</v>
      </c>
      <c r="AG112" s="46">
        <v>54</v>
      </c>
      <c r="AH112" s="46">
        <v>28</v>
      </c>
      <c r="AI112" s="46">
        <v>13</v>
      </c>
      <c r="AJ112" s="46">
        <v>173</v>
      </c>
      <c r="AK112" s="46">
        <v>135</v>
      </c>
      <c r="AL112" s="46">
        <v>33</v>
      </c>
      <c r="AM112" s="46">
        <v>43</v>
      </c>
      <c r="AN112" s="46">
        <v>308</v>
      </c>
      <c r="AP112" s="46" t="s">
        <v>48</v>
      </c>
      <c r="AR112" s="46" t="s">
        <v>303</v>
      </c>
      <c r="AT112" s="46" t="b">
        <v>1</v>
      </c>
      <c r="AU112" s="46" t="b">
        <v>1</v>
      </c>
      <c r="AV112" s="46" t="s">
        <v>304</v>
      </c>
      <c r="AX112" s="46" t="s">
        <v>305</v>
      </c>
      <c r="BD112" s="46" t="s">
        <v>256</v>
      </c>
      <c r="BE112" s="46" t="b">
        <v>1</v>
      </c>
      <c r="BF112" s="46" t="b">
        <v>1</v>
      </c>
      <c r="BG112" s="46" t="b">
        <v>1</v>
      </c>
      <c r="BH112" s="46" t="b">
        <v>1</v>
      </c>
      <c r="BI112" s="46" t="b">
        <v>1</v>
      </c>
      <c r="BJ112" s="46" t="b">
        <v>1</v>
      </c>
      <c r="BL112" s="46" t="b">
        <v>1</v>
      </c>
      <c r="BP112" s="46" t="s">
        <v>256</v>
      </c>
      <c r="BQ112" s="46" t="s">
        <v>414</v>
      </c>
      <c r="BR112" s="46" t="s">
        <v>410</v>
      </c>
      <c r="BS112" s="46" t="s">
        <v>415</v>
      </c>
      <c r="BT112" s="46" t="s">
        <v>411</v>
      </c>
      <c r="BU112" s="46" t="s">
        <v>416</v>
      </c>
      <c r="BV112" s="46" t="s">
        <v>412</v>
      </c>
      <c r="BX112" s="46" t="s">
        <v>363</v>
      </c>
      <c r="BY112" s="46" t="s">
        <v>367</v>
      </c>
      <c r="CA112" s="46" t="s">
        <v>244</v>
      </c>
      <c r="CB112" s="46" t="s">
        <v>240</v>
      </c>
      <c r="CC112" s="46" t="s">
        <v>441</v>
      </c>
      <c r="CU112" s="46" t="s">
        <v>264</v>
      </c>
      <c r="DA112" s="46" t="s">
        <v>245</v>
      </c>
      <c r="DB112" s="46" t="s">
        <v>265</v>
      </c>
      <c r="DC112" s="46" t="s">
        <v>265</v>
      </c>
      <c r="DD112" s="46" t="s">
        <v>245</v>
      </c>
      <c r="DE112" s="46" t="s">
        <v>245</v>
      </c>
      <c r="DF112" s="46" t="s">
        <v>245</v>
      </c>
      <c r="DG112" s="46" t="s">
        <v>245</v>
      </c>
      <c r="DH112" s="46" t="s">
        <v>247</v>
      </c>
      <c r="DK112" s="46" t="b">
        <f>vw_ET_Dataset_Public[[#This Row],[Event Location:  State PCODE]]=vw_ET_Dataset_Public[[#This Row],[Arrival from: Admin 1 PCODE]]</f>
        <v>0</v>
      </c>
      <c r="DL112" s="46" t="b">
        <f>vw_ET_Dataset_Public[[#This Row],[Event Location:  County PCODE]]=vw_ET_Dataset_Public[[#This Row],[Arrival from: Admin 2 PCODE]]</f>
        <v>0</v>
      </c>
      <c r="DM112" s="46" t="b">
        <f>vw_ET_Dataset_Public[[#This Row],[Event Location:  Payam PCODE]]=vw_ET_Dataset_Public[[#This Row],[Arrival from: Admin 3 PCODE]]</f>
        <v>0</v>
      </c>
      <c r="DN112" s="46" t="s">
        <v>3393</v>
      </c>
    </row>
    <row r="113" spans="1:118" x14ac:dyDescent="0.35">
      <c r="A113" s="46" t="s">
        <v>619</v>
      </c>
      <c r="B113" s="47">
        <v>44278</v>
      </c>
      <c r="C113" s="47">
        <v>44202</v>
      </c>
      <c r="D113" s="47">
        <v>44264</v>
      </c>
      <c r="E113" s="46" t="s">
        <v>377</v>
      </c>
      <c r="F113" s="46" t="s">
        <v>375</v>
      </c>
      <c r="G113" s="46" t="s">
        <v>598</v>
      </c>
      <c r="H113" s="46" t="s">
        <v>596</v>
      </c>
      <c r="I113" s="46" t="s">
        <v>614</v>
      </c>
      <c r="J113" s="46" t="s">
        <v>613</v>
      </c>
      <c r="K113" s="46" t="s">
        <v>620</v>
      </c>
      <c r="L113" s="46" t="s">
        <v>621</v>
      </c>
      <c r="M113" s="46">
        <v>4.3923390099999997</v>
      </c>
      <c r="N113" s="46">
        <v>32.58109855</v>
      </c>
      <c r="O113" s="46" t="s">
        <v>253</v>
      </c>
      <c r="P113" s="46" t="s">
        <v>382</v>
      </c>
      <c r="Q113" s="46" t="s">
        <v>24</v>
      </c>
      <c r="U113" s="46" t="b">
        <v>1</v>
      </c>
      <c r="V113" s="46">
        <v>61</v>
      </c>
      <c r="W113" s="46">
        <v>305</v>
      </c>
      <c r="X113" s="46">
        <v>11</v>
      </c>
      <c r="Y113" s="46">
        <v>25</v>
      </c>
      <c r="Z113" s="46">
        <v>34</v>
      </c>
      <c r="AA113" s="46">
        <v>40</v>
      </c>
      <c r="AB113" s="46">
        <v>29</v>
      </c>
      <c r="AC113" s="46">
        <v>7</v>
      </c>
      <c r="AD113" s="46">
        <v>13</v>
      </c>
      <c r="AE113" s="46">
        <v>27</v>
      </c>
      <c r="AF113" s="46">
        <v>37</v>
      </c>
      <c r="AG113" s="46">
        <v>45</v>
      </c>
      <c r="AH113" s="46">
        <v>33</v>
      </c>
      <c r="AI113" s="46">
        <v>4</v>
      </c>
      <c r="AJ113" s="46">
        <v>146</v>
      </c>
      <c r="AK113" s="46">
        <v>159</v>
      </c>
      <c r="AL113" s="46">
        <v>76</v>
      </c>
      <c r="AM113" s="46">
        <v>11</v>
      </c>
      <c r="AN113" s="46">
        <v>305</v>
      </c>
      <c r="AP113" s="46" t="s">
        <v>48</v>
      </c>
      <c r="AR113" s="46" t="s">
        <v>327</v>
      </c>
      <c r="AT113" s="46" t="b">
        <v>1</v>
      </c>
      <c r="AU113" s="46" t="b">
        <v>1</v>
      </c>
      <c r="AV113" s="46" t="s">
        <v>304</v>
      </c>
      <c r="AX113" s="46" t="s">
        <v>305</v>
      </c>
      <c r="BD113" s="46" t="s">
        <v>256</v>
      </c>
      <c r="BE113" s="46" t="b">
        <v>1</v>
      </c>
      <c r="BF113" s="46" t="b">
        <v>1</v>
      </c>
      <c r="BH113" s="46" t="b">
        <v>1</v>
      </c>
      <c r="BI113" s="46" t="b">
        <v>1</v>
      </c>
      <c r="BL113" s="46" t="b">
        <v>1</v>
      </c>
      <c r="BP113" s="46" t="s">
        <v>256</v>
      </c>
      <c r="BQ113" s="46" t="s">
        <v>414</v>
      </c>
      <c r="BR113" s="46" t="s">
        <v>410</v>
      </c>
      <c r="BS113" s="46" t="s">
        <v>415</v>
      </c>
      <c r="BT113" s="46" t="s">
        <v>411</v>
      </c>
      <c r="BU113" s="46" t="s">
        <v>416</v>
      </c>
      <c r="BV113" s="46" t="s">
        <v>412</v>
      </c>
      <c r="BX113" s="46" t="s">
        <v>352</v>
      </c>
      <c r="BY113" s="46" t="s">
        <v>244</v>
      </c>
      <c r="CA113" s="46" t="s">
        <v>244</v>
      </c>
      <c r="CB113" s="46" t="s">
        <v>240</v>
      </c>
      <c r="CC113" s="46" t="s">
        <v>441</v>
      </c>
      <c r="CU113" s="46" t="s">
        <v>264</v>
      </c>
      <c r="DA113" s="46" t="s">
        <v>245</v>
      </c>
      <c r="DB113" s="46" t="s">
        <v>245</v>
      </c>
      <c r="DC113" s="46" t="s">
        <v>245</v>
      </c>
      <c r="DD113" s="46" t="s">
        <v>245</v>
      </c>
      <c r="DE113" s="46" t="s">
        <v>245</v>
      </c>
      <c r="DF113" s="46" t="s">
        <v>245</v>
      </c>
      <c r="DG113" s="46" t="s">
        <v>245</v>
      </c>
      <c r="DH113" s="46" t="s">
        <v>247</v>
      </c>
      <c r="DK113" s="46" t="b">
        <f>vw_ET_Dataset_Public[[#This Row],[Event Location:  State PCODE]]=vw_ET_Dataset_Public[[#This Row],[Arrival from: Admin 1 PCODE]]</f>
        <v>0</v>
      </c>
      <c r="DL113" s="46" t="b">
        <f>vw_ET_Dataset_Public[[#This Row],[Event Location:  County PCODE]]=vw_ET_Dataset_Public[[#This Row],[Arrival from: Admin 2 PCODE]]</f>
        <v>0</v>
      </c>
      <c r="DM113" s="46" t="b">
        <f>vw_ET_Dataset_Public[[#This Row],[Event Location:  Payam PCODE]]=vw_ET_Dataset_Public[[#This Row],[Arrival from: Admin 3 PCODE]]</f>
        <v>0</v>
      </c>
      <c r="DN113" s="46" t="s">
        <v>3393</v>
      </c>
    </row>
    <row r="114" spans="1:118" x14ac:dyDescent="0.35">
      <c r="A114" s="46" t="s">
        <v>391</v>
      </c>
      <c r="B114" s="47">
        <v>44278</v>
      </c>
      <c r="C114" s="47">
        <v>44202</v>
      </c>
      <c r="D114" s="47">
        <v>44266</v>
      </c>
      <c r="E114" s="46" t="s">
        <v>377</v>
      </c>
      <c r="F114" s="46" t="s">
        <v>375</v>
      </c>
      <c r="G114" s="46" t="s">
        <v>378</v>
      </c>
      <c r="H114" s="46" t="s">
        <v>376</v>
      </c>
      <c r="I114" s="46" t="s">
        <v>379</v>
      </c>
      <c r="J114" s="46" t="s">
        <v>376</v>
      </c>
      <c r="K114" s="46" t="s">
        <v>392</v>
      </c>
      <c r="L114" s="46" t="s">
        <v>393</v>
      </c>
      <c r="M114" s="46">
        <v>4.1425800170000002</v>
      </c>
      <c r="N114" s="46">
        <v>32.951895239999999</v>
      </c>
      <c r="O114" s="46" t="s">
        <v>253</v>
      </c>
      <c r="P114" s="46" t="s">
        <v>382</v>
      </c>
      <c r="Q114" s="46" t="s">
        <v>24</v>
      </c>
      <c r="U114" s="46" t="b">
        <v>1</v>
      </c>
      <c r="V114" s="46">
        <v>64</v>
      </c>
      <c r="W114" s="46">
        <v>263</v>
      </c>
      <c r="X114" s="46">
        <v>9</v>
      </c>
      <c r="Y114" s="46">
        <v>19</v>
      </c>
      <c r="Z114" s="46">
        <v>21</v>
      </c>
      <c r="AA114" s="46">
        <v>42</v>
      </c>
      <c r="AB114" s="46">
        <v>21</v>
      </c>
      <c r="AC114" s="46">
        <v>5</v>
      </c>
      <c r="AD114" s="46">
        <v>13</v>
      </c>
      <c r="AE114" s="46">
        <v>23</v>
      </c>
      <c r="AF114" s="46">
        <v>27</v>
      </c>
      <c r="AG114" s="46">
        <v>49</v>
      </c>
      <c r="AH114" s="46">
        <v>25</v>
      </c>
      <c r="AI114" s="46">
        <v>9</v>
      </c>
      <c r="AJ114" s="46">
        <v>117</v>
      </c>
      <c r="AK114" s="46">
        <v>146</v>
      </c>
      <c r="AL114" s="46">
        <v>64</v>
      </c>
      <c r="AM114" s="46">
        <v>14</v>
      </c>
      <c r="AN114" s="46">
        <v>263</v>
      </c>
      <c r="AP114" s="46" t="s">
        <v>48</v>
      </c>
      <c r="AR114" s="46" t="s">
        <v>303</v>
      </c>
      <c r="AT114" s="46" t="b">
        <v>1</v>
      </c>
      <c r="AU114" s="46" t="b">
        <v>1</v>
      </c>
      <c r="AV114" s="46" t="s">
        <v>304</v>
      </c>
      <c r="AX114" s="46" t="s">
        <v>305</v>
      </c>
      <c r="BD114" s="46" t="s">
        <v>256</v>
      </c>
      <c r="BE114" s="46" t="b">
        <v>1</v>
      </c>
      <c r="BF114" s="46" t="b">
        <v>1</v>
      </c>
      <c r="BG114" s="46" t="b">
        <v>1</v>
      </c>
      <c r="BH114" s="46" t="b">
        <v>1</v>
      </c>
      <c r="BI114" s="46" t="b">
        <v>1</v>
      </c>
      <c r="BJ114" s="46" t="b">
        <v>1</v>
      </c>
      <c r="BL114" s="46" t="b">
        <v>1</v>
      </c>
      <c r="BP114" s="46" t="s">
        <v>256</v>
      </c>
      <c r="BQ114" s="46" t="s">
        <v>333</v>
      </c>
      <c r="BR114" s="46" t="s">
        <v>329</v>
      </c>
      <c r="BS114" s="46" t="s">
        <v>385</v>
      </c>
      <c r="BT114" s="46" t="s">
        <v>383</v>
      </c>
      <c r="BU114" s="46" t="s">
        <v>386</v>
      </c>
      <c r="BV114" s="46" t="s">
        <v>383</v>
      </c>
      <c r="BX114" s="46" t="s">
        <v>352</v>
      </c>
      <c r="BY114" s="46" t="s">
        <v>244</v>
      </c>
      <c r="CA114" s="46" t="s">
        <v>244</v>
      </c>
      <c r="CB114" s="46" t="s">
        <v>240</v>
      </c>
      <c r="CC114" s="46" t="s">
        <v>394</v>
      </c>
      <c r="CU114" s="46" t="s">
        <v>264</v>
      </c>
      <c r="DA114" s="46" t="s">
        <v>245</v>
      </c>
      <c r="DB114" s="46" t="s">
        <v>265</v>
      </c>
      <c r="DC114" s="46" t="s">
        <v>265</v>
      </c>
      <c r="DD114" s="46" t="s">
        <v>265</v>
      </c>
      <c r="DE114" s="46" t="s">
        <v>245</v>
      </c>
      <c r="DF114" s="46" t="s">
        <v>245</v>
      </c>
      <c r="DG114" s="46" t="s">
        <v>245</v>
      </c>
      <c r="DH114" s="46" t="s">
        <v>247</v>
      </c>
      <c r="DK114" s="46" t="b">
        <f>vw_ET_Dataset_Public[[#This Row],[Event Location:  State PCODE]]=vw_ET_Dataset_Public[[#This Row],[Arrival from: Admin 1 PCODE]]</f>
        <v>0</v>
      </c>
      <c r="DL114" s="46" t="b">
        <f>vw_ET_Dataset_Public[[#This Row],[Event Location:  County PCODE]]=vw_ET_Dataset_Public[[#This Row],[Arrival from: Admin 2 PCODE]]</f>
        <v>0</v>
      </c>
      <c r="DM114" s="46" t="b">
        <f>vw_ET_Dataset_Public[[#This Row],[Event Location:  Payam PCODE]]=vw_ET_Dataset_Public[[#This Row],[Arrival from: Admin 3 PCODE]]</f>
        <v>0</v>
      </c>
      <c r="DN114" s="46" t="s">
        <v>3393</v>
      </c>
    </row>
    <row r="115" spans="1:118" x14ac:dyDescent="0.35">
      <c r="A115" s="46" t="s">
        <v>579</v>
      </c>
      <c r="B115" s="47">
        <v>44278</v>
      </c>
      <c r="C115" s="47">
        <v>44204</v>
      </c>
      <c r="D115" s="47">
        <v>44265</v>
      </c>
      <c r="E115" s="46" t="s">
        <v>377</v>
      </c>
      <c r="F115" s="46" t="s">
        <v>375</v>
      </c>
      <c r="G115" s="46" t="s">
        <v>453</v>
      </c>
      <c r="H115" s="46" t="s">
        <v>451</v>
      </c>
      <c r="I115" s="46" t="s">
        <v>518</v>
      </c>
      <c r="J115" s="46" t="s">
        <v>517</v>
      </c>
      <c r="K115" s="46" t="s">
        <v>543</v>
      </c>
      <c r="L115" s="46" t="s">
        <v>544</v>
      </c>
      <c r="M115" s="46">
        <v>3.5903800000000001</v>
      </c>
      <c r="N115" s="46">
        <v>32.069070000000004</v>
      </c>
      <c r="O115" s="46" t="s">
        <v>253</v>
      </c>
      <c r="P115" s="46" t="s">
        <v>302</v>
      </c>
      <c r="Q115" s="46" t="s">
        <v>24</v>
      </c>
      <c r="R115" s="46" t="b">
        <v>1</v>
      </c>
      <c r="U115" s="46" t="b">
        <v>1</v>
      </c>
      <c r="V115" s="46">
        <v>209</v>
      </c>
      <c r="W115" s="46">
        <v>1011</v>
      </c>
      <c r="X115" s="46">
        <v>30</v>
      </c>
      <c r="Y115" s="46">
        <v>40</v>
      </c>
      <c r="Z115" s="46">
        <v>150</v>
      </c>
      <c r="AA115" s="46">
        <v>200</v>
      </c>
      <c r="AB115" s="46">
        <v>100</v>
      </c>
      <c r="AC115" s="46">
        <v>20</v>
      </c>
      <c r="AD115" s="46">
        <v>28</v>
      </c>
      <c r="AE115" s="46">
        <v>52</v>
      </c>
      <c r="AF115" s="46">
        <v>117</v>
      </c>
      <c r="AG115" s="46">
        <v>160</v>
      </c>
      <c r="AH115" s="46">
        <v>89</v>
      </c>
      <c r="AI115" s="46">
        <v>25</v>
      </c>
      <c r="AJ115" s="46">
        <v>540</v>
      </c>
      <c r="AK115" s="46">
        <v>471</v>
      </c>
      <c r="AL115" s="46">
        <v>150</v>
      </c>
      <c r="AM115" s="46">
        <v>45</v>
      </c>
      <c r="AN115" s="46">
        <v>1011</v>
      </c>
      <c r="AP115" s="46" t="s">
        <v>48</v>
      </c>
      <c r="AR115" s="46" t="s">
        <v>303</v>
      </c>
      <c r="AT115" s="46" t="b">
        <v>1</v>
      </c>
      <c r="AV115" s="46" t="s">
        <v>304</v>
      </c>
      <c r="AX115" s="46" t="s">
        <v>305</v>
      </c>
      <c r="BD115" s="46" t="s">
        <v>256</v>
      </c>
      <c r="BE115" s="46" t="b">
        <v>1</v>
      </c>
      <c r="BF115" s="46" t="b">
        <v>1</v>
      </c>
      <c r="BI115" s="46" t="b">
        <v>1</v>
      </c>
      <c r="BJ115" s="46" t="b">
        <v>1</v>
      </c>
      <c r="BP115" s="46" t="s">
        <v>256</v>
      </c>
      <c r="BQ115" s="46" t="s">
        <v>333</v>
      </c>
      <c r="BR115" s="46" t="s">
        <v>329</v>
      </c>
      <c r="BS115" s="46" t="s">
        <v>433</v>
      </c>
      <c r="BT115" s="46" t="s">
        <v>429</v>
      </c>
      <c r="BU115" s="46" t="s">
        <v>434</v>
      </c>
      <c r="BV115" s="46" t="s">
        <v>430</v>
      </c>
      <c r="BX115" s="46" t="s">
        <v>503</v>
      </c>
      <c r="BY115" s="46" t="s">
        <v>505</v>
      </c>
      <c r="CA115" s="46" t="s">
        <v>244</v>
      </c>
      <c r="CB115" s="46" t="s">
        <v>240</v>
      </c>
      <c r="CC115" s="46" t="s">
        <v>532</v>
      </c>
      <c r="CD115" s="46" t="s">
        <v>237</v>
      </c>
      <c r="CU115" s="46" t="s">
        <v>264</v>
      </c>
      <c r="DA115" s="46" t="s">
        <v>245</v>
      </c>
      <c r="DB115" s="46" t="s">
        <v>245</v>
      </c>
      <c r="DC115" s="46" t="s">
        <v>245</v>
      </c>
      <c r="DD115" s="46" t="s">
        <v>265</v>
      </c>
      <c r="DE115" s="46" t="s">
        <v>265</v>
      </c>
      <c r="DF115" s="46" t="s">
        <v>265</v>
      </c>
      <c r="DG115" s="46" t="s">
        <v>265</v>
      </c>
      <c r="DH115" s="46" t="s">
        <v>247</v>
      </c>
      <c r="DK115" s="46" t="b">
        <f>vw_ET_Dataset_Public[[#This Row],[Event Location:  State PCODE]]=vw_ET_Dataset_Public[[#This Row],[Arrival from: Admin 1 PCODE]]</f>
        <v>0</v>
      </c>
      <c r="DL115" s="46" t="b">
        <f>vw_ET_Dataset_Public[[#This Row],[Event Location:  County PCODE]]=vw_ET_Dataset_Public[[#This Row],[Arrival from: Admin 2 PCODE]]</f>
        <v>0</v>
      </c>
      <c r="DM115" s="46" t="b">
        <f>vw_ET_Dataset_Public[[#This Row],[Event Location:  Payam PCODE]]=vw_ET_Dataset_Public[[#This Row],[Arrival from: Admin 3 PCODE]]</f>
        <v>0</v>
      </c>
      <c r="DN115" s="46" t="s">
        <v>3393</v>
      </c>
    </row>
    <row r="116" spans="1:118" x14ac:dyDescent="0.35">
      <c r="A116" s="46" t="s">
        <v>463</v>
      </c>
      <c r="B116" s="47">
        <v>44278</v>
      </c>
      <c r="C116" s="47">
        <v>44204</v>
      </c>
      <c r="D116" s="47">
        <v>44265</v>
      </c>
      <c r="E116" s="46" t="s">
        <v>377</v>
      </c>
      <c r="F116" s="46" t="s">
        <v>375</v>
      </c>
      <c r="G116" s="46" t="s">
        <v>453</v>
      </c>
      <c r="H116" s="46" t="s">
        <v>451</v>
      </c>
      <c r="I116" s="46" t="s">
        <v>518</v>
      </c>
      <c r="J116" s="46" t="s">
        <v>517</v>
      </c>
      <c r="K116" s="46" t="s">
        <v>540</v>
      </c>
      <c r="L116" s="46" t="s">
        <v>541</v>
      </c>
      <c r="M116" s="46">
        <v>3.5898500000000002</v>
      </c>
      <c r="N116" s="46">
        <v>32.063650000000003</v>
      </c>
      <c r="O116" s="46" t="s">
        <v>253</v>
      </c>
      <c r="P116" s="46" t="s">
        <v>302</v>
      </c>
      <c r="Q116" s="46" t="s">
        <v>24</v>
      </c>
      <c r="R116" s="46" t="b">
        <v>1</v>
      </c>
      <c r="U116" s="46" t="b">
        <v>1</v>
      </c>
      <c r="V116" s="46">
        <v>241</v>
      </c>
      <c r="W116" s="46">
        <v>1088</v>
      </c>
      <c r="X116" s="46">
        <v>48</v>
      </c>
      <c r="Y116" s="46">
        <v>60</v>
      </c>
      <c r="Z116" s="46">
        <v>150</v>
      </c>
      <c r="AA116" s="46">
        <v>150</v>
      </c>
      <c r="AB116" s="46">
        <v>110</v>
      </c>
      <c r="AC116" s="46">
        <v>30</v>
      </c>
      <c r="AD116" s="46">
        <v>30</v>
      </c>
      <c r="AE116" s="46">
        <v>40</v>
      </c>
      <c r="AF116" s="46">
        <v>150</v>
      </c>
      <c r="AG116" s="46">
        <v>200</v>
      </c>
      <c r="AH116" s="46">
        <v>100</v>
      </c>
      <c r="AI116" s="46">
        <v>20</v>
      </c>
      <c r="AJ116" s="46">
        <v>548</v>
      </c>
      <c r="AK116" s="46">
        <v>540</v>
      </c>
      <c r="AL116" s="46">
        <v>178</v>
      </c>
      <c r="AM116" s="46">
        <v>50</v>
      </c>
      <c r="AN116" s="46">
        <v>1088</v>
      </c>
      <c r="AP116" s="46" t="s">
        <v>48</v>
      </c>
      <c r="AR116" s="46" t="s">
        <v>303</v>
      </c>
      <c r="AT116" s="46" t="b">
        <v>1</v>
      </c>
      <c r="AV116" s="46" t="s">
        <v>304</v>
      </c>
      <c r="AX116" s="46" t="s">
        <v>305</v>
      </c>
      <c r="BD116" s="46" t="s">
        <v>256</v>
      </c>
      <c r="BE116" s="46" t="b">
        <v>1</v>
      </c>
      <c r="BF116" s="46" t="b">
        <v>1</v>
      </c>
      <c r="BH116" s="46" t="b">
        <v>1</v>
      </c>
      <c r="BI116" s="46" t="b">
        <v>1</v>
      </c>
      <c r="BP116" s="46" t="s">
        <v>256</v>
      </c>
      <c r="BQ116" s="46" t="s">
        <v>333</v>
      </c>
      <c r="BR116" s="46" t="s">
        <v>329</v>
      </c>
      <c r="BS116" s="46" t="s">
        <v>433</v>
      </c>
      <c r="BT116" s="46" t="s">
        <v>429</v>
      </c>
      <c r="BU116" s="46" t="s">
        <v>434</v>
      </c>
      <c r="BV116" s="46" t="s">
        <v>430</v>
      </c>
      <c r="BX116" s="46" t="s">
        <v>503</v>
      </c>
      <c r="BY116" s="46" t="s">
        <v>505</v>
      </c>
      <c r="CA116" s="46" t="s">
        <v>244</v>
      </c>
      <c r="CB116" s="46" t="s">
        <v>240</v>
      </c>
      <c r="CC116" s="46" t="s">
        <v>504</v>
      </c>
      <c r="CU116" s="46" t="s">
        <v>264</v>
      </c>
      <c r="DA116" s="46" t="s">
        <v>265</v>
      </c>
      <c r="DB116" s="46" t="s">
        <v>245</v>
      </c>
      <c r="DC116" s="46" t="s">
        <v>245</v>
      </c>
      <c r="DD116" s="46" t="s">
        <v>265</v>
      </c>
      <c r="DE116" s="46" t="s">
        <v>265</v>
      </c>
      <c r="DF116" s="46" t="s">
        <v>245</v>
      </c>
      <c r="DG116" s="46" t="s">
        <v>265</v>
      </c>
      <c r="DH116" s="46" t="s">
        <v>247</v>
      </c>
      <c r="DK116" s="46" t="b">
        <f>vw_ET_Dataset_Public[[#This Row],[Event Location:  State PCODE]]=vw_ET_Dataset_Public[[#This Row],[Arrival from: Admin 1 PCODE]]</f>
        <v>0</v>
      </c>
      <c r="DL116" s="46" t="b">
        <f>vw_ET_Dataset_Public[[#This Row],[Event Location:  County PCODE]]=vw_ET_Dataset_Public[[#This Row],[Arrival from: Admin 2 PCODE]]</f>
        <v>0</v>
      </c>
      <c r="DM116" s="46" t="b">
        <f>vw_ET_Dataset_Public[[#This Row],[Event Location:  Payam PCODE]]=vw_ET_Dataset_Public[[#This Row],[Arrival from: Admin 3 PCODE]]</f>
        <v>0</v>
      </c>
      <c r="DN116" s="46" t="s">
        <v>3393</v>
      </c>
    </row>
    <row r="117" spans="1:118" x14ac:dyDescent="0.35">
      <c r="A117" s="46" t="s">
        <v>539</v>
      </c>
      <c r="B117" s="47">
        <v>44278</v>
      </c>
      <c r="C117" s="47">
        <v>44205</v>
      </c>
      <c r="D117" s="47">
        <v>44273</v>
      </c>
      <c r="E117" s="46" t="s">
        <v>377</v>
      </c>
      <c r="F117" s="46" t="s">
        <v>375</v>
      </c>
      <c r="G117" s="46" t="s">
        <v>453</v>
      </c>
      <c r="H117" s="46" t="s">
        <v>451</v>
      </c>
      <c r="I117" s="46" t="s">
        <v>550</v>
      </c>
      <c r="J117" s="46" t="s">
        <v>549</v>
      </c>
      <c r="K117" s="46" t="s">
        <v>554</v>
      </c>
      <c r="L117" s="46" t="s">
        <v>555</v>
      </c>
      <c r="M117" s="46">
        <v>4.0522200000000002</v>
      </c>
      <c r="N117" s="46">
        <v>32.410200000000003</v>
      </c>
      <c r="O117" s="46" t="s">
        <v>253</v>
      </c>
      <c r="P117" s="46" t="s">
        <v>302</v>
      </c>
      <c r="Q117" s="46" t="s">
        <v>24</v>
      </c>
      <c r="R117" s="46" t="b">
        <v>1</v>
      </c>
      <c r="U117" s="46" t="b">
        <v>1</v>
      </c>
      <c r="V117" s="46">
        <v>87</v>
      </c>
      <c r="W117" s="46">
        <v>443</v>
      </c>
      <c r="X117" s="46">
        <v>27</v>
      </c>
      <c r="Y117" s="46">
        <v>20</v>
      </c>
      <c r="Z117" s="46">
        <v>30</v>
      </c>
      <c r="AA117" s="46">
        <v>55</v>
      </c>
      <c r="AB117" s="46">
        <v>65</v>
      </c>
      <c r="AC117" s="46">
        <v>17</v>
      </c>
      <c r="AD117" s="46">
        <v>31</v>
      </c>
      <c r="AE117" s="46">
        <v>24</v>
      </c>
      <c r="AF117" s="46">
        <v>32</v>
      </c>
      <c r="AG117" s="46">
        <v>56</v>
      </c>
      <c r="AH117" s="46">
        <v>68</v>
      </c>
      <c r="AI117" s="46">
        <v>18</v>
      </c>
      <c r="AJ117" s="46">
        <v>214</v>
      </c>
      <c r="AK117" s="46">
        <v>229</v>
      </c>
      <c r="AL117" s="46">
        <v>102</v>
      </c>
      <c r="AM117" s="46">
        <v>35</v>
      </c>
      <c r="AN117" s="46">
        <v>443</v>
      </c>
      <c r="AP117" s="46" t="s">
        <v>48</v>
      </c>
      <c r="AR117" s="46" t="s">
        <v>303</v>
      </c>
      <c r="AT117" s="46" t="b">
        <v>1</v>
      </c>
      <c r="AU117" s="46" t="b">
        <v>1</v>
      </c>
      <c r="AV117" s="46" t="s">
        <v>304</v>
      </c>
      <c r="AX117" s="46" t="s">
        <v>305</v>
      </c>
      <c r="BD117" s="46" t="s">
        <v>256</v>
      </c>
      <c r="BE117" s="46" t="b">
        <v>1</v>
      </c>
      <c r="BF117" s="46" t="b">
        <v>1</v>
      </c>
      <c r="BG117" s="46" t="b">
        <v>1</v>
      </c>
      <c r="BH117" s="46" t="b">
        <v>1</v>
      </c>
      <c r="BK117" s="46" t="b">
        <v>1</v>
      </c>
      <c r="BL117" s="46" t="b">
        <v>1</v>
      </c>
      <c r="BP117" s="46" t="s">
        <v>256</v>
      </c>
      <c r="BQ117" s="46" t="s">
        <v>333</v>
      </c>
      <c r="BR117" s="46" t="s">
        <v>329</v>
      </c>
      <c r="BS117" s="46" t="s">
        <v>560</v>
      </c>
      <c r="BT117" s="46" t="s">
        <v>556</v>
      </c>
      <c r="BU117" s="46" t="s">
        <v>561</v>
      </c>
      <c r="BV117" s="46" t="s">
        <v>557</v>
      </c>
      <c r="BX117" s="46" t="s">
        <v>558</v>
      </c>
      <c r="BY117" s="46" t="s">
        <v>562</v>
      </c>
      <c r="CA117" s="46" t="s">
        <v>244</v>
      </c>
      <c r="CB117" s="46" t="s">
        <v>240</v>
      </c>
      <c r="CC117" s="46" t="s">
        <v>559</v>
      </c>
      <c r="CU117" s="46" t="s">
        <v>264</v>
      </c>
      <c r="DA117" s="46" t="s">
        <v>245</v>
      </c>
      <c r="DB117" s="46" t="s">
        <v>245</v>
      </c>
      <c r="DC117" s="46" t="s">
        <v>245</v>
      </c>
      <c r="DD117" s="46" t="s">
        <v>265</v>
      </c>
      <c r="DE117" s="46" t="s">
        <v>245</v>
      </c>
      <c r="DF117" s="46" t="s">
        <v>245</v>
      </c>
      <c r="DG117" s="46" t="s">
        <v>245</v>
      </c>
      <c r="DH117" s="46" t="s">
        <v>247</v>
      </c>
      <c r="DK117" s="46" t="b">
        <f>vw_ET_Dataset_Public[[#This Row],[Event Location:  State PCODE]]=vw_ET_Dataset_Public[[#This Row],[Arrival from: Admin 1 PCODE]]</f>
        <v>0</v>
      </c>
      <c r="DL117" s="46" t="b">
        <f>vw_ET_Dataset_Public[[#This Row],[Event Location:  County PCODE]]=vw_ET_Dataset_Public[[#This Row],[Arrival from: Admin 2 PCODE]]</f>
        <v>0</v>
      </c>
      <c r="DM117" s="46" t="b">
        <f>vw_ET_Dataset_Public[[#This Row],[Event Location:  Payam PCODE]]=vw_ET_Dataset_Public[[#This Row],[Arrival from: Admin 3 PCODE]]</f>
        <v>0</v>
      </c>
      <c r="DN117" s="46" t="s">
        <v>3393</v>
      </c>
    </row>
    <row r="118" spans="1:118" x14ac:dyDescent="0.35">
      <c r="A118" s="46" t="s">
        <v>572</v>
      </c>
      <c r="B118" s="47">
        <v>44278</v>
      </c>
      <c r="C118" s="47">
        <v>44206</v>
      </c>
      <c r="D118" s="47">
        <v>44270</v>
      </c>
      <c r="E118" s="46" t="s">
        <v>377</v>
      </c>
      <c r="F118" s="46" t="s">
        <v>375</v>
      </c>
      <c r="G118" s="46" t="s">
        <v>453</v>
      </c>
      <c r="H118" s="46" t="s">
        <v>451</v>
      </c>
      <c r="I118" s="46" t="s">
        <v>568</v>
      </c>
      <c r="J118" s="46" t="s">
        <v>567</v>
      </c>
      <c r="K118" s="46" t="s">
        <v>569</v>
      </c>
      <c r="L118" s="46" t="s">
        <v>570</v>
      </c>
      <c r="M118" s="46">
        <v>4.0323029500000001</v>
      </c>
      <c r="N118" s="46">
        <v>31.954902730000001</v>
      </c>
      <c r="O118" s="46" t="s">
        <v>253</v>
      </c>
      <c r="P118" s="46" t="s">
        <v>302</v>
      </c>
      <c r="Q118" s="46" t="s">
        <v>24</v>
      </c>
      <c r="R118" s="46" t="b">
        <v>1</v>
      </c>
      <c r="U118" s="46" t="b">
        <v>1</v>
      </c>
      <c r="V118" s="46">
        <v>107</v>
      </c>
      <c r="W118" s="46">
        <v>549</v>
      </c>
      <c r="X118" s="46">
        <v>25</v>
      </c>
      <c r="Y118" s="46">
        <v>40</v>
      </c>
      <c r="Z118" s="46">
        <v>40</v>
      </c>
      <c r="AA118" s="46">
        <v>150</v>
      </c>
      <c r="AB118" s="46">
        <v>60</v>
      </c>
      <c r="AC118" s="46">
        <v>35</v>
      </c>
      <c r="AD118" s="46">
        <v>30</v>
      </c>
      <c r="AE118" s="46">
        <v>30</v>
      </c>
      <c r="AF118" s="46">
        <v>40</v>
      </c>
      <c r="AG118" s="46">
        <v>50</v>
      </c>
      <c r="AH118" s="46">
        <v>40</v>
      </c>
      <c r="AI118" s="46">
        <v>9</v>
      </c>
      <c r="AJ118" s="46">
        <v>350</v>
      </c>
      <c r="AK118" s="46">
        <v>199</v>
      </c>
      <c r="AL118" s="46">
        <v>125</v>
      </c>
      <c r="AM118" s="46">
        <v>44</v>
      </c>
      <c r="AN118" s="46">
        <v>549</v>
      </c>
      <c r="AP118" s="46" t="s">
        <v>48</v>
      </c>
      <c r="AR118" s="46" t="s">
        <v>303</v>
      </c>
      <c r="AT118" s="46" t="b">
        <v>1</v>
      </c>
      <c r="AU118" s="46" t="b">
        <v>1</v>
      </c>
      <c r="AV118" s="46" t="s">
        <v>304</v>
      </c>
      <c r="AX118" s="46" t="s">
        <v>350</v>
      </c>
      <c r="BD118" s="46" t="s">
        <v>256</v>
      </c>
      <c r="BE118" s="46" t="b">
        <v>1</v>
      </c>
      <c r="BF118" s="46" t="b">
        <v>1</v>
      </c>
      <c r="BG118" s="46" t="b">
        <v>1</v>
      </c>
      <c r="BI118" s="46" t="b">
        <v>1</v>
      </c>
      <c r="BP118" s="46" t="s">
        <v>256</v>
      </c>
      <c r="BQ118" s="46" t="s">
        <v>333</v>
      </c>
      <c r="BR118" s="46" t="s">
        <v>329</v>
      </c>
      <c r="BS118" s="46" t="s">
        <v>433</v>
      </c>
      <c r="BT118" s="46" t="s">
        <v>429</v>
      </c>
      <c r="BU118" s="46" t="s">
        <v>434</v>
      </c>
      <c r="BV118" s="46" t="s">
        <v>430</v>
      </c>
      <c r="BX118" s="46" t="s">
        <v>503</v>
      </c>
      <c r="BY118" s="46" t="s">
        <v>505</v>
      </c>
      <c r="CA118" s="46" t="s">
        <v>244</v>
      </c>
      <c r="CB118" s="46" t="s">
        <v>240</v>
      </c>
      <c r="CC118" s="46" t="s">
        <v>571</v>
      </c>
      <c r="CU118" s="46" t="s">
        <v>264</v>
      </c>
      <c r="DA118" s="46" t="s">
        <v>245</v>
      </c>
      <c r="DB118" s="46" t="s">
        <v>245</v>
      </c>
      <c r="DC118" s="46" t="s">
        <v>245</v>
      </c>
      <c r="DD118" s="46" t="s">
        <v>265</v>
      </c>
      <c r="DE118" s="46" t="s">
        <v>265</v>
      </c>
      <c r="DF118" s="46" t="s">
        <v>245</v>
      </c>
      <c r="DG118" s="46" t="s">
        <v>265</v>
      </c>
      <c r="DH118" s="46" t="s">
        <v>247</v>
      </c>
      <c r="DK118" s="46" t="b">
        <f>vw_ET_Dataset_Public[[#This Row],[Event Location:  State PCODE]]=vw_ET_Dataset_Public[[#This Row],[Arrival from: Admin 1 PCODE]]</f>
        <v>0</v>
      </c>
      <c r="DL118" s="46" t="b">
        <f>vw_ET_Dataset_Public[[#This Row],[Event Location:  County PCODE]]=vw_ET_Dataset_Public[[#This Row],[Arrival from: Admin 2 PCODE]]</f>
        <v>0</v>
      </c>
      <c r="DM118" s="46" t="b">
        <f>vw_ET_Dataset_Public[[#This Row],[Event Location:  Payam PCODE]]=vw_ET_Dataset_Public[[#This Row],[Arrival from: Admin 3 PCODE]]</f>
        <v>0</v>
      </c>
      <c r="DN118" s="46" t="s">
        <v>3393</v>
      </c>
    </row>
    <row r="119" spans="1:118" x14ac:dyDescent="0.35">
      <c r="A119" s="46" t="s">
        <v>548</v>
      </c>
      <c r="B119" s="47">
        <v>44278</v>
      </c>
      <c r="C119" s="47">
        <v>44207</v>
      </c>
      <c r="D119" s="47">
        <v>44270</v>
      </c>
      <c r="E119" s="46" t="s">
        <v>377</v>
      </c>
      <c r="F119" s="46" t="s">
        <v>375</v>
      </c>
      <c r="G119" s="46" t="s">
        <v>453</v>
      </c>
      <c r="H119" s="46" t="s">
        <v>451</v>
      </c>
      <c r="I119" s="46" t="s">
        <v>467</v>
      </c>
      <c r="J119" s="46" t="s">
        <v>466</v>
      </c>
      <c r="K119" s="46" t="s">
        <v>474</v>
      </c>
      <c r="L119" s="46" t="s">
        <v>475</v>
      </c>
      <c r="M119" s="46">
        <v>4.0249279600000003</v>
      </c>
      <c r="N119" s="46">
        <v>32.473556330000001</v>
      </c>
      <c r="O119" s="46" t="s">
        <v>253</v>
      </c>
      <c r="P119" s="46" t="s">
        <v>302</v>
      </c>
      <c r="Q119" s="46" t="s">
        <v>24</v>
      </c>
      <c r="R119" s="46" t="b">
        <v>1</v>
      </c>
      <c r="U119" s="46" t="b">
        <v>1</v>
      </c>
      <c r="V119" s="46">
        <v>159</v>
      </c>
      <c r="W119" s="46">
        <v>894</v>
      </c>
      <c r="X119" s="46">
        <v>56</v>
      </c>
      <c r="Y119" s="46">
        <v>44</v>
      </c>
      <c r="Z119" s="46">
        <v>60</v>
      </c>
      <c r="AA119" s="46">
        <v>110</v>
      </c>
      <c r="AB119" s="46">
        <v>130</v>
      </c>
      <c r="AC119" s="46">
        <v>36</v>
      </c>
      <c r="AD119" s="46">
        <v>61</v>
      </c>
      <c r="AE119" s="46">
        <v>45</v>
      </c>
      <c r="AF119" s="46">
        <v>65</v>
      </c>
      <c r="AG119" s="46">
        <v>114</v>
      </c>
      <c r="AH119" s="46">
        <v>138</v>
      </c>
      <c r="AI119" s="46">
        <v>35</v>
      </c>
      <c r="AJ119" s="46">
        <v>436</v>
      </c>
      <c r="AK119" s="46">
        <v>458</v>
      </c>
      <c r="AL119" s="46">
        <v>206</v>
      </c>
      <c r="AM119" s="46">
        <v>71</v>
      </c>
      <c r="AN119" s="46">
        <v>894</v>
      </c>
      <c r="AP119" s="46" t="s">
        <v>48</v>
      </c>
      <c r="AR119" s="46" t="s">
        <v>303</v>
      </c>
      <c r="AT119" s="46" t="b">
        <v>1</v>
      </c>
      <c r="AU119" s="46" t="b">
        <v>1</v>
      </c>
      <c r="AV119" s="46" t="s">
        <v>304</v>
      </c>
      <c r="AX119" s="46" t="s">
        <v>350</v>
      </c>
      <c r="BD119" s="46" t="s">
        <v>256</v>
      </c>
      <c r="BE119" s="46" t="b">
        <v>1</v>
      </c>
      <c r="BF119" s="46" t="b">
        <v>1</v>
      </c>
      <c r="BG119" s="46" t="b">
        <v>1</v>
      </c>
      <c r="BH119" s="46" t="b">
        <v>1</v>
      </c>
      <c r="BL119" s="46" t="b">
        <v>1</v>
      </c>
      <c r="BP119" s="46" t="s">
        <v>256</v>
      </c>
      <c r="BQ119" s="46" t="s">
        <v>333</v>
      </c>
      <c r="BR119" s="46" t="s">
        <v>329</v>
      </c>
      <c r="BS119" s="46" t="s">
        <v>385</v>
      </c>
      <c r="BT119" s="46" t="s">
        <v>383</v>
      </c>
      <c r="BU119" s="46" t="s">
        <v>386</v>
      </c>
      <c r="BV119" s="46" t="s">
        <v>383</v>
      </c>
      <c r="BX119" s="46" t="s">
        <v>352</v>
      </c>
      <c r="BY119" s="46" t="s">
        <v>244</v>
      </c>
      <c r="CA119" s="46" t="s">
        <v>244</v>
      </c>
      <c r="CB119" s="46" t="s">
        <v>240</v>
      </c>
      <c r="CC119" s="46" t="s">
        <v>476</v>
      </c>
      <c r="CU119" s="46" t="s">
        <v>264</v>
      </c>
      <c r="DA119" s="46" t="s">
        <v>245</v>
      </c>
      <c r="DB119" s="46" t="s">
        <v>245</v>
      </c>
      <c r="DC119" s="46" t="s">
        <v>245</v>
      </c>
      <c r="DD119" s="46" t="s">
        <v>265</v>
      </c>
      <c r="DE119" s="46" t="s">
        <v>245</v>
      </c>
      <c r="DF119" s="46" t="s">
        <v>245</v>
      </c>
      <c r="DG119" s="46" t="s">
        <v>265</v>
      </c>
      <c r="DH119" s="46" t="s">
        <v>247</v>
      </c>
      <c r="DK119" s="46" t="b">
        <f>vw_ET_Dataset_Public[[#This Row],[Event Location:  State PCODE]]=vw_ET_Dataset_Public[[#This Row],[Arrival from: Admin 1 PCODE]]</f>
        <v>0</v>
      </c>
      <c r="DL119" s="46" t="b">
        <f>vw_ET_Dataset_Public[[#This Row],[Event Location:  County PCODE]]=vw_ET_Dataset_Public[[#This Row],[Arrival from: Admin 2 PCODE]]</f>
        <v>0</v>
      </c>
      <c r="DM119" s="46" t="b">
        <f>vw_ET_Dataset_Public[[#This Row],[Event Location:  Payam PCODE]]=vw_ET_Dataset_Public[[#This Row],[Arrival from: Admin 3 PCODE]]</f>
        <v>0</v>
      </c>
      <c r="DN119" s="46" t="s">
        <v>3393</v>
      </c>
    </row>
    <row r="120" spans="1:118" x14ac:dyDescent="0.35">
      <c r="A120" s="46" t="s">
        <v>553</v>
      </c>
      <c r="B120" s="47">
        <v>44278</v>
      </c>
      <c r="C120" s="47">
        <v>44210</v>
      </c>
      <c r="D120" s="47">
        <v>44254</v>
      </c>
      <c r="E120" s="46" t="s">
        <v>377</v>
      </c>
      <c r="F120" s="46" t="s">
        <v>375</v>
      </c>
      <c r="G120" s="46" t="s">
        <v>453</v>
      </c>
      <c r="H120" s="46" t="s">
        <v>451</v>
      </c>
      <c r="I120" s="46" t="s">
        <v>454</v>
      </c>
      <c r="J120" s="46" t="s">
        <v>452</v>
      </c>
      <c r="K120" s="46" t="s">
        <v>461</v>
      </c>
      <c r="L120" s="46" t="s">
        <v>462</v>
      </c>
      <c r="M120" s="46">
        <v>4.0662755600000002</v>
      </c>
      <c r="N120" s="46">
        <v>32.04836761</v>
      </c>
      <c r="O120" s="46" t="s">
        <v>253</v>
      </c>
      <c r="P120" s="46" t="s">
        <v>302</v>
      </c>
      <c r="Q120" s="46" t="s">
        <v>24</v>
      </c>
      <c r="R120" s="46" t="b">
        <v>1</v>
      </c>
      <c r="U120" s="46" t="b">
        <v>1</v>
      </c>
      <c r="V120" s="46">
        <v>65</v>
      </c>
      <c r="W120" s="46">
        <v>360</v>
      </c>
      <c r="X120" s="46">
        <v>20</v>
      </c>
      <c r="Y120" s="46">
        <v>16</v>
      </c>
      <c r="Z120" s="46">
        <v>27</v>
      </c>
      <c r="AA120" s="46">
        <v>40</v>
      </c>
      <c r="AB120" s="46">
        <v>50</v>
      </c>
      <c r="AC120" s="46">
        <v>14</v>
      </c>
      <c r="AD120" s="46">
        <v>27</v>
      </c>
      <c r="AE120" s="46">
        <v>20</v>
      </c>
      <c r="AF120" s="46">
        <v>23</v>
      </c>
      <c r="AG120" s="46">
        <v>50</v>
      </c>
      <c r="AH120" s="46">
        <v>58</v>
      </c>
      <c r="AI120" s="46">
        <v>15</v>
      </c>
      <c r="AJ120" s="46">
        <v>167</v>
      </c>
      <c r="AK120" s="46">
        <v>193</v>
      </c>
      <c r="AL120" s="46">
        <v>83</v>
      </c>
      <c r="AM120" s="46">
        <v>29</v>
      </c>
      <c r="AN120" s="46">
        <v>360</v>
      </c>
      <c r="AP120" s="46" t="s">
        <v>48</v>
      </c>
      <c r="AR120" s="46" t="s">
        <v>303</v>
      </c>
      <c r="AT120" s="46" t="b">
        <v>1</v>
      </c>
      <c r="AU120" s="46" t="b">
        <v>1</v>
      </c>
      <c r="AV120" s="46" t="s">
        <v>304</v>
      </c>
      <c r="AX120" s="46" t="s">
        <v>305</v>
      </c>
      <c r="BD120" s="46" t="s">
        <v>256</v>
      </c>
      <c r="BE120" s="46" t="b">
        <v>1</v>
      </c>
      <c r="BF120" s="46" t="b">
        <v>1</v>
      </c>
      <c r="BG120" s="46" t="b">
        <v>1</v>
      </c>
      <c r="BI120" s="46" t="b">
        <v>1</v>
      </c>
      <c r="BK120" s="46" t="b">
        <v>1</v>
      </c>
      <c r="BP120" s="46" t="s">
        <v>256</v>
      </c>
      <c r="BQ120" s="46" t="s">
        <v>333</v>
      </c>
      <c r="BR120" s="46" t="s">
        <v>329</v>
      </c>
      <c r="BS120" s="46" t="s">
        <v>385</v>
      </c>
      <c r="BT120" s="46" t="s">
        <v>383</v>
      </c>
      <c r="BU120" s="46" t="s">
        <v>386</v>
      </c>
      <c r="BV120" s="46" t="s">
        <v>383</v>
      </c>
      <c r="BX120" s="46" t="s">
        <v>352</v>
      </c>
      <c r="BY120" s="46" t="s">
        <v>244</v>
      </c>
      <c r="CA120" s="46" t="s">
        <v>244</v>
      </c>
      <c r="CB120" s="46" t="s">
        <v>240</v>
      </c>
      <c r="CC120" s="46" t="s">
        <v>390</v>
      </c>
      <c r="CU120" s="46" t="s">
        <v>264</v>
      </c>
      <c r="DA120" s="46" t="s">
        <v>245</v>
      </c>
      <c r="DB120" s="46" t="s">
        <v>245</v>
      </c>
      <c r="DC120" s="46" t="s">
        <v>245</v>
      </c>
      <c r="DD120" s="46" t="s">
        <v>265</v>
      </c>
      <c r="DE120" s="46" t="s">
        <v>245</v>
      </c>
      <c r="DF120" s="46" t="s">
        <v>245</v>
      </c>
      <c r="DG120" s="46" t="s">
        <v>265</v>
      </c>
      <c r="DH120" s="46" t="s">
        <v>247</v>
      </c>
      <c r="DK120" s="46" t="b">
        <f>vw_ET_Dataset_Public[[#This Row],[Event Location:  State PCODE]]=vw_ET_Dataset_Public[[#This Row],[Arrival from: Admin 1 PCODE]]</f>
        <v>0</v>
      </c>
      <c r="DL120" s="46" t="b">
        <f>vw_ET_Dataset_Public[[#This Row],[Event Location:  County PCODE]]=vw_ET_Dataset_Public[[#This Row],[Arrival from: Admin 2 PCODE]]</f>
        <v>0</v>
      </c>
      <c r="DM120" s="46" t="b">
        <f>vw_ET_Dataset_Public[[#This Row],[Event Location:  Payam PCODE]]=vw_ET_Dataset_Public[[#This Row],[Arrival from: Admin 3 PCODE]]</f>
        <v>0</v>
      </c>
      <c r="DN120" s="46" t="s">
        <v>3393</v>
      </c>
    </row>
    <row r="121" spans="1:118" x14ac:dyDescent="0.35">
      <c r="A121" s="46" t="s">
        <v>566</v>
      </c>
      <c r="B121" s="47">
        <v>44278</v>
      </c>
      <c r="C121" s="47">
        <v>44210</v>
      </c>
      <c r="D121" s="47">
        <v>44255</v>
      </c>
      <c r="E121" s="46" t="s">
        <v>377</v>
      </c>
      <c r="F121" s="46" t="s">
        <v>375</v>
      </c>
      <c r="G121" s="46" t="s">
        <v>453</v>
      </c>
      <c r="H121" s="46" t="s">
        <v>451</v>
      </c>
      <c r="I121" s="46" t="s">
        <v>550</v>
      </c>
      <c r="J121" s="46" t="s">
        <v>549</v>
      </c>
      <c r="K121" s="46" t="s">
        <v>551</v>
      </c>
      <c r="L121" s="46" t="s">
        <v>552</v>
      </c>
      <c r="M121" s="46">
        <v>4.0418656300000002</v>
      </c>
      <c r="N121" s="46">
        <v>32.428828729999999</v>
      </c>
      <c r="O121" s="46" t="s">
        <v>253</v>
      </c>
      <c r="P121" s="46" t="s">
        <v>302</v>
      </c>
      <c r="Q121" s="46" t="s">
        <v>24</v>
      </c>
      <c r="R121" s="46" t="b">
        <v>1</v>
      </c>
      <c r="U121" s="46" t="b">
        <v>1</v>
      </c>
      <c r="V121" s="46">
        <v>110</v>
      </c>
      <c r="W121" s="46">
        <v>584</v>
      </c>
      <c r="X121" s="46">
        <v>37</v>
      </c>
      <c r="Y121" s="46">
        <v>27</v>
      </c>
      <c r="Z121" s="46">
        <v>40</v>
      </c>
      <c r="AA121" s="46">
        <v>70</v>
      </c>
      <c r="AB121" s="46">
        <v>85</v>
      </c>
      <c r="AC121" s="46">
        <v>23</v>
      </c>
      <c r="AD121" s="46">
        <v>39</v>
      </c>
      <c r="AE121" s="46">
        <v>31</v>
      </c>
      <c r="AF121" s="46">
        <v>42</v>
      </c>
      <c r="AG121" s="46">
        <v>76</v>
      </c>
      <c r="AH121" s="46">
        <v>90</v>
      </c>
      <c r="AI121" s="46">
        <v>24</v>
      </c>
      <c r="AJ121" s="46">
        <v>282</v>
      </c>
      <c r="AK121" s="46">
        <v>302</v>
      </c>
      <c r="AL121" s="46">
        <v>134</v>
      </c>
      <c r="AM121" s="46">
        <v>47</v>
      </c>
      <c r="AN121" s="46">
        <v>584</v>
      </c>
      <c r="AP121" s="46" t="s">
        <v>48</v>
      </c>
      <c r="AR121" s="46" t="s">
        <v>303</v>
      </c>
      <c r="AT121" s="46" t="b">
        <v>1</v>
      </c>
      <c r="AU121" s="46" t="b">
        <v>1</v>
      </c>
      <c r="AV121" s="46" t="s">
        <v>304</v>
      </c>
      <c r="AX121" s="46" t="s">
        <v>305</v>
      </c>
      <c r="BD121" s="46" t="s">
        <v>256</v>
      </c>
      <c r="BE121" s="46" t="b">
        <v>1</v>
      </c>
      <c r="BF121" s="46" t="b">
        <v>1</v>
      </c>
      <c r="BG121" s="46" t="b">
        <v>1</v>
      </c>
      <c r="BH121" s="46" t="b">
        <v>1</v>
      </c>
      <c r="BK121" s="46" t="b">
        <v>1</v>
      </c>
      <c r="BL121" s="46" t="b">
        <v>1</v>
      </c>
      <c r="BP121" s="46" t="s">
        <v>256</v>
      </c>
      <c r="BQ121" s="46" t="s">
        <v>333</v>
      </c>
      <c r="BR121" s="46" t="s">
        <v>329</v>
      </c>
      <c r="BS121" s="46" t="s">
        <v>385</v>
      </c>
      <c r="BT121" s="46" t="s">
        <v>383</v>
      </c>
      <c r="BU121" s="46" t="s">
        <v>386</v>
      </c>
      <c r="BV121" s="46" t="s">
        <v>383</v>
      </c>
      <c r="BX121" s="46" t="s">
        <v>352</v>
      </c>
      <c r="BY121" s="46" t="s">
        <v>244</v>
      </c>
      <c r="CA121" s="46" t="s">
        <v>244</v>
      </c>
      <c r="CB121" s="46" t="s">
        <v>240</v>
      </c>
      <c r="CC121" s="46" t="s">
        <v>394</v>
      </c>
      <c r="CU121" s="46" t="s">
        <v>264</v>
      </c>
      <c r="DA121" s="46" t="s">
        <v>245</v>
      </c>
      <c r="DB121" s="46" t="s">
        <v>245</v>
      </c>
      <c r="DC121" s="46" t="s">
        <v>245</v>
      </c>
      <c r="DD121" s="46" t="s">
        <v>245</v>
      </c>
      <c r="DE121" s="46" t="s">
        <v>245</v>
      </c>
      <c r="DF121" s="46" t="s">
        <v>245</v>
      </c>
      <c r="DG121" s="46" t="s">
        <v>245</v>
      </c>
      <c r="DH121" s="46" t="s">
        <v>247</v>
      </c>
      <c r="DK121" s="46" t="b">
        <f>vw_ET_Dataset_Public[[#This Row],[Event Location:  State PCODE]]=vw_ET_Dataset_Public[[#This Row],[Arrival from: Admin 1 PCODE]]</f>
        <v>0</v>
      </c>
      <c r="DL121" s="46" t="b">
        <f>vw_ET_Dataset_Public[[#This Row],[Event Location:  County PCODE]]=vw_ET_Dataset_Public[[#This Row],[Arrival from: Admin 2 PCODE]]</f>
        <v>0</v>
      </c>
      <c r="DM121" s="46" t="b">
        <f>vw_ET_Dataset_Public[[#This Row],[Event Location:  Payam PCODE]]=vw_ET_Dataset_Public[[#This Row],[Arrival from: Admin 3 PCODE]]</f>
        <v>0</v>
      </c>
      <c r="DN121" s="46" t="s">
        <v>3393</v>
      </c>
    </row>
    <row r="122" spans="1:118" x14ac:dyDescent="0.35">
      <c r="A122" s="46" t="s">
        <v>460</v>
      </c>
      <c r="B122" s="47">
        <v>44278</v>
      </c>
      <c r="C122" s="47">
        <v>44211</v>
      </c>
      <c r="D122" s="47">
        <v>44252</v>
      </c>
      <c r="E122" s="46" t="s">
        <v>377</v>
      </c>
      <c r="F122" s="46" t="s">
        <v>375</v>
      </c>
      <c r="G122" s="46" t="s">
        <v>453</v>
      </c>
      <c r="H122" s="46" t="s">
        <v>451</v>
      </c>
      <c r="I122" s="46" t="s">
        <v>454</v>
      </c>
      <c r="J122" s="46" t="s">
        <v>452</v>
      </c>
      <c r="K122" s="46" t="s">
        <v>464</v>
      </c>
      <c r="L122" s="46" t="s">
        <v>3384</v>
      </c>
      <c r="M122" s="46">
        <v>4.0663869999999998</v>
      </c>
      <c r="N122" s="46">
        <v>32.264913</v>
      </c>
      <c r="O122" s="46" t="s">
        <v>253</v>
      </c>
      <c r="P122" s="46" t="s">
        <v>302</v>
      </c>
      <c r="Q122" s="46" t="s">
        <v>24</v>
      </c>
      <c r="R122" s="46" t="b">
        <v>1</v>
      </c>
      <c r="U122" s="46" t="b">
        <v>1</v>
      </c>
      <c r="V122" s="46">
        <v>221</v>
      </c>
      <c r="W122" s="46">
        <v>1240</v>
      </c>
      <c r="X122" s="46">
        <v>71</v>
      </c>
      <c r="Y122" s="46">
        <v>60</v>
      </c>
      <c r="Z122" s="46">
        <v>84</v>
      </c>
      <c r="AA122" s="46">
        <v>150</v>
      </c>
      <c r="AB122" s="46">
        <v>172</v>
      </c>
      <c r="AC122" s="46">
        <v>49</v>
      </c>
      <c r="AD122" s="46">
        <v>90</v>
      </c>
      <c r="AE122" s="46">
        <v>64</v>
      </c>
      <c r="AF122" s="46">
        <v>90</v>
      </c>
      <c r="AG122" s="46">
        <v>160</v>
      </c>
      <c r="AH122" s="46">
        <v>200</v>
      </c>
      <c r="AI122" s="46">
        <v>50</v>
      </c>
      <c r="AJ122" s="46">
        <v>586</v>
      </c>
      <c r="AK122" s="46">
        <v>654</v>
      </c>
      <c r="AL122" s="46">
        <v>285</v>
      </c>
      <c r="AM122" s="46">
        <v>99</v>
      </c>
      <c r="AN122" s="46">
        <v>1240</v>
      </c>
      <c r="AP122" s="46" t="s">
        <v>48</v>
      </c>
      <c r="AR122" s="46" t="s">
        <v>303</v>
      </c>
      <c r="AT122" s="46" t="b">
        <v>1</v>
      </c>
      <c r="AU122" s="46" t="b">
        <v>1</v>
      </c>
      <c r="AV122" s="46" t="s">
        <v>304</v>
      </c>
      <c r="AX122" s="46" t="s">
        <v>305</v>
      </c>
      <c r="BD122" s="46" t="s">
        <v>256</v>
      </c>
      <c r="BE122" s="46" t="b">
        <v>1</v>
      </c>
      <c r="BF122" s="46" t="b">
        <v>1</v>
      </c>
      <c r="BG122" s="46" t="b">
        <v>1</v>
      </c>
      <c r="BH122" s="46" t="b">
        <v>1</v>
      </c>
      <c r="BP122" s="46" t="s">
        <v>256</v>
      </c>
      <c r="BQ122" s="46" t="s">
        <v>333</v>
      </c>
      <c r="BR122" s="46" t="s">
        <v>329</v>
      </c>
      <c r="BS122" s="46" t="s">
        <v>385</v>
      </c>
      <c r="BT122" s="46" t="s">
        <v>383</v>
      </c>
      <c r="BU122" s="46" t="s">
        <v>386</v>
      </c>
      <c r="BV122" s="46" t="s">
        <v>383</v>
      </c>
      <c r="BX122" s="46" t="s">
        <v>352</v>
      </c>
      <c r="BY122" s="46" t="s">
        <v>244</v>
      </c>
      <c r="CA122" s="46" t="s">
        <v>244</v>
      </c>
      <c r="CB122" s="46" t="s">
        <v>240</v>
      </c>
      <c r="CC122" s="46" t="s">
        <v>390</v>
      </c>
      <c r="CU122" s="46" t="s">
        <v>264</v>
      </c>
      <c r="DA122" s="46" t="s">
        <v>245</v>
      </c>
      <c r="DB122" s="46" t="s">
        <v>245</v>
      </c>
      <c r="DC122" s="46" t="s">
        <v>245</v>
      </c>
      <c r="DD122" s="46" t="s">
        <v>245</v>
      </c>
      <c r="DE122" s="46" t="s">
        <v>245</v>
      </c>
      <c r="DF122" s="46" t="s">
        <v>245</v>
      </c>
      <c r="DG122" s="46" t="s">
        <v>265</v>
      </c>
      <c r="DH122" s="46" t="s">
        <v>247</v>
      </c>
      <c r="DK122" s="46" t="b">
        <f>vw_ET_Dataset_Public[[#This Row],[Event Location:  State PCODE]]=vw_ET_Dataset_Public[[#This Row],[Arrival from: Admin 1 PCODE]]</f>
        <v>0</v>
      </c>
      <c r="DL122" s="46" t="b">
        <f>vw_ET_Dataset_Public[[#This Row],[Event Location:  County PCODE]]=vw_ET_Dataset_Public[[#This Row],[Arrival from: Admin 2 PCODE]]</f>
        <v>0</v>
      </c>
      <c r="DM122" s="46" t="b">
        <f>vw_ET_Dataset_Public[[#This Row],[Event Location:  Payam PCODE]]=vw_ET_Dataset_Public[[#This Row],[Arrival from: Admin 3 PCODE]]</f>
        <v>0</v>
      </c>
      <c r="DN122" s="46" t="s">
        <v>3393</v>
      </c>
    </row>
    <row r="123" spans="1:118" x14ac:dyDescent="0.35">
      <c r="A123" s="46" t="s">
        <v>589</v>
      </c>
      <c r="B123" s="47">
        <v>44278</v>
      </c>
      <c r="C123" s="47">
        <v>44211</v>
      </c>
      <c r="D123" s="47">
        <v>44256</v>
      </c>
      <c r="E123" s="46" t="s">
        <v>377</v>
      </c>
      <c r="F123" s="46" t="s">
        <v>375</v>
      </c>
      <c r="G123" s="46" t="s">
        <v>453</v>
      </c>
      <c r="H123" s="46" t="s">
        <v>451</v>
      </c>
      <c r="I123" s="46" t="s">
        <v>568</v>
      </c>
      <c r="J123" s="46" t="s">
        <v>567</v>
      </c>
      <c r="K123" s="46" t="s">
        <v>573</v>
      </c>
      <c r="L123" s="46" t="s">
        <v>574</v>
      </c>
      <c r="M123" s="46">
        <v>3.9232111299999999</v>
      </c>
      <c r="N123" s="46">
        <v>32.068157569999997</v>
      </c>
      <c r="O123" s="46" t="s">
        <v>253</v>
      </c>
      <c r="P123" s="46" t="s">
        <v>302</v>
      </c>
      <c r="Q123" s="46" t="s">
        <v>24</v>
      </c>
      <c r="R123" s="46" t="b">
        <v>1</v>
      </c>
      <c r="U123" s="46" t="b">
        <v>1</v>
      </c>
      <c r="V123" s="46">
        <v>56</v>
      </c>
      <c r="W123" s="46">
        <v>223</v>
      </c>
      <c r="X123" s="46">
        <v>10</v>
      </c>
      <c r="Y123" s="46">
        <v>20</v>
      </c>
      <c r="Z123" s="46">
        <v>20</v>
      </c>
      <c r="AA123" s="46">
        <v>50</v>
      </c>
      <c r="AB123" s="46">
        <v>40</v>
      </c>
      <c r="AC123" s="46">
        <v>10</v>
      </c>
      <c r="AD123" s="46">
        <v>9</v>
      </c>
      <c r="AE123" s="46">
        <v>10</v>
      </c>
      <c r="AF123" s="46">
        <v>10</v>
      </c>
      <c r="AG123" s="46">
        <v>23</v>
      </c>
      <c r="AH123" s="46">
        <v>16</v>
      </c>
      <c r="AI123" s="46">
        <v>5</v>
      </c>
      <c r="AJ123" s="46">
        <v>150</v>
      </c>
      <c r="AK123" s="46">
        <v>73</v>
      </c>
      <c r="AL123" s="46">
        <v>49</v>
      </c>
      <c r="AM123" s="46">
        <v>15</v>
      </c>
      <c r="AN123" s="46">
        <v>223</v>
      </c>
      <c r="AP123" s="46" t="s">
        <v>48</v>
      </c>
      <c r="AR123" s="46" t="s">
        <v>303</v>
      </c>
      <c r="AT123" s="46" t="b">
        <v>1</v>
      </c>
      <c r="AU123" s="46" t="b">
        <v>1</v>
      </c>
      <c r="AV123" s="46" t="s">
        <v>304</v>
      </c>
      <c r="AX123" s="46" t="s">
        <v>350</v>
      </c>
      <c r="BD123" s="46" t="s">
        <v>256</v>
      </c>
      <c r="BE123" s="46" t="b">
        <v>1</v>
      </c>
      <c r="BF123" s="46" t="b">
        <v>1</v>
      </c>
      <c r="BI123" s="46" t="b">
        <v>1</v>
      </c>
      <c r="BL123" s="46" t="b">
        <v>1</v>
      </c>
      <c r="BP123" s="46" t="s">
        <v>256</v>
      </c>
      <c r="BQ123" s="46" t="s">
        <v>333</v>
      </c>
      <c r="BR123" s="46" t="s">
        <v>329</v>
      </c>
      <c r="BS123" s="46" t="s">
        <v>433</v>
      </c>
      <c r="BT123" s="46" t="s">
        <v>429</v>
      </c>
      <c r="BU123" s="46" t="s">
        <v>434</v>
      </c>
      <c r="BV123" s="46" t="s">
        <v>430</v>
      </c>
      <c r="BX123" s="46" t="s">
        <v>503</v>
      </c>
      <c r="BY123" s="46" t="s">
        <v>505</v>
      </c>
      <c r="CA123" s="46" t="s">
        <v>244</v>
      </c>
      <c r="CB123" s="46" t="s">
        <v>240</v>
      </c>
      <c r="CC123" s="46" t="s">
        <v>575</v>
      </c>
      <c r="CU123" s="46" t="s">
        <v>264</v>
      </c>
      <c r="DA123" s="46" t="s">
        <v>245</v>
      </c>
      <c r="DB123" s="46" t="s">
        <v>245</v>
      </c>
      <c r="DC123" s="46" t="s">
        <v>245</v>
      </c>
      <c r="DD123" s="46" t="s">
        <v>265</v>
      </c>
      <c r="DE123" s="46" t="s">
        <v>265</v>
      </c>
      <c r="DF123" s="46" t="s">
        <v>245</v>
      </c>
      <c r="DG123" s="46" t="s">
        <v>265</v>
      </c>
      <c r="DH123" s="46" t="s">
        <v>247</v>
      </c>
      <c r="DK123" s="46" t="b">
        <f>vw_ET_Dataset_Public[[#This Row],[Event Location:  State PCODE]]=vw_ET_Dataset_Public[[#This Row],[Arrival from: Admin 1 PCODE]]</f>
        <v>0</v>
      </c>
      <c r="DL123" s="46" t="b">
        <f>vw_ET_Dataset_Public[[#This Row],[Event Location:  County PCODE]]=vw_ET_Dataset_Public[[#This Row],[Arrival from: Admin 2 PCODE]]</f>
        <v>0</v>
      </c>
      <c r="DM123" s="46" t="b">
        <f>vw_ET_Dataset_Public[[#This Row],[Event Location:  Payam PCODE]]=vw_ET_Dataset_Public[[#This Row],[Arrival from: Admin 3 PCODE]]</f>
        <v>0</v>
      </c>
      <c r="DN123" s="46" t="s">
        <v>3393</v>
      </c>
    </row>
    <row r="124" spans="1:118" x14ac:dyDescent="0.35">
      <c r="A124" s="46" t="s">
        <v>563</v>
      </c>
      <c r="B124" s="47">
        <v>44278</v>
      </c>
      <c r="C124" s="47">
        <v>44211</v>
      </c>
      <c r="D124" s="47">
        <v>44283</v>
      </c>
      <c r="E124" s="46" t="s">
        <v>377</v>
      </c>
      <c r="F124" s="46" t="s">
        <v>375</v>
      </c>
      <c r="G124" s="46" t="s">
        <v>453</v>
      </c>
      <c r="H124" s="46" t="s">
        <v>451</v>
      </c>
      <c r="I124" s="46" t="s">
        <v>550</v>
      </c>
      <c r="J124" s="46" t="s">
        <v>549</v>
      </c>
      <c r="K124" s="46" t="s">
        <v>564</v>
      </c>
      <c r="L124" s="46" t="s">
        <v>565</v>
      </c>
      <c r="M124" s="46">
        <v>3.980100116</v>
      </c>
      <c r="N124" s="46">
        <v>32.565394670000003</v>
      </c>
      <c r="O124" s="46" t="s">
        <v>253</v>
      </c>
      <c r="P124" s="46" t="s">
        <v>302</v>
      </c>
      <c r="Q124" s="46" t="s">
        <v>24</v>
      </c>
      <c r="R124" s="46" t="b">
        <v>1</v>
      </c>
      <c r="U124" s="46" t="b">
        <v>1</v>
      </c>
      <c r="V124" s="46">
        <v>164</v>
      </c>
      <c r="W124" s="46">
        <v>889</v>
      </c>
      <c r="X124" s="46">
        <v>50</v>
      </c>
      <c r="Y124" s="46">
        <v>40</v>
      </c>
      <c r="Z124" s="46">
        <v>60</v>
      </c>
      <c r="AA124" s="46">
        <v>100</v>
      </c>
      <c r="AB124" s="46">
        <v>130</v>
      </c>
      <c r="AC124" s="46">
        <v>35</v>
      </c>
      <c r="AD124" s="46">
        <v>66</v>
      </c>
      <c r="AE124" s="46">
        <v>49</v>
      </c>
      <c r="AF124" s="46">
        <v>64</v>
      </c>
      <c r="AG124" s="46">
        <v>122</v>
      </c>
      <c r="AH124" s="46">
        <v>137</v>
      </c>
      <c r="AI124" s="46">
        <v>36</v>
      </c>
      <c r="AJ124" s="46">
        <v>415</v>
      </c>
      <c r="AK124" s="46">
        <v>474</v>
      </c>
      <c r="AL124" s="46">
        <v>205</v>
      </c>
      <c r="AM124" s="46">
        <v>71</v>
      </c>
      <c r="AN124" s="46">
        <v>889</v>
      </c>
      <c r="AP124" s="46" t="s">
        <v>48</v>
      </c>
      <c r="AR124" s="46" t="s">
        <v>303</v>
      </c>
      <c r="AT124" s="46" t="b">
        <v>1</v>
      </c>
      <c r="AU124" s="46" t="b">
        <v>1</v>
      </c>
      <c r="AV124" s="46" t="s">
        <v>304</v>
      </c>
      <c r="AX124" s="46" t="s">
        <v>305</v>
      </c>
      <c r="BD124" s="46" t="s">
        <v>256</v>
      </c>
      <c r="BE124" s="46" t="b">
        <v>1</v>
      </c>
      <c r="BF124" s="46" t="b">
        <v>1</v>
      </c>
      <c r="BG124" s="46" t="b">
        <v>1</v>
      </c>
      <c r="BK124" s="46" t="b">
        <v>1</v>
      </c>
      <c r="BL124" s="46" t="b">
        <v>1</v>
      </c>
      <c r="BP124" s="46" t="s">
        <v>256</v>
      </c>
      <c r="BQ124" s="46" t="s">
        <v>333</v>
      </c>
      <c r="BR124" s="46" t="s">
        <v>329</v>
      </c>
      <c r="BS124" s="46" t="s">
        <v>385</v>
      </c>
      <c r="BT124" s="46" t="s">
        <v>383</v>
      </c>
      <c r="BU124" s="46" t="s">
        <v>386</v>
      </c>
      <c r="BV124" s="46" t="s">
        <v>383</v>
      </c>
      <c r="BX124" s="46" t="s">
        <v>352</v>
      </c>
      <c r="BY124" s="46" t="s">
        <v>244</v>
      </c>
      <c r="CA124" s="46" t="s">
        <v>244</v>
      </c>
      <c r="CB124" s="46" t="s">
        <v>240</v>
      </c>
      <c r="CC124" s="46" t="s">
        <v>394</v>
      </c>
      <c r="CU124" s="46" t="s">
        <v>264</v>
      </c>
      <c r="DA124" s="46" t="s">
        <v>245</v>
      </c>
      <c r="DB124" s="46" t="s">
        <v>245</v>
      </c>
      <c r="DC124" s="46" t="s">
        <v>245</v>
      </c>
      <c r="DD124" s="46" t="s">
        <v>245</v>
      </c>
      <c r="DE124" s="46" t="s">
        <v>245</v>
      </c>
      <c r="DF124" s="46" t="s">
        <v>245</v>
      </c>
      <c r="DG124" s="46" t="s">
        <v>265</v>
      </c>
      <c r="DH124" s="46" t="s">
        <v>247</v>
      </c>
      <c r="DK124" s="46" t="b">
        <f>vw_ET_Dataset_Public[[#This Row],[Event Location:  State PCODE]]=vw_ET_Dataset_Public[[#This Row],[Arrival from: Admin 1 PCODE]]</f>
        <v>0</v>
      </c>
      <c r="DL124" s="46" t="b">
        <f>vw_ET_Dataset_Public[[#This Row],[Event Location:  County PCODE]]=vw_ET_Dataset_Public[[#This Row],[Arrival from: Admin 2 PCODE]]</f>
        <v>0</v>
      </c>
      <c r="DM124" s="46" t="b">
        <f>vw_ET_Dataset_Public[[#This Row],[Event Location:  Payam PCODE]]=vw_ET_Dataset_Public[[#This Row],[Arrival from: Admin 3 PCODE]]</f>
        <v>0</v>
      </c>
      <c r="DN124" s="46" t="s">
        <v>3393</v>
      </c>
    </row>
    <row r="125" spans="1:118" x14ac:dyDescent="0.35">
      <c r="A125" s="46" t="s">
        <v>542</v>
      </c>
      <c r="B125" s="47">
        <v>44278</v>
      </c>
      <c r="C125" s="47">
        <v>44213</v>
      </c>
      <c r="D125" s="47">
        <v>44254</v>
      </c>
      <c r="E125" s="46" t="s">
        <v>377</v>
      </c>
      <c r="F125" s="46" t="s">
        <v>375</v>
      </c>
      <c r="G125" s="46" t="s">
        <v>453</v>
      </c>
      <c r="H125" s="46" t="s">
        <v>451</v>
      </c>
      <c r="I125" s="46" t="s">
        <v>581</v>
      </c>
      <c r="J125" s="46" t="s">
        <v>580</v>
      </c>
      <c r="K125" s="46" t="s">
        <v>590</v>
      </c>
      <c r="L125" s="46" t="s">
        <v>591</v>
      </c>
      <c r="M125" s="46">
        <v>3.8605776500000002</v>
      </c>
      <c r="N125" s="46">
        <v>32.483465019999997</v>
      </c>
      <c r="O125" s="46" t="s">
        <v>253</v>
      </c>
      <c r="P125" s="46" t="s">
        <v>302</v>
      </c>
      <c r="Q125" s="46" t="s">
        <v>24</v>
      </c>
      <c r="R125" s="46" t="b">
        <v>1</v>
      </c>
      <c r="U125" s="46" t="b">
        <v>1</v>
      </c>
      <c r="V125" s="46">
        <v>73</v>
      </c>
      <c r="W125" s="46">
        <v>377</v>
      </c>
      <c r="X125" s="46">
        <v>24</v>
      </c>
      <c r="Y125" s="46">
        <v>19</v>
      </c>
      <c r="Z125" s="46">
        <v>25</v>
      </c>
      <c r="AA125" s="46">
        <v>44</v>
      </c>
      <c r="AB125" s="46">
        <v>50</v>
      </c>
      <c r="AC125" s="46">
        <v>15</v>
      </c>
      <c r="AD125" s="46">
        <v>25</v>
      </c>
      <c r="AE125" s="46">
        <v>19</v>
      </c>
      <c r="AF125" s="46">
        <v>28</v>
      </c>
      <c r="AG125" s="46">
        <v>50</v>
      </c>
      <c r="AH125" s="46">
        <v>63</v>
      </c>
      <c r="AI125" s="46">
        <v>15</v>
      </c>
      <c r="AJ125" s="46">
        <v>177</v>
      </c>
      <c r="AK125" s="46">
        <v>200</v>
      </c>
      <c r="AL125" s="46">
        <v>87</v>
      </c>
      <c r="AM125" s="46">
        <v>30</v>
      </c>
      <c r="AN125" s="46">
        <v>377</v>
      </c>
      <c r="AP125" s="46" t="s">
        <v>48</v>
      </c>
      <c r="AR125" s="46" t="s">
        <v>303</v>
      </c>
      <c r="AT125" s="46" t="b">
        <v>1</v>
      </c>
      <c r="AU125" s="46" t="b">
        <v>1</v>
      </c>
      <c r="AV125" s="46" t="s">
        <v>304</v>
      </c>
      <c r="AX125" s="46" t="s">
        <v>305</v>
      </c>
      <c r="BD125" s="46" t="s">
        <v>256</v>
      </c>
      <c r="BE125" s="46" t="b">
        <v>1</v>
      </c>
      <c r="BF125" s="46" t="b">
        <v>1</v>
      </c>
      <c r="BG125" s="46" t="b">
        <v>1</v>
      </c>
      <c r="BK125" s="46" t="b">
        <v>1</v>
      </c>
      <c r="BL125" s="46" t="b">
        <v>1</v>
      </c>
      <c r="BP125" s="46" t="s">
        <v>256</v>
      </c>
      <c r="BQ125" s="46" t="s">
        <v>333</v>
      </c>
      <c r="BR125" s="46" t="s">
        <v>329</v>
      </c>
      <c r="BS125" s="46" t="s">
        <v>385</v>
      </c>
      <c r="BT125" s="46" t="s">
        <v>383</v>
      </c>
      <c r="BU125" s="46" t="s">
        <v>386</v>
      </c>
      <c r="BV125" s="46" t="s">
        <v>383</v>
      </c>
      <c r="BX125" s="46" t="s">
        <v>352</v>
      </c>
      <c r="BY125" s="46" t="s">
        <v>244</v>
      </c>
      <c r="CA125" s="46" t="s">
        <v>244</v>
      </c>
      <c r="CB125" s="46" t="s">
        <v>240</v>
      </c>
      <c r="CC125" s="46" t="s">
        <v>394</v>
      </c>
      <c r="CU125" s="46" t="s">
        <v>264</v>
      </c>
      <c r="DA125" s="46" t="s">
        <v>245</v>
      </c>
      <c r="DB125" s="46" t="s">
        <v>245</v>
      </c>
      <c r="DC125" s="46" t="s">
        <v>245</v>
      </c>
      <c r="DD125" s="46" t="s">
        <v>245</v>
      </c>
      <c r="DE125" s="46" t="s">
        <v>245</v>
      </c>
      <c r="DF125" s="46" t="s">
        <v>265</v>
      </c>
      <c r="DG125" s="46" t="s">
        <v>265</v>
      </c>
      <c r="DH125" s="46" t="s">
        <v>247</v>
      </c>
      <c r="DK125" s="46" t="b">
        <f>vw_ET_Dataset_Public[[#This Row],[Event Location:  State PCODE]]=vw_ET_Dataset_Public[[#This Row],[Arrival from: Admin 1 PCODE]]</f>
        <v>0</v>
      </c>
      <c r="DL125" s="46" t="b">
        <f>vw_ET_Dataset_Public[[#This Row],[Event Location:  County PCODE]]=vw_ET_Dataset_Public[[#This Row],[Arrival from: Admin 2 PCODE]]</f>
        <v>0</v>
      </c>
      <c r="DM125" s="46" t="b">
        <f>vw_ET_Dataset_Public[[#This Row],[Event Location:  Payam PCODE]]=vw_ET_Dataset_Public[[#This Row],[Arrival from: Admin 3 PCODE]]</f>
        <v>0</v>
      </c>
      <c r="DN125" s="46" t="s">
        <v>3393</v>
      </c>
    </row>
    <row r="126" spans="1:118" x14ac:dyDescent="0.35">
      <c r="A126" s="46" t="s">
        <v>473</v>
      </c>
      <c r="B126" s="47">
        <v>44278</v>
      </c>
      <c r="C126" s="47">
        <v>44242</v>
      </c>
      <c r="D126" s="47">
        <v>44252</v>
      </c>
      <c r="E126" s="46" t="s">
        <v>377</v>
      </c>
      <c r="F126" s="46" t="s">
        <v>375</v>
      </c>
      <c r="G126" s="46" t="s">
        <v>453</v>
      </c>
      <c r="H126" s="46" t="s">
        <v>451</v>
      </c>
      <c r="I126" s="46" t="s">
        <v>581</v>
      </c>
      <c r="J126" s="46" t="s">
        <v>580</v>
      </c>
      <c r="K126" s="46" t="s">
        <v>582</v>
      </c>
      <c r="L126" s="46" t="s">
        <v>580</v>
      </c>
      <c r="M126" s="46">
        <v>3.8725619500000001</v>
      </c>
      <c r="N126" s="46">
        <v>32.479252080000002</v>
      </c>
      <c r="O126" s="46" t="s">
        <v>253</v>
      </c>
      <c r="P126" s="46" t="s">
        <v>271</v>
      </c>
      <c r="Q126" s="46" t="s">
        <v>24</v>
      </c>
      <c r="R126" s="46" t="b">
        <v>1</v>
      </c>
      <c r="U126" s="46" t="b">
        <v>1</v>
      </c>
      <c r="V126" s="46">
        <v>310</v>
      </c>
      <c r="W126" s="46">
        <v>1583</v>
      </c>
      <c r="X126" s="46">
        <v>100</v>
      </c>
      <c r="Y126" s="46">
        <v>75</v>
      </c>
      <c r="Z126" s="46">
        <v>100</v>
      </c>
      <c r="AA126" s="46">
        <v>196</v>
      </c>
      <c r="AB126" s="46">
        <v>230</v>
      </c>
      <c r="AC126" s="46">
        <v>60</v>
      </c>
      <c r="AD126" s="46">
        <v>106</v>
      </c>
      <c r="AE126" s="46">
        <v>83</v>
      </c>
      <c r="AF126" s="46">
        <v>121</v>
      </c>
      <c r="AG126" s="46">
        <v>200</v>
      </c>
      <c r="AH126" s="46">
        <v>245</v>
      </c>
      <c r="AI126" s="46">
        <v>67</v>
      </c>
      <c r="AJ126" s="46">
        <v>761</v>
      </c>
      <c r="AK126" s="46">
        <v>822</v>
      </c>
      <c r="AL126" s="46">
        <v>364</v>
      </c>
      <c r="AM126" s="46">
        <v>127</v>
      </c>
      <c r="AN126" s="46">
        <v>1583</v>
      </c>
      <c r="AO126" s="46" t="s">
        <v>12</v>
      </c>
      <c r="AP126" s="46" t="s">
        <v>48</v>
      </c>
      <c r="AR126" s="46" t="s">
        <v>303</v>
      </c>
      <c r="AT126" s="46" t="b">
        <v>1</v>
      </c>
      <c r="AV126" s="46" t="s">
        <v>304</v>
      </c>
      <c r="AX126" s="46" t="s">
        <v>305</v>
      </c>
      <c r="BD126" s="46" t="s">
        <v>256</v>
      </c>
      <c r="BE126" s="46" t="b">
        <v>1</v>
      </c>
      <c r="BF126" s="46" t="b">
        <v>1</v>
      </c>
      <c r="BG126" s="46" t="b">
        <v>1</v>
      </c>
      <c r="BH126" s="46" t="b">
        <v>1</v>
      </c>
      <c r="BK126" s="46" t="b">
        <v>1</v>
      </c>
      <c r="BL126" s="46" t="b">
        <v>1</v>
      </c>
      <c r="BP126" s="46" t="s">
        <v>256</v>
      </c>
      <c r="BQ126" s="46" t="s">
        <v>333</v>
      </c>
      <c r="BR126" s="46" t="s">
        <v>329</v>
      </c>
      <c r="BS126" s="46" t="s">
        <v>385</v>
      </c>
      <c r="BT126" s="46" t="s">
        <v>383</v>
      </c>
      <c r="BU126" s="46" t="s">
        <v>386</v>
      </c>
      <c r="BV126" s="46" t="s">
        <v>383</v>
      </c>
      <c r="BX126" s="46" t="s">
        <v>352</v>
      </c>
      <c r="BY126" s="46" t="s">
        <v>244</v>
      </c>
      <c r="CA126" s="46" t="s">
        <v>244</v>
      </c>
      <c r="CB126" s="46" t="s">
        <v>240</v>
      </c>
      <c r="CC126" s="46" t="s">
        <v>476</v>
      </c>
      <c r="CU126" s="46" t="s">
        <v>264</v>
      </c>
      <c r="DA126" s="46" t="s">
        <v>245</v>
      </c>
      <c r="DB126" s="46" t="s">
        <v>245</v>
      </c>
      <c r="DC126" s="46" t="s">
        <v>245</v>
      </c>
      <c r="DD126" s="46" t="s">
        <v>245</v>
      </c>
      <c r="DE126" s="46" t="s">
        <v>245</v>
      </c>
      <c r="DF126" s="46" t="s">
        <v>265</v>
      </c>
      <c r="DG126" s="46" t="s">
        <v>265</v>
      </c>
      <c r="DH126" s="46" t="s">
        <v>247</v>
      </c>
      <c r="DK126" s="46" t="b">
        <f>vw_ET_Dataset_Public[[#This Row],[Event Location:  State PCODE]]=vw_ET_Dataset_Public[[#This Row],[Arrival from: Admin 1 PCODE]]</f>
        <v>0</v>
      </c>
      <c r="DL126" s="46" t="b">
        <f>vw_ET_Dataset_Public[[#This Row],[Event Location:  County PCODE]]=vw_ET_Dataset_Public[[#This Row],[Arrival from: Admin 2 PCODE]]</f>
        <v>0</v>
      </c>
      <c r="DM126" s="46" t="b">
        <f>vw_ET_Dataset_Public[[#This Row],[Event Location:  Payam PCODE]]=vw_ET_Dataset_Public[[#This Row],[Arrival from: Admin 3 PCODE]]</f>
        <v>0</v>
      </c>
      <c r="DN126" s="46" t="s">
        <v>3393</v>
      </c>
    </row>
    <row r="127" spans="1:118" x14ac:dyDescent="0.35">
      <c r="A127" s="46" t="s">
        <v>1468</v>
      </c>
      <c r="B127" s="47">
        <v>44278</v>
      </c>
      <c r="C127" s="47">
        <v>44242</v>
      </c>
      <c r="D127" s="47">
        <v>44256</v>
      </c>
      <c r="E127" s="46" t="s">
        <v>1461</v>
      </c>
      <c r="F127" s="46" t="s">
        <v>105</v>
      </c>
      <c r="G127" s="46" t="s">
        <v>1462</v>
      </c>
      <c r="H127" s="46" t="s">
        <v>1459</v>
      </c>
      <c r="I127" s="46" t="s">
        <v>1463</v>
      </c>
      <c r="J127" s="46" t="s">
        <v>1460</v>
      </c>
      <c r="K127" s="46" t="s">
        <v>1469</v>
      </c>
      <c r="L127" s="46" t="s">
        <v>1470</v>
      </c>
      <c r="M127" s="46">
        <v>9.8387952999999992</v>
      </c>
      <c r="N127" s="46">
        <v>32.046135100000001</v>
      </c>
      <c r="O127" s="46" t="s">
        <v>253</v>
      </c>
      <c r="P127" s="46" t="s">
        <v>271</v>
      </c>
      <c r="Q127" s="46" t="s">
        <v>6</v>
      </c>
      <c r="R127" s="46" t="b">
        <v>1</v>
      </c>
      <c r="V127" s="46">
        <v>50</v>
      </c>
      <c r="W127" s="46">
        <v>300</v>
      </c>
      <c r="X127" s="46">
        <v>7</v>
      </c>
      <c r="Y127" s="46">
        <v>26</v>
      </c>
      <c r="Z127" s="46">
        <v>31</v>
      </c>
      <c r="AA127" s="46">
        <v>31</v>
      </c>
      <c r="AB127" s="46">
        <v>20</v>
      </c>
      <c r="AC127" s="46">
        <v>8</v>
      </c>
      <c r="AD127" s="46">
        <v>8</v>
      </c>
      <c r="AE127" s="46">
        <v>40</v>
      </c>
      <c r="AF127" s="46">
        <v>42</v>
      </c>
      <c r="AG127" s="46">
        <v>49</v>
      </c>
      <c r="AH127" s="46">
        <v>29</v>
      </c>
      <c r="AI127" s="46">
        <v>9</v>
      </c>
      <c r="AJ127" s="46">
        <v>123</v>
      </c>
      <c r="AK127" s="46">
        <v>177</v>
      </c>
      <c r="AL127" s="46">
        <v>81</v>
      </c>
      <c r="AM127" s="46">
        <v>17</v>
      </c>
      <c r="AN127" s="46">
        <v>300</v>
      </c>
      <c r="AO127" s="46" t="s">
        <v>12</v>
      </c>
      <c r="AP127" s="46" t="s">
        <v>48</v>
      </c>
      <c r="AR127" s="46" t="s">
        <v>272</v>
      </c>
      <c r="AV127" s="46" t="s">
        <v>255</v>
      </c>
      <c r="AX127" s="46" t="s">
        <v>29</v>
      </c>
      <c r="AZ127" s="46" t="s">
        <v>273</v>
      </c>
      <c r="BB127" s="46" t="b">
        <v>1</v>
      </c>
      <c r="BD127" s="46" t="s">
        <v>237</v>
      </c>
      <c r="BP127" s="46" t="s">
        <v>237</v>
      </c>
      <c r="BQ127" s="46" t="s">
        <v>242</v>
      </c>
      <c r="BR127" s="46" t="s">
        <v>238</v>
      </c>
      <c r="BS127" s="46" t="s">
        <v>1461</v>
      </c>
      <c r="BT127" s="46" t="s">
        <v>105</v>
      </c>
      <c r="BU127" s="46" t="s">
        <v>1462</v>
      </c>
      <c r="BV127" s="46" t="s">
        <v>1459</v>
      </c>
      <c r="BX127" s="46" t="s">
        <v>1465</v>
      </c>
      <c r="BY127" s="46" t="s">
        <v>1467</v>
      </c>
      <c r="CA127" s="46" t="s">
        <v>244</v>
      </c>
      <c r="CB127" s="46" t="s">
        <v>240</v>
      </c>
      <c r="CC127" s="46" t="s">
        <v>1465</v>
      </c>
      <c r="CD127" s="46" t="s">
        <v>237</v>
      </c>
      <c r="CU127" s="46" t="s">
        <v>264</v>
      </c>
      <c r="DA127" s="46" t="s">
        <v>265</v>
      </c>
      <c r="DB127" s="46" t="s">
        <v>265</v>
      </c>
      <c r="DC127" s="46" t="s">
        <v>265</v>
      </c>
      <c r="DD127" s="46" t="s">
        <v>246</v>
      </c>
      <c r="DE127" s="46" t="s">
        <v>246</v>
      </c>
      <c r="DF127" s="46" t="s">
        <v>265</v>
      </c>
      <c r="DG127" s="46" t="s">
        <v>245</v>
      </c>
      <c r="DH127" s="46" t="s">
        <v>247</v>
      </c>
      <c r="DK127" s="46" t="b">
        <f>vw_ET_Dataset_Public[[#This Row],[Event Location:  State PCODE]]=vw_ET_Dataset_Public[[#This Row],[Arrival from: Admin 1 PCODE]]</f>
        <v>1</v>
      </c>
      <c r="DL127" s="46" t="b">
        <f>vw_ET_Dataset_Public[[#This Row],[Event Location:  County PCODE]]=vw_ET_Dataset_Public[[#This Row],[Arrival from: Admin 2 PCODE]]</f>
        <v>1</v>
      </c>
      <c r="DM127" s="46" t="b">
        <f>vw_ET_Dataset_Public[[#This Row],[Event Location:  Payam PCODE]]=vw_ET_Dataset_Public[[#This Row],[Arrival from: Admin 3 PCODE]]</f>
        <v>0</v>
      </c>
      <c r="DN127" s="46" t="s">
        <v>3391</v>
      </c>
    </row>
    <row r="128" spans="1:118" x14ac:dyDescent="0.35">
      <c r="A128" s="46" t="s">
        <v>1982</v>
      </c>
      <c r="B128" s="47">
        <v>44278</v>
      </c>
      <c r="C128" s="47">
        <v>44265</v>
      </c>
      <c r="D128" s="47">
        <v>44266</v>
      </c>
      <c r="E128" s="46" t="s">
        <v>1626</v>
      </c>
      <c r="F128" s="46" t="s">
        <v>111</v>
      </c>
      <c r="G128" s="46" t="s">
        <v>1652</v>
      </c>
      <c r="H128" s="46" t="s">
        <v>1649</v>
      </c>
      <c r="I128" s="46" t="s">
        <v>1968</v>
      </c>
      <c r="J128" s="46" t="s">
        <v>1967</v>
      </c>
      <c r="K128" s="46" t="s">
        <v>1983</v>
      </c>
      <c r="L128" s="46" t="s">
        <v>1984</v>
      </c>
      <c r="M128" s="46">
        <v>7.7199997900000001</v>
      </c>
      <c r="N128" s="46">
        <v>28.43000031</v>
      </c>
      <c r="O128" s="46" t="s">
        <v>232</v>
      </c>
      <c r="P128" s="46" t="s">
        <v>271</v>
      </c>
      <c r="Q128" s="46" t="s">
        <v>6</v>
      </c>
      <c r="R128" s="46" t="b">
        <v>1</v>
      </c>
      <c r="S128" s="46" t="b">
        <v>0</v>
      </c>
      <c r="T128" s="46" t="b">
        <v>0</v>
      </c>
      <c r="U128" s="46" t="b">
        <v>0</v>
      </c>
      <c r="V128" s="46">
        <v>501</v>
      </c>
      <c r="W128" s="46">
        <v>2589</v>
      </c>
      <c r="X128" s="46">
        <v>141</v>
      </c>
      <c r="Y128" s="46">
        <v>196</v>
      </c>
      <c r="Z128" s="46">
        <v>283</v>
      </c>
      <c r="AA128" s="46">
        <v>239</v>
      </c>
      <c r="AB128" s="46">
        <v>163</v>
      </c>
      <c r="AC128" s="46">
        <v>65</v>
      </c>
      <c r="AD128" s="46">
        <v>195</v>
      </c>
      <c r="AE128" s="46">
        <v>270</v>
      </c>
      <c r="AF128" s="46">
        <v>390</v>
      </c>
      <c r="AG128" s="46">
        <v>332</v>
      </c>
      <c r="AH128" s="46">
        <v>225</v>
      </c>
      <c r="AI128" s="46">
        <v>90</v>
      </c>
      <c r="AJ128" s="46">
        <v>1087</v>
      </c>
      <c r="AK128" s="46">
        <v>1502</v>
      </c>
      <c r="AL128" s="46">
        <v>802</v>
      </c>
      <c r="AM128" s="46">
        <v>155</v>
      </c>
      <c r="AN128" s="46">
        <v>2589</v>
      </c>
      <c r="AO128" s="46" t="s">
        <v>12</v>
      </c>
      <c r="AP128" s="46" t="s">
        <v>48</v>
      </c>
      <c r="AR128" s="46" t="s">
        <v>234</v>
      </c>
      <c r="AV128" s="46" t="s">
        <v>255</v>
      </c>
      <c r="AX128" s="46" t="s">
        <v>29</v>
      </c>
      <c r="AZ128" s="46" t="s">
        <v>906</v>
      </c>
      <c r="BA128" s="46" t="b">
        <v>1</v>
      </c>
      <c r="BB128" s="46" t="b">
        <v>0</v>
      </c>
      <c r="BC128" s="46" t="b">
        <v>0</v>
      </c>
      <c r="BD128" s="46" t="s">
        <v>256</v>
      </c>
      <c r="BE128" s="46" t="b">
        <v>1</v>
      </c>
      <c r="BF128" s="46" t="b">
        <v>1</v>
      </c>
      <c r="BG128" s="46" t="b">
        <v>0</v>
      </c>
      <c r="BH128" s="46" t="b">
        <v>0</v>
      </c>
      <c r="BI128" s="46" t="b">
        <v>0</v>
      </c>
      <c r="BJ128" s="46" t="b">
        <v>1</v>
      </c>
      <c r="BK128" s="46" t="b">
        <v>0</v>
      </c>
      <c r="BL128" s="46" t="b">
        <v>0</v>
      </c>
      <c r="BM128" s="46" t="b">
        <v>0</v>
      </c>
      <c r="BO128" s="46" t="b">
        <v>0</v>
      </c>
      <c r="BP128" s="46" t="s">
        <v>237</v>
      </c>
      <c r="BQ128" s="46" t="s">
        <v>242</v>
      </c>
      <c r="BR128" s="46" t="s">
        <v>238</v>
      </c>
      <c r="BS128" s="46" t="s">
        <v>1626</v>
      </c>
      <c r="BT128" s="46" t="s">
        <v>111</v>
      </c>
      <c r="BU128" s="46" t="s">
        <v>1652</v>
      </c>
      <c r="BV128" s="46" t="s">
        <v>1649</v>
      </c>
      <c r="BX128" s="46" t="s">
        <v>1967</v>
      </c>
      <c r="BY128" s="46" t="s">
        <v>1968</v>
      </c>
      <c r="CA128" s="46" t="s">
        <v>244</v>
      </c>
      <c r="CB128" s="46" t="s">
        <v>240</v>
      </c>
      <c r="CC128" s="46" t="s">
        <v>1985</v>
      </c>
      <c r="CD128" s="46" t="s">
        <v>237</v>
      </c>
      <c r="CU128" s="46" t="s">
        <v>237</v>
      </c>
      <c r="DA128" s="46" t="s">
        <v>245</v>
      </c>
      <c r="DB128" s="46" t="s">
        <v>245</v>
      </c>
      <c r="DC128" s="46" t="s">
        <v>246</v>
      </c>
      <c r="DD128" s="46" t="s">
        <v>245</v>
      </c>
      <c r="DE128" s="46" t="s">
        <v>246</v>
      </c>
      <c r="DF128" s="46" t="s">
        <v>246</v>
      </c>
      <c r="DG128" s="46" t="s">
        <v>246</v>
      </c>
      <c r="DH128" s="46" t="s">
        <v>247</v>
      </c>
      <c r="DK128" s="46" t="b">
        <f>vw_ET_Dataset_Public[[#This Row],[Event Location:  State PCODE]]=vw_ET_Dataset_Public[[#This Row],[Arrival from: Admin 1 PCODE]]</f>
        <v>1</v>
      </c>
      <c r="DL128" s="46" t="b">
        <f>vw_ET_Dataset_Public[[#This Row],[Event Location:  County PCODE]]=vw_ET_Dataset_Public[[#This Row],[Arrival from: Admin 2 PCODE]]</f>
        <v>1</v>
      </c>
      <c r="DM128" s="46" t="b">
        <f>vw_ET_Dataset_Public[[#This Row],[Event Location:  Payam PCODE]]=vw_ET_Dataset_Public[[#This Row],[Arrival from: Admin 3 PCODE]]</f>
        <v>1</v>
      </c>
      <c r="DN128" s="46" t="s">
        <v>3390</v>
      </c>
    </row>
    <row r="129" spans="1:118" x14ac:dyDescent="0.35">
      <c r="A129" s="46" t="s">
        <v>609</v>
      </c>
      <c r="B129" s="47">
        <v>44279</v>
      </c>
      <c r="C129" s="47">
        <v>44200</v>
      </c>
      <c r="D129" s="47">
        <v>44254</v>
      </c>
      <c r="E129" s="46" t="s">
        <v>377</v>
      </c>
      <c r="F129" s="46" t="s">
        <v>375</v>
      </c>
      <c r="G129" s="46" t="s">
        <v>598</v>
      </c>
      <c r="H129" s="46" t="s">
        <v>596</v>
      </c>
      <c r="I129" s="46" t="s">
        <v>599</v>
      </c>
      <c r="J129" s="46" t="s">
        <v>597</v>
      </c>
      <c r="K129" s="46" t="s">
        <v>610</v>
      </c>
      <c r="L129" s="46" t="s">
        <v>611</v>
      </c>
      <c r="M129" s="46">
        <v>4.4732315800000002</v>
      </c>
      <c r="N129" s="46">
        <v>32.818506569999997</v>
      </c>
      <c r="O129" s="46" t="s">
        <v>253</v>
      </c>
      <c r="P129" s="46" t="s">
        <v>302</v>
      </c>
      <c r="Q129" s="46" t="s">
        <v>24</v>
      </c>
      <c r="R129" s="46" t="b">
        <v>1</v>
      </c>
      <c r="T129" s="46" t="b">
        <v>1</v>
      </c>
      <c r="U129" s="46" t="b">
        <v>1</v>
      </c>
      <c r="V129" s="46">
        <v>54</v>
      </c>
      <c r="W129" s="46">
        <v>231</v>
      </c>
      <c r="X129" s="46">
        <v>7</v>
      </c>
      <c r="Y129" s="46">
        <v>12</v>
      </c>
      <c r="Z129" s="46">
        <v>24</v>
      </c>
      <c r="AA129" s="46">
        <v>36</v>
      </c>
      <c r="AB129" s="46">
        <v>20</v>
      </c>
      <c r="AC129" s="46">
        <v>14</v>
      </c>
      <c r="AD129" s="46">
        <v>8</v>
      </c>
      <c r="AE129" s="46">
        <v>14</v>
      </c>
      <c r="AF129" s="46">
        <v>29</v>
      </c>
      <c r="AG129" s="46">
        <v>43</v>
      </c>
      <c r="AH129" s="46">
        <v>21</v>
      </c>
      <c r="AI129" s="46">
        <v>3</v>
      </c>
      <c r="AJ129" s="46">
        <v>113</v>
      </c>
      <c r="AK129" s="46">
        <v>118</v>
      </c>
      <c r="AL129" s="46">
        <v>41</v>
      </c>
      <c r="AM129" s="46">
        <v>17</v>
      </c>
      <c r="AN129" s="46">
        <v>231</v>
      </c>
      <c r="AP129" s="46" t="s">
        <v>48</v>
      </c>
      <c r="AR129" s="46" t="s">
        <v>303</v>
      </c>
      <c r="AT129" s="46" t="b">
        <v>1</v>
      </c>
      <c r="AU129" s="46" t="b">
        <v>1</v>
      </c>
      <c r="AV129" s="46" t="s">
        <v>304</v>
      </c>
      <c r="AX129" s="46" t="s">
        <v>305</v>
      </c>
      <c r="BD129" s="46" t="s">
        <v>256</v>
      </c>
      <c r="BE129" s="46" t="b">
        <v>1</v>
      </c>
      <c r="BF129" s="46" t="b">
        <v>1</v>
      </c>
      <c r="BG129" s="46" t="b">
        <v>1</v>
      </c>
      <c r="BH129" s="46" t="b">
        <v>1</v>
      </c>
      <c r="BI129" s="46" t="b">
        <v>1</v>
      </c>
      <c r="BJ129" s="46" t="b">
        <v>1</v>
      </c>
      <c r="BL129" s="46" t="b">
        <v>1</v>
      </c>
      <c r="BP129" s="46" t="s">
        <v>256</v>
      </c>
      <c r="BQ129" s="46" t="s">
        <v>333</v>
      </c>
      <c r="BR129" s="46" t="s">
        <v>329</v>
      </c>
      <c r="BS129" s="46" t="s">
        <v>385</v>
      </c>
      <c r="BT129" s="46" t="s">
        <v>383</v>
      </c>
      <c r="BU129" s="46" t="s">
        <v>386</v>
      </c>
      <c r="BV129" s="46" t="s">
        <v>383</v>
      </c>
      <c r="BX129" s="46" t="s">
        <v>352</v>
      </c>
      <c r="BY129" s="46" t="s">
        <v>244</v>
      </c>
      <c r="CA129" s="46" t="s">
        <v>244</v>
      </c>
      <c r="CB129" s="46" t="s">
        <v>240</v>
      </c>
      <c r="CC129" s="46" t="s">
        <v>394</v>
      </c>
      <c r="CU129" s="46" t="s">
        <v>264</v>
      </c>
      <c r="DA129" s="46" t="s">
        <v>245</v>
      </c>
      <c r="DB129" s="46" t="s">
        <v>265</v>
      </c>
      <c r="DC129" s="46" t="s">
        <v>265</v>
      </c>
      <c r="DD129" s="46" t="s">
        <v>245</v>
      </c>
      <c r="DE129" s="46" t="s">
        <v>245</v>
      </c>
      <c r="DF129" s="46" t="s">
        <v>245</v>
      </c>
      <c r="DG129" s="46" t="s">
        <v>245</v>
      </c>
      <c r="DH129" s="46" t="s">
        <v>247</v>
      </c>
      <c r="DK129" s="46" t="b">
        <f>vw_ET_Dataset_Public[[#This Row],[Event Location:  State PCODE]]=vw_ET_Dataset_Public[[#This Row],[Arrival from: Admin 1 PCODE]]</f>
        <v>0</v>
      </c>
      <c r="DL129" s="46" t="b">
        <f>vw_ET_Dataset_Public[[#This Row],[Event Location:  County PCODE]]=vw_ET_Dataset_Public[[#This Row],[Arrival from: Admin 2 PCODE]]</f>
        <v>0</v>
      </c>
      <c r="DM129" s="46" t="b">
        <f>vw_ET_Dataset_Public[[#This Row],[Event Location:  Payam PCODE]]=vw_ET_Dataset_Public[[#This Row],[Arrival from: Admin 3 PCODE]]</f>
        <v>0</v>
      </c>
      <c r="DN129" s="46" t="s">
        <v>3393</v>
      </c>
    </row>
    <row r="130" spans="1:118" x14ac:dyDescent="0.35">
      <c r="A130" s="46" t="s">
        <v>387</v>
      </c>
      <c r="B130" s="47">
        <v>44279</v>
      </c>
      <c r="C130" s="47">
        <v>44203</v>
      </c>
      <c r="D130" s="47">
        <v>44263</v>
      </c>
      <c r="E130" s="46" t="s">
        <v>377</v>
      </c>
      <c r="F130" s="46" t="s">
        <v>375</v>
      </c>
      <c r="G130" s="46" t="s">
        <v>378</v>
      </c>
      <c r="H130" s="46" t="s">
        <v>376</v>
      </c>
      <c r="I130" s="46" t="s">
        <v>379</v>
      </c>
      <c r="J130" s="46" t="s">
        <v>376</v>
      </c>
      <c r="K130" s="46" t="s">
        <v>388</v>
      </c>
      <c r="L130" s="46" t="s">
        <v>389</v>
      </c>
      <c r="M130" s="46">
        <v>4.0132469999999998</v>
      </c>
      <c r="N130" s="46">
        <v>33.069876999999998</v>
      </c>
      <c r="O130" s="46" t="s">
        <v>253</v>
      </c>
      <c r="P130" s="46" t="s">
        <v>302</v>
      </c>
      <c r="Q130" s="46" t="s">
        <v>24</v>
      </c>
      <c r="R130" s="46" t="b">
        <v>1</v>
      </c>
      <c r="S130" s="46" t="b">
        <v>1</v>
      </c>
      <c r="T130" s="46" t="b">
        <v>1</v>
      </c>
      <c r="V130" s="46">
        <v>67</v>
      </c>
      <c r="W130" s="46">
        <v>288</v>
      </c>
      <c r="X130" s="46">
        <v>6</v>
      </c>
      <c r="Y130" s="46">
        <v>11</v>
      </c>
      <c r="Z130" s="46">
        <v>23</v>
      </c>
      <c r="AA130" s="46">
        <v>66</v>
      </c>
      <c r="AB130" s="46">
        <v>47</v>
      </c>
      <c r="AC130" s="46">
        <v>7</v>
      </c>
      <c r="AD130" s="46">
        <v>9</v>
      </c>
      <c r="AE130" s="46">
        <v>13</v>
      </c>
      <c r="AF130" s="46">
        <v>20</v>
      </c>
      <c r="AG130" s="46">
        <v>49</v>
      </c>
      <c r="AH130" s="46">
        <v>34</v>
      </c>
      <c r="AI130" s="46">
        <v>3</v>
      </c>
      <c r="AJ130" s="46">
        <v>160</v>
      </c>
      <c r="AK130" s="46">
        <v>128</v>
      </c>
      <c r="AL130" s="46">
        <v>39</v>
      </c>
      <c r="AM130" s="46">
        <v>10</v>
      </c>
      <c r="AN130" s="46">
        <v>288</v>
      </c>
      <c r="AP130" s="46" t="s">
        <v>48</v>
      </c>
      <c r="AR130" s="46" t="s">
        <v>303</v>
      </c>
      <c r="AT130" s="46" t="b">
        <v>1</v>
      </c>
      <c r="AU130" s="46" t="b">
        <v>1</v>
      </c>
      <c r="AV130" s="46" t="s">
        <v>304</v>
      </c>
      <c r="AX130" s="46" t="s">
        <v>305</v>
      </c>
      <c r="BD130" s="46" t="s">
        <v>256</v>
      </c>
      <c r="BE130" s="46" t="b">
        <v>1</v>
      </c>
      <c r="BF130" s="46" t="b">
        <v>1</v>
      </c>
      <c r="BG130" s="46" t="b">
        <v>1</v>
      </c>
      <c r="BH130" s="46" t="b">
        <v>1</v>
      </c>
      <c r="BI130" s="46" t="b">
        <v>1</v>
      </c>
      <c r="BJ130" s="46" t="b">
        <v>1</v>
      </c>
      <c r="BL130" s="46" t="b">
        <v>1</v>
      </c>
      <c r="BP130" s="46" t="s">
        <v>256</v>
      </c>
      <c r="BQ130" s="46" t="s">
        <v>333</v>
      </c>
      <c r="BR130" s="46" t="s">
        <v>329</v>
      </c>
      <c r="BS130" s="46" t="s">
        <v>385</v>
      </c>
      <c r="BT130" s="46" t="s">
        <v>383</v>
      </c>
      <c r="BU130" s="46" t="s">
        <v>386</v>
      </c>
      <c r="BV130" s="46" t="s">
        <v>383</v>
      </c>
      <c r="BX130" s="46" t="s">
        <v>352</v>
      </c>
      <c r="BY130" s="46" t="s">
        <v>244</v>
      </c>
      <c r="CA130" s="46" t="s">
        <v>244</v>
      </c>
      <c r="CB130" s="46" t="s">
        <v>240</v>
      </c>
      <c r="CC130" s="46" t="s">
        <v>390</v>
      </c>
      <c r="CU130" s="46" t="s">
        <v>264</v>
      </c>
      <c r="DA130" s="46" t="s">
        <v>245</v>
      </c>
      <c r="DB130" s="46" t="s">
        <v>265</v>
      </c>
      <c r="DC130" s="46" t="s">
        <v>265</v>
      </c>
      <c r="DD130" s="46" t="s">
        <v>245</v>
      </c>
      <c r="DE130" s="46" t="s">
        <v>245</v>
      </c>
      <c r="DF130" s="46" t="s">
        <v>245</v>
      </c>
      <c r="DG130" s="46" t="s">
        <v>245</v>
      </c>
      <c r="DH130" s="46" t="s">
        <v>247</v>
      </c>
      <c r="DK130" s="46" t="b">
        <f>vw_ET_Dataset_Public[[#This Row],[Event Location:  State PCODE]]=vw_ET_Dataset_Public[[#This Row],[Arrival from: Admin 1 PCODE]]</f>
        <v>0</v>
      </c>
      <c r="DL130" s="46" t="b">
        <f>vw_ET_Dataset_Public[[#This Row],[Event Location:  County PCODE]]=vw_ET_Dataset_Public[[#This Row],[Arrival from: Admin 2 PCODE]]</f>
        <v>0</v>
      </c>
      <c r="DM130" s="46" t="b">
        <f>vw_ET_Dataset_Public[[#This Row],[Event Location:  Payam PCODE]]=vw_ET_Dataset_Public[[#This Row],[Arrival from: Admin 3 PCODE]]</f>
        <v>0</v>
      </c>
      <c r="DN130" s="46" t="s">
        <v>3393</v>
      </c>
    </row>
    <row r="131" spans="1:118" x14ac:dyDescent="0.35">
      <c r="A131" s="46" t="s">
        <v>442</v>
      </c>
      <c r="B131" s="47">
        <v>44279</v>
      </c>
      <c r="C131" s="47">
        <v>44205</v>
      </c>
      <c r="D131" s="47">
        <v>44263</v>
      </c>
      <c r="E131" s="46" t="s">
        <v>377</v>
      </c>
      <c r="F131" s="46" t="s">
        <v>375</v>
      </c>
      <c r="G131" s="46" t="s">
        <v>420</v>
      </c>
      <c r="H131" s="46" t="s">
        <v>418</v>
      </c>
      <c r="I131" s="46" t="s">
        <v>438</v>
      </c>
      <c r="J131" s="46" t="s">
        <v>437</v>
      </c>
      <c r="K131" s="46" t="s">
        <v>443</v>
      </c>
      <c r="L131" s="46" t="s">
        <v>444</v>
      </c>
      <c r="M131" s="46">
        <v>4.767499924</v>
      </c>
      <c r="N131" s="46">
        <v>32.772800449999998</v>
      </c>
      <c r="O131" s="46" t="s">
        <v>253</v>
      </c>
      <c r="P131" s="46" t="s">
        <v>302</v>
      </c>
      <c r="Q131" s="46" t="s">
        <v>24</v>
      </c>
      <c r="R131" s="46" t="b">
        <v>1</v>
      </c>
      <c r="S131" s="46" t="b">
        <v>1</v>
      </c>
      <c r="T131" s="46" t="b">
        <v>1</v>
      </c>
      <c r="U131" s="46" t="b">
        <v>1</v>
      </c>
      <c r="V131" s="46">
        <v>63</v>
      </c>
      <c r="W131" s="46">
        <v>314</v>
      </c>
      <c r="X131" s="46">
        <v>3</v>
      </c>
      <c r="Y131" s="46">
        <v>11</v>
      </c>
      <c r="Z131" s="46">
        <v>20</v>
      </c>
      <c r="AA131" s="46">
        <v>61</v>
      </c>
      <c r="AB131" s="46">
        <v>32</v>
      </c>
      <c r="AC131" s="46">
        <v>25</v>
      </c>
      <c r="AD131" s="46">
        <v>6</v>
      </c>
      <c r="AE131" s="46">
        <v>15</v>
      </c>
      <c r="AF131" s="46">
        <v>31</v>
      </c>
      <c r="AG131" s="46">
        <v>67</v>
      </c>
      <c r="AH131" s="46">
        <v>30</v>
      </c>
      <c r="AI131" s="46">
        <v>13</v>
      </c>
      <c r="AJ131" s="46">
        <v>152</v>
      </c>
      <c r="AK131" s="46">
        <v>162</v>
      </c>
      <c r="AL131" s="46">
        <v>35</v>
      </c>
      <c r="AM131" s="46">
        <v>38</v>
      </c>
      <c r="AN131" s="46">
        <v>314</v>
      </c>
      <c r="AP131" s="46" t="s">
        <v>48</v>
      </c>
      <c r="AR131" s="46" t="s">
        <v>303</v>
      </c>
      <c r="AT131" s="46" t="b">
        <v>1</v>
      </c>
      <c r="AU131" s="46" t="b">
        <v>1</v>
      </c>
      <c r="AV131" s="46" t="s">
        <v>304</v>
      </c>
      <c r="AX131" s="46" t="s">
        <v>305</v>
      </c>
      <c r="BD131" s="46" t="s">
        <v>256</v>
      </c>
      <c r="BE131" s="46" t="b">
        <v>1</v>
      </c>
      <c r="BF131" s="46" t="b">
        <v>1</v>
      </c>
      <c r="BG131" s="46" t="b">
        <v>1</v>
      </c>
      <c r="BH131" s="46" t="b">
        <v>1</v>
      </c>
      <c r="BI131" s="46" t="b">
        <v>1</v>
      </c>
      <c r="BJ131" s="46" t="b">
        <v>1</v>
      </c>
      <c r="BL131" s="46" t="b">
        <v>1</v>
      </c>
      <c r="BP131" s="46" t="s">
        <v>256</v>
      </c>
      <c r="BQ131" s="46" t="s">
        <v>333</v>
      </c>
      <c r="BR131" s="46" t="s">
        <v>329</v>
      </c>
      <c r="BS131" s="46" t="s">
        <v>385</v>
      </c>
      <c r="BT131" s="46" t="s">
        <v>383</v>
      </c>
      <c r="BU131" s="46" t="s">
        <v>386</v>
      </c>
      <c r="BV131" s="46" t="s">
        <v>383</v>
      </c>
      <c r="BX131" s="46" t="s">
        <v>352</v>
      </c>
      <c r="BY131" s="46" t="s">
        <v>244</v>
      </c>
      <c r="CA131" s="46" t="s">
        <v>244</v>
      </c>
      <c r="CB131" s="46" t="s">
        <v>240</v>
      </c>
      <c r="CC131" s="46" t="s">
        <v>394</v>
      </c>
      <c r="CU131" s="46" t="s">
        <v>264</v>
      </c>
      <c r="DA131" s="46" t="s">
        <v>245</v>
      </c>
      <c r="DB131" s="46" t="s">
        <v>265</v>
      </c>
      <c r="DC131" s="46" t="s">
        <v>265</v>
      </c>
      <c r="DD131" s="46" t="s">
        <v>245</v>
      </c>
      <c r="DE131" s="46" t="s">
        <v>245</v>
      </c>
      <c r="DF131" s="46" t="s">
        <v>245</v>
      </c>
      <c r="DG131" s="46" t="s">
        <v>245</v>
      </c>
      <c r="DH131" s="46" t="s">
        <v>247</v>
      </c>
      <c r="DK131" s="46" t="b">
        <f>vw_ET_Dataset_Public[[#This Row],[Event Location:  State PCODE]]=vw_ET_Dataset_Public[[#This Row],[Arrival from: Admin 1 PCODE]]</f>
        <v>0</v>
      </c>
      <c r="DL131" s="46" t="b">
        <f>vw_ET_Dataset_Public[[#This Row],[Event Location:  County PCODE]]=vw_ET_Dataset_Public[[#This Row],[Arrival from: Admin 2 PCODE]]</f>
        <v>0</v>
      </c>
      <c r="DM131" s="46" t="b">
        <f>vw_ET_Dataset_Public[[#This Row],[Event Location:  Payam PCODE]]=vw_ET_Dataset_Public[[#This Row],[Arrival from: Admin 3 PCODE]]</f>
        <v>0</v>
      </c>
      <c r="DN131" s="46" t="s">
        <v>3393</v>
      </c>
    </row>
    <row r="132" spans="1:118" x14ac:dyDescent="0.35">
      <c r="A132" s="46" t="s">
        <v>465</v>
      </c>
      <c r="B132" s="47">
        <v>44280</v>
      </c>
      <c r="C132" s="47">
        <v>44204</v>
      </c>
      <c r="D132" s="47">
        <v>44255</v>
      </c>
      <c r="E132" s="46" t="s">
        <v>377</v>
      </c>
      <c r="F132" s="46" t="s">
        <v>375</v>
      </c>
      <c r="G132" s="46" t="s">
        <v>453</v>
      </c>
      <c r="H132" s="46" t="s">
        <v>451</v>
      </c>
      <c r="I132" s="46" t="s">
        <v>467</v>
      </c>
      <c r="J132" s="46" t="s">
        <v>466</v>
      </c>
      <c r="K132" s="46" t="s">
        <v>468</v>
      </c>
      <c r="L132" s="46" t="s">
        <v>469</v>
      </c>
      <c r="M132" s="46">
        <v>3.8290867999999998</v>
      </c>
      <c r="N132" s="46">
        <v>32.739803860000002</v>
      </c>
      <c r="O132" s="46" t="s">
        <v>253</v>
      </c>
      <c r="P132" s="46" t="s">
        <v>302</v>
      </c>
      <c r="Q132" s="46" t="s">
        <v>24</v>
      </c>
      <c r="R132" s="46" t="b">
        <v>1</v>
      </c>
      <c r="U132" s="46" t="b">
        <v>1</v>
      </c>
      <c r="V132" s="46">
        <v>96</v>
      </c>
      <c r="W132" s="46">
        <v>499</v>
      </c>
      <c r="X132" s="46">
        <v>26</v>
      </c>
      <c r="Y132" s="46">
        <v>40</v>
      </c>
      <c r="Z132" s="46">
        <v>36</v>
      </c>
      <c r="AA132" s="46">
        <v>59</v>
      </c>
      <c r="AB132" s="46">
        <v>24</v>
      </c>
      <c r="AC132" s="46">
        <v>15</v>
      </c>
      <c r="AD132" s="46">
        <v>40</v>
      </c>
      <c r="AE132" s="46">
        <v>52</v>
      </c>
      <c r="AF132" s="46">
        <v>43</v>
      </c>
      <c r="AG132" s="46">
        <v>102</v>
      </c>
      <c r="AH132" s="46">
        <v>40</v>
      </c>
      <c r="AI132" s="46">
        <v>22</v>
      </c>
      <c r="AJ132" s="46">
        <v>200</v>
      </c>
      <c r="AK132" s="46">
        <v>299</v>
      </c>
      <c r="AL132" s="46">
        <v>158</v>
      </c>
      <c r="AM132" s="46">
        <v>37</v>
      </c>
      <c r="AN132" s="46">
        <v>499</v>
      </c>
      <c r="AP132" s="46" t="s">
        <v>48</v>
      </c>
      <c r="AR132" s="46" t="s">
        <v>303</v>
      </c>
      <c r="AT132" s="46" t="b">
        <v>1</v>
      </c>
      <c r="AU132" s="46" t="b">
        <v>1</v>
      </c>
      <c r="AV132" s="46" t="s">
        <v>304</v>
      </c>
      <c r="AX132" s="46" t="s">
        <v>305</v>
      </c>
      <c r="BD132" s="46" t="s">
        <v>256</v>
      </c>
      <c r="BE132" s="46" t="b">
        <v>1</v>
      </c>
      <c r="BF132" s="46" t="b">
        <v>1</v>
      </c>
      <c r="BJ132" s="46" t="b">
        <v>1</v>
      </c>
      <c r="BL132" s="46" t="b">
        <v>1</v>
      </c>
      <c r="BP132" s="46" t="s">
        <v>256</v>
      </c>
      <c r="BQ132" s="46" t="s">
        <v>333</v>
      </c>
      <c r="BR132" s="46" t="s">
        <v>329</v>
      </c>
      <c r="BS132" s="46" t="s">
        <v>385</v>
      </c>
      <c r="BT132" s="46" t="s">
        <v>383</v>
      </c>
      <c r="BU132" s="46" t="s">
        <v>386</v>
      </c>
      <c r="BV132" s="46" t="s">
        <v>383</v>
      </c>
      <c r="BX132" s="46" t="s">
        <v>352</v>
      </c>
      <c r="BY132" s="46" t="s">
        <v>244</v>
      </c>
      <c r="CA132" s="46" t="s">
        <v>244</v>
      </c>
      <c r="CB132" s="46" t="s">
        <v>240</v>
      </c>
      <c r="CC132" s="46" t="s">
        <v>390</v>
      </c>
      <c r="CU132" s="46" t="s">
        <v>264</v>
      </c>
      <c r="DA132" s="46" t="s">
        <v>245</v>
      </c>
      <c r="DB132" s="46" t="s">
        <v>245</v>
      </c>
      <c r="DC132" s="46" t="s">
        <v>245</v>
      </c>
      <c r="DD132" s="46" t="s">
        <v>245</v>
      </c>
      <c r="DE132" s="46" t="s">
        <v>245</v>
      </c>
      <c r="DF132" s="46" t="s">
        <v>245</v>
      </c>
      <c r="DG132" s="46" t="s">
        <v>245</v>
      </c>
      <c r="DH132" s="46" t="s">
        <v>247</v>
      </c>
      <c r="DK132" s="46" t="b">
        <f>vw_ET_Dataset_Public[[#This Row],[Event Location:  State PCODE]]=vw_ET_Dataset_Public[[#This Row],[Arrival from: Admin 1 PCODE]]</f>
        <v>0</v>
      </c>
      <c r="DL132" s="46" t="b">
        <f>vw_ET_Dataset_Public[[#This Row],[Event Location:  County PCODE]]=vw_ET_Dataset_Public[[#This Row],[Arrival from: Admin 2 PCODE]]</f>
        <v>0</v>
      </c>
      <c r="DM132" s="46" t="b">
        <f>vw_ET_Dataset_Public[[#This Row],[Event Location:  Payam PCODE]]=vw_ET_Dataset_Public[[#This Row],[Arrival from: Admin 3 PCODE]]</f>
        <v>0</v>
      </c>
      <c r="DN132" s="46" t="s">
        <v>3393</v>
      </c>
    </row>
    <row r="133" spans="1:118" x14ac:dyDescent="0.35">
      <c r="A133" s="46" t="s">
        <v>470</v>
      </c>
      <c r="B133" s="47">
        <v>44280</v>
      </c>
      <c r="C133" s="47">
        <v>44205</v>
      </c>
      <c r="D133" s="47">
        <v>44257</v>
      </c>
      <c r="E133" s="46" t="s">
        <v>377</v>
      </c>
      <c r="F133" s="46" t="s">
        <v>375</v>
      </c>
      <c r="G133" s="46" t="s">
        <v>453</v>
      </c>
      <c r="H133" s="46" t="s">
        <v>451</v>
      </c>
      <c r="I133" s="46" t="s">
        <v>467</v>
      </c>
      <c r="J133" s="46" t="s">
        <v>466</v>
      </c>
      <c r="K133" s="46" t="s">
        <v>471</v>
      </c>
      <c r="L133" s="46" t="s">
        <v>472</v>
      </c>
      <c r="M133" s="46">
        <v>3.80078022</v>
      </c>
      <c r="N133" s="46">
        <v>32.746623569999997</v>
      </c>
      <c r="O133" s="46" t="s">
        <v>253</v>
      </c>
      <c r="P133" s="46" t="s">
        <v>302</v>
      </c>
      <c r="Q133" s="46" t="s">
        <v>24</v>
      </c>
      <c r="R133" s="46" t="b">
        <v>1</v>
      </c>
      <c r="U133" s="46" t="b">
        <v>1</v>
      </c>
      <c r="V133" s="46">
        <v>71</v>
      </c>
      <c r="W133" s="46">
        <v>390</v>
      </c>
      <c r="X133" s="46">
        <v>20</v>
      </c>
      <c r="Y133" s="46">
        <v>32</v>
      </c>
      <c r="Z133" s="46">
        <v>28</v>
      </c>
      <c r="AA133" s="46">
        <v>46</v>
      </c>
      <c r="AB133" s="46">
        <v>19</v>
      </c>
      <c r="AC133" s="46">
        <v>11</v>
      </c>
      <c r="AD133" s="46">
        <v>32</v>
      </c>
      <c r="AE133" s="46">
        <v>41</v>
      </c>
      <c r="AF133" s="46">
        <v>33</v>
      </c>
      <c r="AG133" s="46">
        <v>80</v>
      </c>
      <c r="AH133" s="46">
        <v>32</v>
      </c>
      <c r="AI133" s="46">
        <v>16</v>
      </c>
      <c r="AJ133" s="46">
        <v>156</v>
      </c>
      <c r="AK133" s="46">
        <v>234</v>
      </c>
      <c r="AL133" s="46">
        <v>125</v>
      </c>
      <c r="AM133" s="46">
        <v>27</v>
      </c>
      <c r="AN133" s="46">
        <v>390</v>
      </c>
      <c r="AP133" s="46" t="s">
        <v>48</v>
      </c>
      <c r="AR133" s="46" t="s">
        <v>303</v>
      </c>
      <c r="AT133" s="46" t="b">
        <v>1</v>
      </c>
      <c r="AU133" s="46" t="b">
        <v>1</v>
      </c>
      <c r="AV133" s="46" t="s">
        <v>304</v>
      </c>
      <c r="AX133" s="46" t="s">
        <v>305</v>
      </c>
      <c r="BD133" s="46" t="s">
        <v>256</v>
      </c>
      <c r="BE133" s="46" t="b">
        <v>1</v>
      </c>
      <c r="BH133" s="46" t="b">
        <v>1</v>
      </c>
      <c r="BJ133" s="46" t="b">
        <v>1</v>
      </c>
      <c r="BL133" s="46" t="b">
        <v>1</v>
      </c>
      <c r="BP133" s="46" t="s">
        <v>256</v>
      </c>
      <c r="BQ133" s="46" t="s">
        <v>333</v>
      </c>
      <c r="BR133" s="46" t="s">
        <v>329</v>
      </c>
      <c r="BS133" s="46" t="s">
        <v>385</v>
      </c>
      <c r="BT133" s="46" t="s">
        <v>383</v>
      </c>
      <c r="BU133" s="46" t="s">
        <v>386</v>
      </c>
      <c r="BV133" s="46" t="s">
        <v>383</v>
      </c>
      <c r="BX133" s="46" t="s">
        <v>352</v>
      </c>
      <c r="BY133" s="46" t="s">
        <v>244</v>
      </c>
      <c r="CA133" s="46" t="s">
        <v>244</v>
      </c>
      <c r="CB133" s="46" t="s">
        <v>240</v>
      </c>
      <c r="CC133" s="46" t="s">
        <v>394</v>
      </c>
      <c r="CU133" s="46" t="s">
        <v>264</v>
      </c>
      <c r="DA133" s="46" t="s">
        <v>245</v>
      </c>
      <c r="DB133" s="46" t="s">
        <v>245</v>
      </c>
      <c r="DC133" s="46" t="s">
        <v>245</v>
      </c>
      <c r="DD133" s="46" t="s">
        <v>265</v>
      </c>
      <c r="DE133" s="46" t="s">
        <v>245</v>
      </c>
      <c r="DF133" s="46" t="s">
        <v>245</v>
      </c>
      <c r="DG133" s="46" t="s">
        <v>245</v>
      </c>
      <c r="DH133" s="46" t="s">
        <v>247</v>
      </c>
      <c r="DK133" s="46" t="b">
        <f>vw_ET_Dataset_Public[[#This Row],[Event Location:  State PCODE]]=vw_ET_Dataset_Public[[#This Row],[Arrival from: Admin 1 PCODE]]</f>
        <v>0</v>
      </c>
      <c r="DL133" s="46" t="b">
        <f>vw_ET_Dataset_Public[[#This Row],[Event Location:  County PCODE]]=vw_ET_Dataset_Public[[#This Row],[Arrival from: Admin 2 PCODE]]</f>
        <v>0</v>
      </c>
      <c r="DM133" s="46" t="b">
        <f>vw_ET_Dataset_Public[[#This Row],[Event Location:  Payam PCODE]]=vw_ET_Dataset_Public[[#This Row],[Arrival from: Admin 3 PCODE]]</f>
        <v>0</v>
      </c>
      <c r="DN133" s="46" t="s">
        <v>3393</v>
      </c>
    </row>
    <row r="134" spans="1:118" x14ac:dyDescent="0.35">
      <c r="A134" s="46" t="s">
        <v>480</v>
      </c>
      <c r="B134" s="47">
        <v>44280</v>
      </c>
      <c r="C134" s="47">
        <v>44206</v>
      </c>
      <c r="D134" s="47">
        <v>44258</v>
      </c>
      <c r="E134" s="46" t="s">
        <v>377</v>
      </c>
      <c r="F134" s="46" t="s">
        <v>375</v>
      </c>
      <c r="G134" s="46" t="s">
        <v>453</v>
      </c>
      <c r="H134" s="46" t="s">
        <v>451</v>
      </c>
      <c r="I134" s="46" t="s">
        <v>467</v>
      </c>
      <c r="J134" s="46" t="s">
        <v>466</v>
      </c>
      <c r="K134" s="46" t="s">
        <v>481</v>
      </c>
      <c r="L134" s="46" t="s">
        <v>466</v>
      </c>
      <c r="M134" s="46">
        <v>3.8078741800000002</v>
      </c>
      <c r="N134" s="46">
        <v>32.752962969999999</v>
      </c>
      <c r="O134" s="46" t="s">
        <v>253</v>
      </c>
      <c r="P134" s="46" t="s">
        <v>302</v>
      </c>
      <c r="Q134" s="46" t="s">
        <v>24</v>
      </c>
      <c r="R134" s="46" t="b">
        <v>1</v>
      </c>
      <c r="U134" s="46" t="b">
        <v>1</v>
      </c>
      <c r="V134" s="46">
        <v>194</v>
      </c>
      <c r="W134" s="46">
        <v>972</v>
      </c>
      <c r="X134" s="46">
        <v>51</v>
      </c>
      <c r="Y134" s="46">
        <v>79</v>
      </c>
      <c r="Z134" s="46">
        <v>69</v>
      </c>
      <c r="AA134" s="46">
        <v>116</v>
      </c>
      <c r="AB134" s="46">
        <v>46</v>
      </c>
      <c r="AC134" s="46">
        <v>28</v>
      </c>
      <c r="AD134" s="46">
        <v>79</v>
      </c>
      <c r="AE134" s="46">
        <v>102</v>
      </c>
      <c r="AF134" s="46">
        <v>83</v>
      </c>
      <c r="AG134" s="46">
        <v>199</v>
      </c>
      <c r="AH134" s="46">
        <v>79</v>
      </c>
      <c r="AI134" s="46">
        <v>41</v>
      </c>
      <c r="AJ134" s="46">
        <v>389</v>
      </c>
      <c r="AK134" s="46">
        <v>583</v>
      </c>
      <c r="AL134" s="46">
        <v>311</v>
      </c>
      <c r="AM134" s="46">
        <v>69</v>
      </c>
      <c r="AN134" s="46">
        <v>972</v>
      </c>
      <c r="AP134" s="46" t="s">
        <v>48</v>
      </c>
      <c r="AR134" s="46" t="s">
        <v>303</v>
      </c>
      <c r="AT134" s="46" t="b">
        <v>1</v>
      </c>
      <c r="AU134" s="46" t="b">
        <v>1</v>
      </c>
      <c r="AV134" s="46" t="s">
        <v>304</v>
      </c>
      <c r="AX134" s="46" t="s">
        <v>305</v>
      </c>
      <c r="BD134" s="46" t="s">
        <v>256</v>
      </c>
      <c r="BE134" s="46" t="b">
        <v>1</v>
      </c>
      <c r="BF134" s="46" t="b">
        <v>1</v>
      </c>
      <c r="BJ134" s="46" t="b">
        <v>1</v>
      </c>
      <c r="BL134" s="46" t="b">
        <v>1</v>
      </c>
      <c r="BP134" s="46" t="s">
        <v>256</v>
      </c>
      <c r="BQ134" s="46" t="s">
        <v>333</v>
      </c>
      <c r="BR134" s="46" t="s">
        <v>329</v>
      </c>
      <c r="BS134" s="46" t="s">
        <v>385</v>
      </c>
      <c r="BT134" s="46" t="s">
        <v>383</v>
      </c>
      <c r="BU134" s="46" t="s">
        <v>386</v>
      </c>
      <c r="BV134" s="46" t="s">
        <v>383</v>
      </c>
      <c r="BX134" s="46" t="s">
        <v>352</v>
      </c>
      <c r="BY134" s="46" t="s">
        <v>244</v>
      </c>
      <c r="CA134" s="46" t="s">
        <v>244</v>
      </c>
      <c r="CB134" s="46" t="s">
        <v>240</v>
      </c>
      <c r="CC134" s="46" t="s">
        <v>390</v>
      </c>
      <c r="CU134" s="46" t="s">
        <v>264</v>
      </c>
      <c r="DA134" s="46" t="s">
        <v>245</v>
      </c>
      <c r="DB134" s="46" t="s">
        <v>245</v>
      </c>
      <c r="DC134" s="46" t="s">
        <v>245</v>
      </c>
      <c r="DD134" s="46" t="s">
        <v>265</v>
      </c>
      <c r="DE134" s="46" t="s">
        <v>245</v>
      </c>
      <c r="DF134" s="46" t="s">
        <v>245</v>
      </c>
      <c r="DG134" s="46" t="s">
        <v>245</v>
      </c>
      <c r="DH134" s="46" t="s">
        <v>247</v>
      </c>
      <c r="DK134" s="46" t="b">
        <f>vw_ET_Dataset_Public[[#This Row],[Event Location:  State PCODE]]=vw_ET_Dataset_Public[[#This Row],[Arrival from: Admin 1 PCODE]]</f>
        <v>0</v>
      </c>
      <c r="DL134" s="46" t="b">
        <f>vw_ET_Dataset_Public[[#This Row],[Event Location:  County PCODE]]=vw_ET_Dataset_Public[[#This Row],[Arrival from: Admin 2 PCODE]]</f>
        <v>0</v>
      </c>
      <c r="DM134" s="46" t="b">
        <f>vw_ET_Dataset_Public[[#This Row],[Event Location:  Payam PCODE]]=vw_ET_Dataset_Public[[#This Row],[Arrival from: Admin 3 PCODE]]</f>
        <v>0</v>
      </c>
      <c r="DN134" s="46" t="s">
        <v>3393</v>
      </c>
    </row>
    <row r="135" spans="1:118" x14ac:dyDescent="0.35">
      <c r="A135" s="46" t="s">
        <v>626</v>
      </c>
      <c r="B135" s="47">
        <v>44280</v>
      </c>
      <c r="C135" s="47">
        <v>44210</v>
      </c>
      <c r="D135" s="47">
        <v>44269</v>
      </c>
      <c r="E135" s="46" t="s">
        <v>377</v>
      </c>
      <c r="F135" s="46" t="s">
        <v>375</v>
      </c>
      <c r="G135" s="46" t="s">
        <v>598</v>
      </c>
      <c r="H135" s="46" t="s">
        <v>596</v>
      </c>
      <c r="I135" s="46" t="s">
        <v>614</v>
      </c>
      <c r="J135" s="46" t="s">
        <v>613</v>
      </c>
      <c r="K135" s="46" t="s">
        <v>627</v>
      </c>
      <c r="L135" s="46" t="s">
        <v>628</v>
      </c>
      <c r="M135" s="46">
        <v>4.4158400000000002</v>
      </c>
      <c r="N135" s="46">
        <v>32.578830000000004</v>
      </c>
      <c r="O135" s="46" t="s">
        <v>253</v>
      </c>
      <c r="P135" s="46" t="s">
        <v>302</v>
      </c>
      <c r="Q135" s="46" t="s">
        <v>24</v>
      </c>
      <c r="R135" s="46" t="b">
        <v>1</v>
      </c>
      <c r="U135" s="46" t="b">
        <v>1</v>
      </c>
      <c r="V135" s="46">
        <v>69</v>
      </c>
      <c r="W135" s="46">
        <v>343</v>
      </c>
      <c r="X135" s="46">
        <v>6</v>
      </c>
      <c r="Y135" s="46">
        <v>10</v>
      </c>
      <c r="Z135" s="46">
        <v>34</v>
      </c>
      <c r="AA135" s="46">
        <v>79</v>
      </c>
      <c r="AB135" s="46">
        <v>38</v>
      </c>
      <c r="AC135" s="46">
        <v>10</v>
      </c>
      <c r="AD135" s="46">
        <v>4</v>
      </c>
      <c r="AE135" s="46">
        <v>15</v>
      </c>
      <c r="AF135" s="46">
        <v>27</v>
      </c>
      <c r="AG135" s="46">
        <v>65</v>
      </c>
      <c r="AH135" s="46">
        <v>43</v>
      </c>
      <c r="AI135" s="46">
        <v>12</v>
      </c>
      <c r="AJ135" s="46">
        <v>177</v>
      </c>
      <c r="AK135" s="46">
        <v>166</v>
      </c>
      <c r="AL135" s="46">
        <v>35</v>
      </c>
      <c r="AM135" s="46">
        <v>22</v>
      </c>
      <c r="AN135" s="46">
        <v>343</v>
      </c>
      <c r="AP135" s="46" t="s">
        <v>48</v>
      </c>
      <c r="AR135" s="46" t="s">
        <v>303</v>
      </c>
      <c r="AT135" s="46" t="b">
        <v>1</v>
      </c>
      <c r="AV135" s="46" t="s">
        <v>304</v>
      </c>
      <c r="AX135" s="46" t="s">
        <v>350</v>
      </c>
      <c r="BD135" s="46" t="s">
        <v>256</v>
      </c>
      <c r="BE135" s="46" t="b">
        <v>1</v>
      </c>
      <c r="BF135" s="46" t="b">
        <v>1</v>
      </c>
      <c r="BH135" s="46" t="b">
        <v>1</v>
      </c>
      <c r="BI135" s="46" t="b">
        <v>1</v>
      </c>
      <c r="BP135" s="46" t="s">
        <v>256</v>
      </c>
      <c r="BQ135" s="46" t="s">
        <v>333</v>
      </c>
      <c r="BR135" s="46" t="s">
        <v>329</v>
      </c>
      <c r="BS135" s="46" t="s">
        <v>433</v>
      </c>
      <c r="BT135" s="46" t="s">
        <v>429</v>
      </c>
      <c r="BU135" s="46" t="s">
        <v>434</v>
      </c>
      <c r="BV135" s="46" t="s">
        <v>430</v>
      </c>
      <c r="BX135" s="46" t="s">
        <v>496</v>
      </c>
      <c r="BY135" s="46" t="s">
        <v>498</v>
      </c>
      <c r="CA135" s="46" t="s">
        <v>244</v>
      </c>
      <c r="CB135" s="46" t="s">
        <v>240</v>
      </c>
      <c r="CC135" s="46" t="s">
        <v>625</v>
      </c>
      <c r="CU135" s="46" t="s">
        <v>264</v>
      </c>
      <c r="DA135" s="46" t="s">
        <v>245</v>
      </c>
      <c r="DB135" s="46" t="s">
        <v>265</v>
      </c>
      <c r="DC135" s="46" t="s">
        <v>265</v>
      </c>
      <c r="DD135" s="46" t="s">
        <v>245</v>
      </c>
      <c r="DE135" s="46" t="s">
        <v>245</v>
      </c>
      <c r="DF135" s="46" t="s">
        <v>245</v>
      </c>
      <c r="DG135" s="46" t="s">
        <v>245</v>
      </c>
      <c r="DH135" s="46" t="s">
        <v>247</v>
      </c>
      <c r="DK135" s="46" t="b">
        <f>vw_ET_Dataset_Public[[#This Row],[Event Location:  State PCODE]]=vw_ET_Dataset_Public[[#This Row],[Arrival from: Admin 1 PCODE]]</f>
        <v>0</v>
      </c>
      <c r="DL135" s="46" t="b">
        <f>vw_ET_Dataset_Public[[#This Row],[Event Location:  County PCODE]]=vw_ET_Dataset_Public[[#This Row],[Arrival from: Admin 2 PCODE]]</f>
        <v>0</v>
      </c>
      <c r="DM135" s="46" t="b">
        <f>vw_ET_Dataset_Public[[#This Row],[Event Location:  Payam PCODE]]=vw_ET_Dataset_Public[[#This Row],[Arrival from: Admin 3 PCODE]]</f>
        <v>0</v>
      </c>
      <c r="DN135" s="46" t="s">
        <v>3393</v>
      </c>
    </row>
    <row r="136" spans="1:118" x14ac:dyDescent="0.35">
      <c r="A136" s="46" t="s">
        <v>477</v>
      </c>
      <c r="B136" s="47">
        <v>44280</v>
      </c>
      <c r="C136" s="47">
        <v>44211</v>
      </c>
      <c r="D136" s="47">
        <v>44263</v>
      </c>
      <c r="E136" s="46" t="s">
        <v>377</v>
      </c>
      <c r="F136" s="46" t="s">
        <v>375</v>
      </c>
      <c r="G136" s="46" t="s">
        <v>453</v>
      </c>
      <c r="H136" s="46" t="s">
        <v>451</v>
      </c>
      <c r="I136" s="46" t="s">
        <v>467</v>
      </c>
      <c r="J136" s="46" t="s">
        <v>466</v>
      </c>
      <c r="K136" s="46" t="s">
        <v>478</v>
      </c>
      <c r="L136" s="46" t="s">
        <v>479</v>
      </c>
      <c r="M136" s="46">
        <v>3.8929200000000002</v>
      </c>
      <c r="N136" s="46">
        <v>32.65842</v>
      </c>
      <c r="O136" s="46" t="s">
        <v>253</v>
      </c>
      <c r="P136" s="46" t="s">
        <v>302</v>
      </c>
      <c r="Q136" s="46" t="s">
        <v>24</v>
      </c>
      <c r="R136" s="46" t="b">
        <v>1</v>
      </c>
      <c r="U136" s="46" t="b">
        <v>1</v>
      </c>
      <c r="V136" s="46">
        <v>110</v>
      </c>
      <c r="W136" s="46">
        <v>565</v>
      </c>
      <c r="X136" s="46">
        <v>30</v>
      </c>
      <c r="Y136" s="46">
        <v>46</v>
      </c>
      <c r="Z136" s="46">
        <v>40</v>
      </c>
      <c r="AA136" s="46">
        <v>67</v>
      </c>
      <c r="AB136" s="46">
        <v>27</v>
      </c>
      <c r="AC136" s="46">
        <v>16</v>
      </c>
      <c r="AD136" s="46">
        <v>46</v>
      </c>
      <c r="AE136" s="46">
        <v>59</v>
      </c>
      <c r="AF136" s="46">
        <v>48</v>
      </c>
      <c r="AG136" s="46">
        <v>116</v>
      </c>
      <c r="AH136" s="46">
        <v>46</v>
      </c>
      <c r="AI136" s="46">
        <v>24</v>
      </c>
      <c r="AJ136" s="46">
        <v>226</v>
      </c>
      <c r="AK136" s="46">
        <v>339</v>
      </c>
      <c r="AL136" s="46">
        <v>181</v>
      </c>
      <c r="AM136" s="46">
        <v>40</v>
      </c>
      <c r="AN136" s="46">
        <v>565</v>
      </c>
      <c r="AP136" s="46" t="s">
        <v>48</v>
      </c>
      <c r="AR136" s="46" t="s">
        <v>303</v>
      </c>
      <c r="AT136" s="46" t="b">
        <v>1</v>
      </c>
      <c r="AU136" s="46" t="b">
        <v>1</v>
      </c>
      <c r="AV136" s="46" t="s">
        <v>304</v>
      </c>
      <c r="AX136" s="46" t="s">
        <v>350</v>
      </c>
      <c r="BD136" s="46" t="s">
        <v>256</v>
      </c>
      <c r="BE136" s="46" t="b">
        <v>1</v>
      </c>
      <c r="BF136" s="46" t="b">
        <v>1</v>
      </c>
      <c r="BH136" s="46" t="b">
        <v>1</v>
      </c>
      <c r="BJ136" s="46" t="b">
        <v>1</v>
      </c>
      <c r="BL136" s="46" t="b">
        <v>1</v>
      </c>
      <c r="BP136" s="46" t="s">
        <v>256</v>
      </c>
      <c r="BQ136" s="46" t="s">
        <v>333</v>
      </c>
      <c r="BR136" s="46" t="s">
        <v>329</v>
      </c>
      <c r="BS136" s="46" t="s">
        <v>385</v>
      </c>
      <c r="BT136" s="46" t="s">
        <v>383</v>
      </c>
      <c r="BU136" s="46" t="s">
        <v>386</v>
      </c>
      <c r="BV136" s="46" t="s">
        <v>383</v>
      </c>
      <c r="BX136" s="46" t="s">
        <v>352</v>
      </c>
      <c r="BY136" s="46" t="s">
        <v>244</v>
      </c>
      <c r="CA136" s="46" t="s">
        <v>244</v>
      </c>
      <c r="CB136" s="46" t="s">
        <v>240</v>
      </c>
      <c r="CC136" s="46" t="s">
        <v>390</v>
      </c>
      <c r="CU136" s="46" t="s">
        <v>264</v>
      </c>
      <c r="DA136" s="46" t="s">
        <v>245</v>
      </c>
      <c r="DB136" s="46" t="s">
        <v>245</v>
      </c>
      <c r="DC136" s="46" t="s">
        <v>245</v>
      </c>
      <c r="DD136" s="46" t="s">
        <v>265</v>
      </c>
      <c r="DE136" s="46" t="s">
        <v>245</v>
      </c>
      <c r="DF136" s="46" t="s">
        <v>245</v>
      </c>
      <c r="DG136" s="46" t="s">
        <v>265</v>
      </c>
      <c r="DH136" s="46" t="s">
        <v>247</v>
      </c>
      <c r="DK136" s="46" t="b">
        <f>vw_ET_Dataset_Public[[#This Row],[Event Location:  State PCODE]]=vw_ET_Dataset_Public[[#This Row],[Arrival from: Admin 1 PCODE]]</f>
        <v>0</v>
      </c>
      <c r="DL136" s="46" t="b">
        <f>vw_ET_Dataset_Public[[#This Row],[Event Location:  County PCODE]]=vw_ET_Dataset_Public[[#This Row],[Arrival from: Admin 2 PCODE]]</f>
        <v>0</v>
      </c>
      <c r="DM136" s="46" t="b">
        <f>vw_ET_Dataset_Public[[#This Row],[Event Location:  Payam PCODE]]=vw_ET_Dataset_Public[[#This Row],[Arrival from: Admin 3 PCODE]]</f>
        <v>0</v>
      </c>
      <c r="DN136" s="46" t="s">
        <v>3393</v>
      </c>
    </row>
    <row r="137" spans="1:118" x14ac:dyDescent="0.35">
      <c r="A137" s="46" t="s">
        <v>482</v>
      </c>
      <c r="B137" s="47">
        <v>44280</v>
      </c>
      <c r="C137" s="47">
        <v>44211</v>
      </c>
      <c r="D137" s="47">
        <v>44269</v>
      </c>
      <c r="E137" s="46" t="s">
        <v>377</v>
      </c>
      <c r="F137" s="46" t="s">
        <v>375</v>
      </c>
      <c r="G137" s="46" t="s">
        <v>453</v>
      </c>
      <c r="H137" s="46" t="s">
        <v>451</v>
      </c>
      <c r="I137" s="46" t="s">
        <v>467</v>
      </c>
      <c r="J137" s="46" t="s">
        <v>466</v>
      </c>
      <c r="K137" s="46" t="s">
        <v>483</v>
      </c>
      <c r="L137" s="46" t="s">
        <v>484</v>
      </c>
      <c r="M137" s="46">
        <v>3.8958141199999998</v>
      </c>
      <c r="N137" s="46">
        <v>32.657358170000002</v>
      </c>
      <c r="O137" s="46" t="s">
        <v>253</v>
      </c>
      <c r="P137" s="46" t="s">
        <v>302</v>
      </c>
      <c r="Q137" s="46" t="s">
        <v>24</v>
      </c>
      <c r="R137" s="46" t="b">
        <v>1</v>
      </c>
      <c r="U137" s="46" t="b">
        <v>1</v>
      </c>
      <c r="V137" s="46">
        <v>58</v>
      </c>
      <c r="W137" s="46">
        <v>285</v>
      </c>
      <c r="X137" s="46">
        <v>15</v>
      </c>
      <c r="Y137" s="46">
        <v>23</v>
      </c>
      <c r="Z137" s="46">
        <v>20</v>
      </c>
      <c r="AA137" s="46">
        <v>34</v>
      </c>
      <c r="AB137" s="46">
        <v>14</v>
      </c>
      <c r="AC137" s="46">
        <v>8</v>
      </c>
      <c r="AD137" s="46">
        <v>23</v>
      </c>
      <c r="AE137" s="46">
        <v>30</v>
      </c>
      <c r="AF137" s="46">
        <v>24</v>
      </c>
      <c r="AG137" s="46">
        <v>58</v>
      </c>
      <c r="AH137" s="46">
        <v>23</v>
      </c>
      <c r="AI137" s="46">
        <v>13</v>
      </c>
      <c r="AJ137" s="46">
        <v>114</v>
      </c>
      <c r="AK137" s="46">
        <v>171</v>
      </c>
      <c r="AL137" s="46">
        <v>91</v>
      </c>
      <c r="AM137" s="46">
        <v>21</v>
      </c>
      <c r="AN137" s="46">
        <v>285</v>
      </c>
      <c r="AP137" s="46" t="s">
        <v>48</v>
      </c>
      <c r="AR137" s="46" t="s">
        <v>327</v>
      </c>
      <c r="AT137" s="46" t="b">
        <v>1</v>
      </c>
      <c r="AU137" s="46" t="b">
        <v>1</v>
      </c>
      <c r="AV137" s="46" t="s">
        <v>255</v>
      </c>
      <c r="AX137" s="46" t="s">
        <v>305</v>
      </c>
      <c r="BD137" s="46" t="s">
        <v>256</v>
      </c>
      <c r="BE137" s="46" t="b">
        <v>1</v>
      </c>
      <c r="BF137" s="46" t="b">
        <v>1</v>
      </c>
      <c r="BH137" s="46" t="b">
        <v>1</v>
      </c>
      <c r="BJ137" s="46" t="b">
        <v>1</v>
      </c>
      <c r="BL137" s="46" t="b">
        <v>1</v>
      </c>
      <c r="BP137" s="46" t="s">
        <v>256</v>
      </c>
      <c r="BQ137" s="46" t="s">
        <v>333</v>
      </c>
      <c r="BR137" s="46" t="s">
        <v>329</v>
      </c>
      <c r="BS137" s="46" t="s">
        <v>385</v>
      </c>
      <c r="BT137" s="46" t="s">
        <v>383</v>
      </c>
      <c r="BU137" s="46" t="s">
        <v>386</v>
      </c>
      <c r="BV137" s="46" t="s">
        <v>383</v>
      </c>
      <c r="BX137" s="46" t="s">
        <v>352</v>
      </c>
      <c r="BY137" s="46" t="s">
        <v>244</v>
      </c>
      <c r="CA137" s="46" t="s">
        <v>244</v>
      </c>
      <c r="CB137" s="46" t="s">
        <v>240</v>
      </c>
      <c r="CC137" s="46" t="s">
        <v>394</v>
      </c>
      <c r="CU137" s="46" t="s">
        <v>264</v>
      </c>
      <c r="DA137" s="46" t="s">
        <v>245</v>
      </c>
      <c r="DB137" s="46" t="s">
        <v>245</v>
      </c>
      <c r="DC137" s="46" t="s">
        <v>245</v>
      </c>
      <c r="DD137" s="46" t="s">
        <v>265</v>
      </c>
      <c r="DE137" s="46" t="s">
        <v>265</v>
      </c>
      <c r="DF137" s="46" t="s">
        <v>245</v>
      </c>
      <c r="DG137" s="46" t="s">
        <v>246</v>
      </c>
      <c r="DH137" s="46" t="s">
        <v>247</v>
      </c>
      <c r="DK137" s="46" t="b">
        <f>vw_ET_Dataset_Public[[#This Row],[Event Location:  State PCODE]]=vw_ET_Dataset_Public[[#This Row],[Arrival from: Admin 1 PCODE]]</f>
        <v>0</v>
      </c>
      <c r="DL137" s="46" t="b">
        <f>vw_ET_Dataset_Public[[#This Row],[Event Location:  County PCODE]]=vw_ET_Dataset_Public[[#This Row],[Arrival from: Admin 2 PCODE]]</f>
        <v>0</v>
      </c>
      <c r="DM137" s="46" t="b">
        <f>vw_ET_Dataset_Public[[#This Row],[Event Location:  Payam PCODE]]=vw_ET_Dataset_Public[[#This Row],[Arrival from: Admin 3 PCODE]]</f>
        <v>0</v>
      </c>
      <c r="DN137" s="46" t="s">
        <v>3393</v>
      </c>
    </row>
    <row r="138" spans="1:118" x14ac:dyDescent="0.35">
      <c r="A138" s="46" t="s">
        <v>1980</v>
      </c>
      <c r="B138" s="47">
        <v>44280</v>
      </c>
      <c r="C138" s="47">
        <v>44265</v>
      </c>
      <c r="D138" s="47">
        <v>44266</v>
      </c>
      <c r="E138" s="46" t="s">
        <v>1626</v>
      </c>
      <c r="F138" s="46" t="s">
        <v>111</v>
      </c>
      <c r="G138" s="46" t="s">
        <v>1652</v>
      </c>
      <c r="H138" s="46" t="s">
        <v>1649</v>
      </c>
      <c r="I138" s="46" t="s">
        <v>1968</v>
      </c>
      <c r="J138" s="46" t="s">
        <v>1967</v>
      </c>
      <c r="K138" s="46" t="s">
        <v>1977</v>
      </c>
      <c r="L138" s="46" t="s">
        <v>1978</v>
      </c>
      <c r="M138" s="46">
        <v>7.829999924</v>
      </c>
      <c r="N138" s="46">
        <v>28.459999079999999</v>
      </c>
      <c r="O138" s="46" t="s">
        <v>232</v>
      </c>
      <c r="P138" s="46" t="s">
        <v>271</v>
      </c>
      <c r="Q138" s="46" t="s">
        <v>6</v>
      </c>
      <c r="U138" s="46" t="b">
        <v>1</v>
      </c>
      <c r="V138" s="46">
        <v>400</v>
      </c>
      <c r="W138" s="46">
        <v>2011</v>
      </c>
      <c r="X138" s="46">
        <v>109</v>
      </c>
      <c r="Y138" s="46">
        <v>152</v>
      </c>
      <c r="Z138" s="46">
        <v>220</v>
      </c>
      <c r="AA138" s="46">
        <v>186</v>
      </c>
      <c r="AB138" s="46">
        <v>127</v>
      </c>
      <c r="AC138" s="46">
        <v>51</v>
      </c>
      <c r="AD138" s="46">
        <v>151</v>
      </c>
      <c r="AE138" s="46">
        <v>210</v>
      </c>
      <c r="AF138" s="46">
        <v>303</v>
      </c>
      <c r="AG138" s="46">
        <v>257</v>
      </c>
      <c r="AH138" s="46">
        <v>175</v>
      </c>
      <c r="AI138" s="46">
        <v>70</v>
      </c>
      <c r="AJ138" s="46">
        <v>845</v>
      </c>
      <c r="AK138" s="46">
        <v>1166</v>
      </c>
      <c r="AL138" s="46">
        <v>622</v>
      </c>
      <c r="AM138" s="46">
        <v>121</v>
      </c>
      <c r="AN138" s="46">
        <v>2011</v>
      </c>
      <c r="AO138" s="46" t="s">
        <v>12</v>
      </c>
      <c r="AP138" s="46" t="s">
        <v>48</v>
      </c>
      <c r="AR138" s="46" t="s">
        <v>272</v>
      </c>
      <c r="AV138" s="46" t="s">
        <v>255</v>
      </c>
      <c r="AX138" s="46" t="s">
        <v>29</v>
      </c>
      <c r="AZ138" s="46" t="s">
        <v>906</v>
      </c>
      <c r="BA138" s="46" t="b">
        <v>1</v>
      </c>
      <c r="BD138" s="46" t="s">
        <v>256</v>
      </c>
      <c r="BE138" s="46" t="b">
        <v>1</v>
      </c>
      <c r="BL138" s="46" t="b">
        <v>1</v>
      </c>
      <c r="BP138" s="46" t="s">
        <v>237</v>
      </c>
      <c r="BQ138" s="46" t="s">
        <v>242</v>
      </c>
      <c r="BR138" s="46" t="s">
        <v>238</v>
      </c>
      <c r="BS138" s="46" t="s">
        <v>1626</v>
      </c>
      <c r="BT138" s="46" t="s">
        <v>111</v>
      </c>
      <c r="BU138" s="46" t="s">
        <v>1652</v>
      </c>
      <c r="BV138" s="46" t="s">
        <v>1649</v>
      </c>
      <c r="BX138" s="46" t="s">
        <v>1967</v>
      </c>
      <c r="BY138" s="46" t="s">
        <v>1968</v>
      </c>
      <c r="CA138" s="46" t="s">
        <v>244</v>
      </c>
      <c r="CB138" s="46" t="s">
        <v>240</v>
      </c>
      <c r="CC138" s="46" t="s">
        <v>1981</v>
      </c>
      <c r="CD138" s="46" t="s">
        <v>237</v>
      </c>
      <c r="CU138" s="46" t="s">
        <v>237</v>
      </c>
      <c r="DA138" s="46" t="s">
        <v>245</v>
      </c>
      <c r="DB138" s="46" t="s">
        <v>245</v>
      </c>
      <c r="DC138" s="46" t="s">
        <v>246</v>
      </c>
      <c r="DD138" s="46" t="s">
        <v>245</v>
      </c>
      <c r="DE138" s="46" t="s">
        <v>265</v>
      </c>
      <c r="DF138" s="46" t="s">
        <v>246</v>
      </c>
      <c r="DG138" s="46" t="s">
        <v>246</v>
      </c>
      <c r="DH138" s="46" t="s">
        <v>247</v>
      </c>
      <c r="DK138" s="46" t="b">
        <f>vw_ET_Dataset_Public[[#This Row],[Event Location:  State PCODE]]=vw_ET_Dataset_Public[[#This Row],[Arrival from: Admin 1 PCODE]]</f>
        <v>1</v>
      </c>
      <c r="DL138" s="46" t="b">
        <f>vw_ET_Dataset_Public[[#This Row],[Event Location:  County PCODE]]=vw_ET_Dataset_Public[[#This Row],[Arrival from: Admin 2 PCODE]]</f>
        <v>1</v>
      </c>
      <c r="DM138" s="46" t="b">
        <f>vw_ET_Dataset_Public[[#This Row],[Event Location:  Payam PCODE]]=vw_ET_Dataset_Public[[#This Row],[Arrival from: Admin 3 PCODE]]</f>
        <v>1</v>
      </c>
      <c r="DN138" s="46" t="s">
        <v>3390</v>
      </c>
    </row>
    <row r="139" spans="1:118" x14ac:dyDescent="0.35">
      <c r="A139" s="46" t="s">
        <v>2450</v>
      </c>
      <c r="B139" s="47">
        <v>44280</v>
      </c>
      <c r="C139" s="47">
        <v>44278</v>
      </c>
      <c r="D139" s="47">
        <v>44279</v>
      </c>
      <c r="E139" s="46" t="s">
        <v>841</v>
      </c>
      <c r="F139" s="46" t="s">
        <v>57</v>
      </c>
      <c r="G139" s="46" t="s">
        <v>1163</v>
      </c>
      <c r="H139" s="46" t="s">
        <v>102</v>
      </c>
      <c r="I139" s="46" t="s">
        <v>1164</v>
      </c>
      <c r="J139" s="46" t="s">
        <v>1162</v>
      </c>
      <c r="K139" s="46" t="s">
        <v>1169</v>
      </c>
      <c r="L139" s="46" t="s">
        <v>1170</v>
      </c>
      <c r="M139" s="46">
        <v>9.0633333329999992</v>
      </c>
      <c r="N139" s="46">
        <v>29.139166670000002</v>
      </c>
      <c r="O139" s="46" t="s">
        <v>232</v>
      </c>
      <c r="P139" s="46" t="s">
        <v>271</v>
      </c>
      <c r="Q139" s="46" t="s">
        <v>6</v>
      </c>
      <c r="T139" s="46" t="b">
        <v>1</v>
      </c>
      <c r="V139" s="46">
        <v>10</v>
      </c>
      <c r="W139" s="46">
        <v>70</v>
      </c>
      <c r="X139" s="46">
        <v>2</v>
      </c>
      <c r="Y139" s="46">
        <v>10</v>
      </c>
      <c r="Z139" s="46">
        <v>18</v>
      </c>
      <c r="AA139" s="46">
        <v>4</v>
      </c>
      <c r="AB139" s="46">
        <v>2</v>
      </c>
      <c r="AC139" s="46">
        <v>0</v>
      </c>
      <c r="AD139" s="46">
        <v>3</v>
      </c>
      <c r="AE139" s="46">
        <v>7</v>
      </c>
      <c r="AF139" s="46">
        <v>10</v>
      </c>
      <c r="AG139" s="46">
        <v>9</v>
      </c>
      <c r="AH139" s="46">
        <v>5</v>
      </c>
      <c r="AI139" s="46">
        <v>0</v>
      </c>
      <c r="AJ139" s="46">
        <v>36</v>
      </c>
      <c r="AK139" s="46">
        <v>34</v>
      </c>
      <c r="AL139" s="46">
        <v>22</v>
      </c>
      <c r="AM139" s="46">
        <v>0</v>
      </c>
      <c r="AN139" s="46">
        <v>70</v>
      </c>
      <c r="AO139" s="46" t="s">
        <v>12</v>
      </c>
      <c r="AP139" s="46" t="s">
        <v>48</v>
      </c>
      <c r="AR139" s="46" t="s">
        <v>327</v>
      </c>
      <c r="AV139" s="46" t="s">
        <v>304</v>
      </c>
      <c r="AX139" s="46" t="s">
        <v>350</v>
      </c>
      <c r="AZ139" s="46" t="s">
        <v>789</v>
      </c>
      <c r="BB139" s="46" t="b">
        <v>1</v>
      </c>
      <c r="BC139" s="46" t="b">
        <v>1</v>
      </c>
      <c r="BD139" s="46" t="s">
        <v>256</v>
      </c>
      <c r="BE139" s="46" t="b">
        <v>1</v>
      </c>
      <c r="BF139" s="46" t="b">
        <v>1</v>
      </c>
      <c r="BH139" s="46" t="b">
        <v>1</v>
      </c>
      <c r="BL139" s="46" t="b">
        <v>1</v>
      </c>
      <c r="BP139" s="46" t="s">
        <v>237</v>
      </c>
      <c r="BQ139" s="46" t="s">
        <v>242</v>
      </c>
      <c r="BR139" s="46" t="s">
        <v>238</v>
      </c>
      <c r="BS139" s="46" t="s">
        <v>841</v>
      </c>
      <c r="BT139" s="46" t="s">
        <v>57</v>
      </c>
      <c r="BU139" s="46" t="s">
        <v>1163</v>
      </c>
      <c r="BV139" s="46" t="s">
        <v>102</v>
      </c>
      <c r="BX139" s="46" t="s">
        <v>1162</v>
      </c>
      <c r="BY139" s="46" t="s">
        <v>1164</v>
      </c>
      <c r="CA139" s="46" t="s">
        <v>1169</v>
      </c>
      <c r="CB139" s="46" t="s">
        <v>1170</v>
      </c>
      <c r="CC139" s="46" t="s">
        <v>1162</v>
      </c>
      <c r="CD139" s="46" t="s">
        <v>237</v>
      </c>
      <c r="CU139" s="46" t="s">
        <v>256</v>
      </c>
      <c r="CV139" s="46">
        <v>360</v>
      </c>
      <c r="CW139" s="46">
        <v>786</v>
      </c>
      <c r="CX139" s="46" t="s">
        <v>303</v>
      </c>
      <c r="CY139" s="46" t="s">
        <v>2256</v>
      </c>
      <c r="DA139" s="46" t="s">
        <v>245</v>
      </c>
      <c r="DB139" s="46" t="s">
        <v>265</v>
      </c>
      <c r="DC139" s="46" t="s">
        <v>265</v>
      </c>
      <c r="DD139" s="46" t="s">
        <v>246</v>
      </c>
      <c r="DE139" s="46" t="s">
        <v>246</v>
      </c>
      <c r="DF139" s="46" t="s">
        <v>265</v>
      </c>
      <c r="DG139" s="46" t="s">
        <v>246</v>
      </c>
      <c r="DH139" s="46" t="s">
        <v>247</v>
      </c>
      <c r="DK139" s="46" t="b">
        <f>vw_ET_Dataset_Public[[#This Row],[Event Location:  State PCODE]]=vw_ET_Dataset_Public[[#This Row],[Arrival from: Admin 1 PCODE]]</f>
        <v>1</v>
      </c>
      <c r="DL139" s="46" t="b">
        <f>vw_ET_Dataset_Public[[#This Row],[Event Location:  County PCODE]]=vw_ET_Dataset_Public[[#This Row],[Arrival from: Admin 2 PCODE]]</f>
        <v>1</v>
      </c>
      <c r="DM139" s="46" t="b">
        <f>vw_ET_Dataset_Public[[#This Row],[Event Location:  Payam PCODE]]=vw_ET_Dataset_Public[[#This Row],[Arrival from: Admin 3 PCODE]]</f>
        <v>1</v>
      </c>
      <c r="DN139" s="46" t="s">
        <v>3390</v>
      </c>
    </row>
    <row r="140" spans="1:118" x14ac:dyDescent="0.35">
      <c r="A140" s="46" t="s">
        <v>595</v>
      </c>
      <c r="B140" s="47">
        <v>44281</v>
      </c>
      <c r="C140" s="47">
        <v>44203</v>
      </c>
      <c r="D140" s="47">
        <v>44263</v>
      </c>
      <c r="E140" s="46" t="s">
        <v>377</v>
      </c>
      <c r="F140" s="46" t="s">
        <v>375</v>
      </c>
      <c r="G140" s="46" t="s">
        <v>598</v>
      </c>
      <c r="H140" s="46" t="s">
        <v>596</v>
      </c>
      <c r="I140" s="46" t="s">
        <v>599</v>
      </c>
      <c r="J140" s="46" t="s">
        <v>597</v>
      </c>
      <c r="K140" s="46" t="s">
        <v>600</v>
      </c>
      <c r="L140" s="46" t="s">
        <v>601</v>
      </c>
      <c r="M140" s="46">
        <v>4.4497671499999996</v>
      </c>
      <c r="N140" s="46">
        <v>32.81548772</v>
      </c>
      <c r="O140" s="46" t="s">
        <v>253</v>
      </c>
      <c r="P140" s="46" t="s">
        <v>382</v>
      </c>
      <c r="Q140" s="46" t="s">
        <v>24</v>
      </c>
      <c r="R140" s="46" t="b">
        <v>1</v>
      </c>
      <c r="U140" s="46" t="b">
        <v>1</v>
      </c>
      <c r="V140" s="46">
        <v>66</v>
      </c>
      <c r="W140" s="46">
        <v>284</v>
      </c>
      <c r="X140" s="46">
        <v>18</v>
      </c>
      <c r="Y140" s="46">
        <v>13</v>
      </c>
      <c r="Z140" s="46">
        <v>30</v>
      </c>
      <c r="AA140" s="46">
        <v>45</v>
      </c>
      <c r="AB140" s="46">
        <v>17</v>
      </c>
      <c r="AC140" s="46">
        <v>13</v>
      </c>
      <c r="AD140" s="46">
        <v>20</v>
      </c>
      <c r="AE140" s="46">
        <v>20</v>
      </c>
      <c r="AF140" s="46">
        <v>34</v>
      </c>
      <c r="AG140" s="46">
        <v>47</v>
      </c>
      <c r="AH140" s="46">
        <v>19</v>
      </c>
      <c r="AI140" s="46">
        <v>8</v>
      </c>
      <c r="AJ140" s="46">
        <v>136</v>
      </c>
      <c r="AK140" s="46">
        <v>148</v>
      </c>
      <c r="AL140" s="46">
        <v>71</v>
      </c>
      <c r="AM140" s="46">
        <v>21</v>
      </c>
      <c r="AN140" s="46">
        <v>284</v>
      </c>
      <c r="AP140" s="46" t="s">
        <v>48</v>
      </c>
      <c r="AR140" s="46" t="s">
        <v>303</v>
      </c>
      <c r="AT140" s="46" t="b">
        <v>1</v>
      </c>
      <c r="AU140" s="46" t="b">
        <v>1</v>
      </c>
      <c r="AV140" s="46" t="s">
        <v>304</v>
      </c>
      <c r="AX140" s="46" t="s">
        <v>350</v>
      </c>
      <c r="BD140" s="46" t="s">
        <v>256</v>
      </c>
      <c r="BE140" s="46" t="b">
        <v>1</v>
      </c>
      <c r="BH140" s="46" t="b">
        <v>1</v>
      </c>
      <c r="BL140" s="46" t="b">
        <v>1</v>
      </c>
      <c r="BP140" s="46" t="s">
        <v>256</v>
      </c>
      <c r="BQ140" s="46" t="s">
        <v>333</v>
      </c>
      <c r="BR140" s="46" t="s">
        <v>329</v>
      </c>
      <c r="BS140" s="46" t="s">
        <v>385</v>
      </c>
      <c r="BT140" s="46" t="s">
        <v>383</v>
      </c>
      <c r="BU140" s="46" t="s">
        <v>386</v>
      </c>
      <c r="BV140" s="46" t="s">
        <v>383</v>
      </c>
      <c r="BX140" s="46" t="s">
        <v>352</v>
      </c>
      <c r="BY140" s="46" t="s">
        <v>244</v>
      </c>
      <c r="CA140" s="46" t="s">
        <v>244</v>
      </c>
      <c r="CB140" s="46" t="s">
        <v>240</v>
      </c>
      <c r="CC140" s="46" t="s">
        <v>394</v>
      </c>
      <c r="CU140" s="46" t="s">
        <v>264</v>
      </c>
      <c r="DA140" s="46" t="s">
        <v>245</v>
      </c>
      <c r="DB140" s="46" t="s">
        <v>245</v>
      </c>
      <c r="DC140" s="46" t="s">
        <v>245</v>
      </c>
      <c r="DD140" s="46" t="s">
        <v>245</v>
      </c>
      <c r="DE140" s="46" t="s">
        <v>245</v>
      </c>
      <c r="DF140" s="46" t="s">
        <v>245</v>
      </c>
      <c r="DG140" s="46" t="s">
        <v>245</v>
      </c>
      <c r="DH140" s="46" t="s">
        <v>506</v>
      </c>
      <c r="DI140" s="46" t="s">
        <v>602</v>
      </c>
      <c r="DJ140" s="46" t="s">
        <v>265</v>
      </c>
      <c r="DK140" s="46" t="b">
        <f>vw_ET_Dataset_Public[[#This Row],[Event Location:  State PCODE]]=vw_ET_Dataset_Public[[#This Row],[Arrival from: Admin 1 PCODE]]</f>
        <v>0</v>
      </c>
      <c r="DL140" s="46" t="b">
        <f>vw_ET_Dataset_Public[[#This Row],[Event Location:  County PCODE]]=vw_ET_Dataset_Public[[#This Row],[Arrival from: Admin 2 PCODE]]</f>
        <v>0</v>
      </c>
      <c r="DM140" s="46" t="b">
        <f>vw_ET_Dataset_Public[[#This Row],[Event Location:  Payam PCODE]]=vw_ET_Dataset_Public[[#This Row],[Arrival from: Admin 3 PCODE]]</f>
        <v>0</v>
      </c>
      <c r="DN140" s="46" t="s">
        <v>3393</v>
      </c>
    </row>
    <row r="141" spans="1:118" x14ac:dyDescent="0.35">
      <c r="A141" s="46" t="s">
        <v>1673</v>
      </c>
      <c r="B141" s="47">
        <v>44281</v>
      </c>
      <c r="C141" s="47">
        <v>44260</v>
      </c>
      <c r="D141" s="47">
        <v>44280</v>
      </c>
      <c r="E141" s="46" t="s">
        <v>1626</v>
      </c>
      <c r="F141" s="46" t="s">
        <v>111</v>
      </c>
      <c r="G141" s="46" t="s">
        <v>1627</v>
      </c>
      <c r="H141" s="46" t="s">
        <v>1624</v>
      </c>
      <c r="I141" s="46" t="s">
        <v>1637</v>
      </c>
      <c r="J141" s="46" t="s">
        <v>1635</v>
      </c>
      <c r="K141" s="46" t="s">
        <v>1674</v>
      </c>
      <c r="L141" s="46" t="s">
        <v>1675</v>
      </c>
      <c r="M141" s="46">
        <v>8.07738142</v>
      </c>
      <c r="N141" s="46">
        <v>28.22144587</v>
      </c>
      <c r="O141" s="46" t="s">
        <v>253</v>
      </c>
      <c r="P141" s="46" t="s">
        <v>382</v>
      </c>
      <c r="Q141" s="46" t="s">
        <v>6</v>
      </c>
      <c r="R141" s="46" t="b">
        <v>1</v>
      </c>
      <c r="V141" s="46">
        <v>1538</v>
      </c>
      <c r="W141" s="46">
        <v>8002</v>
      </c>
      <c r="X141" s="46">
        <v>437</v>
      </c>
      <c r="Y141" s="46">
        <v>605</v>
      </c>
      <c r="Z141" s="46">
        <v>874</v>
      </c>
      <c r="AA141" s="46">
        <v>739</v>
      </c>
      <c r="AB141" s="46">
        <v>504</v>
      </c>
      <c r="AC141" s="46">
        <v>202</v>
      </c>
      <c r="AD141" s="46">
        <v>603</v>
      </c>
      <c r="AE141" s="46">
        <v>835</v>
      </c>
      <c r="AF141" s="46">
        <v>1207</v>
      </c>
      <c r="AG141" s="46">
        <v>1021</v>
      </c>
      <c r="AH141" s="46">
        <v>696</v>
      </c>
      <c r="AI141" s="46">
        <v>279</v>
      </c>
      <c r="AJ141" s="46">
        <v>3361</v>
      </c>
      <c r="AK141" s="46">
        <v>4641</v>
      </c>
      <c r="AL141" s="46">
        <v>2480</v>
      </c>
      <c r="AM141" s="46">
        <v>481</v>
      </c>
      <c r="AN141" s="46">
        <v>8002</v>
      </c>
      <c r="AO141" s="46" t="s">
        <v>12</v>
      </c>
      <c r="AP141" s="46" t="s">
        <v>48</v>
      </c>
      <c r="AR141" s="46" t="s">
        <v>409</v>
      </c>
      <c r="AV141" s="46" t="s">
        <v>255</v>
      </c>
      <c r="AX141" s="46" t="s">
        <v>29</v>
      </c>
      <c r="AZ141" s="46" t="s">
        <v>1676</v>
      </c>
      <c r="BB141" s="46" t="b">
        <v>1</v>
      </c>
      <c r="BC141" s="46" t="b">
        <v>1</v>
      </c>
      <c r="BD141" s="46" t="s">
        <v>256</v>
      </c>
      <c r="BE141" s="46" t="b">
        <v>1</v>
      </c>
      <c r="BP141" s="46" t="s">
        <v>237</v>
      </c>
      <c r="BQ141" s="46" t="s">
        <v>242</v>
      </c>
      <c r="BR141" s="46" t="s">
        <v>238</v>
      </c>
      <c r="BS141" s="46" t="s">
        <v>1626</v>
      </c>
      <c r="BT141" s="46" t="s">
        <v>111</v>
      </c>
      <c r="BU141" s="46" t="s">
        <v>1627</v>
      </c>
      <c r="BV141" s="46" t="s">
        <v>1624</v>
      </c>
      <c r="BX141" s="46" t="s">
        <v>1641</v>
      </c>
      <c r="BY141" s="46" t="s">
        <v>1643</v>
      </c>
      <c r="CA141" s="46" t="s">
        <v>1678</v>
      </c>
      <c r="CB141" s="46" t="s">
        <v>1677</v>
      </c>
      <c r="CC141" s="46" t="s">
        <v>1641</v>
      </c>
      <c r="CD141" s="46" t="s">
        <v>237</v>
      </c>
      <c r="CU141" s="46" t="s">
        <v>237</v>
      </c>
      <c r="DA141" s="46" t="s">
        <v>265</v>
      </c>
      <c r="DB141" s="46" t="s">
        <v>265</v>
      </c>
      <c r="DC141" s="46" t="s">
        <v>245</v>
      </c>
      <c r="DD141" s="46" t="s">
        <v>245</v>
      </c>
      <c r="DE141" s="46" t="s">
        <v>265</v>
      </c>
      <c r="DF141" s="46" t="s">
        <v>265</v>
      </c>
      <c r="DG141" s="46" t="s">
        <v>265</v>
      </c>
      <c r="DH141" s="46" t="s">
        <v>247</v>
      </c>
      <c r="DK141" s="46" t="b">
        <f>vw_ET_Dataset_Public[[#This Row],[Event Location:  State PCODE]]=vw_ET_Dataset_Public[[#This Row],[Arrival from: Admin 1 PCODE]]</f>
        <v>1</v>
      </c>
      <c r="DL141" s="46" t="b">
        <f>vw_ET_Dataset_Public[[#This Row],[Event Location:  County PCODE]]=vw_ET_Dataset_Public[[#This Row],[Arrival from: Admin 2 PCODE]]</f>
        <v>1</v>
      </c>
      <c r="DM141" s="46" t="b">
        <f>vw_ET_Dataset_Public[[#This Row],[Event Location:  Payam PCODE]]=vw_ET_Dataset_Public[[#This Row],[Arrival from: Admin 3 PCODE]]</f>
        <v>0</v>
      </c>
      <c r="DN141" s="46" t="s">
        <v>3391</v>
      </c>
    </row>
    <row r="142" spans="1:118" x14ac:dyDescent="0.35">
      <c r="A142" s="46" t="s">
        <v>2451</v>
      </c>
      <c r="B142" s="47">
        <v>44281</v>
      </c>
      <c r="C142" s="47">
        <v>44279</v>
      </c>
      <c r="D142" s="47">
        <v>44280</v>
      </c>
      <c r="E142" s="46" t="s">
        <v>841</v>
      </c>
      <c r="F142" s="46" t="s">
        <v>57</v>
      </c>
      <c r="G142" s="46" t="s">
        <v>1163</v>
      </c>
      <c r="H142" s="46" t="s">
        <v>102</v>
      </c>
      <c r="I142" s="46" t="s">
        <v>1164</v>
      </c>
      <c r="J142" s="46" t="s">
        <v>1162</v>
      </c>
      <c r="K142" s="46" t="s">
        <v>1169</v>
      </c>
      <c r="L142" s="46" t="s">
        <v>1170</v>
      </c>
      <c r="M142" s="46">
        <v>9.0633333329999992</v>
      </c>
      <c r="N142" s="46">
        <v>29.139166670000002</v>
      </c>
      <c r="O142" s="46" t="s">
        <v>232</v>
      </c>
      <c r="P142" s="46" t="s">
        <v>271</v>
      </c>
      <c r="Q142" s="46" t="s">
        <v>6</v>
      </c>
      <c r="T142" s="46" t="b">
        <v>1</v>
      </c>
      <c r="V142" s="46">
        <v>9</v>
      </c>
      <c r="W142" s="46">
        <v>63</v>
      </c>
      <c r="X142" s="46">
        <v>2</v>
      </c>
      <c r="Y142" s="46">
        <v>10</v>
      </c>
      <c r="Z142" s="46">
        <v>7</v>
      </c>
      <c r="AA142" s="46">
        <v>8</v>
      </c>
      <c r="AB142" s="46">
        <v>5</v>
      </c>
      <c r="AC142" s="46">
        <v>0</v>
      </c>
      <c r="AD142" s="46">
        <v>1</v>
      </c>
      <c r="AE142" s="46">
        <v>9</v>
      </c>
      <c r="AF142" s="46">
        <v>4</v>
      </c>
      <c r="AG142" s="46">
        <v>10</v>
      </c>
      <c r="AH142" s="46">
        <v>4</v>
      </c>
      <c r="AI142" s="46">
        <v>3</v>
      </c>
      <c r="AJ142" s="46">
        <v>32</v>
      </c>
      <c r="AK142" s="46">
        <v>31</v>
      </c>
      <c r="AL142" s="46">
        <v>22</v>
      </c>
      <c r="AM142" s="46">
        <v>3</v>
      </c>
      <c r="AN142" s="46">
        <v>63</v>
      </c>
      <c r="AO142" s="46" t="s">
        <v>12</v>
      </c>
      <c r="AP142" s="46" t="s">
        <v>48</v>
      </c>
      <c r="AR142" s="46" t="s">
        <v>327</v>
      </c>
      <c r="AV142" s="46" t="s">
        <v>304</v>
      </c>
      <c r="AX142" s="46" t="s">
        <v>350</v>
      </c>
      <c r="AZ142" s="46" t="s">
        <v>789</v>
      </c>
      <c r="BB142" s="46" t="b">
        <v>1</v>
      </c>
      <c r="BC142" s="46" t="b">
        <v>1</v>
      </c>
      <c r="BD142" s="46" t="s">
        <v>256</v>
      </c>
      <c r="BE142" s="46" t="b">
        <v>1</v>
      </c>
      <c r="BF142" s="46" t="b">
        <v>1</v>
      </c>
      <c r="BH142" s="46" t="b">
        <v>1</v>
      </c>
      <c r="BL142" s="46" t="b">
        <v>1</v>
      </c>
      <c r="BP142" s="46" t="s">
        <v>237</v>
      </c>
      <c r="BQ142" s="46" t="s">
        <v>944</v>
      </c>
      <c r="BR142" s="46" t="s">
        <v>942</v>
      </c>
      <c r="BS142" s="46" t="s">
        <v>945</v>
      </c>
      <c r="BT142" s="46" t="s">
        <v>943</v>
      </c>
      <c r="BU142" s="46" t="s">
        <v>367</v>
      </c>
      <c r="BV142" s="46" t="s">
        <v>362</v>
      </c>
      <c r="BX142" s="46" t="s">
        <v>363</v>
      </c>
      <c r="BY142" s="46" t="s">
        <v>367</v>
      </c>
      <c r="CC142" s="46" t="s">
        <v>1162</v>
      </c>
      <c r="CD142" s="46" t="s">
        <v>237</v>
      </c>
      <c r="CF142" s="46" t="s">
        <v>242</v>
      </c>
      <c r="CG142" s="46" t="s">
        <v>841</v>
      </c>
      <c r="CH142" s="46" t="s">
        <v>1163</v>
      </c>
      <c r="CI142" s="46" t="s">
        <v>1164</v>
      </c>
      <c r="CK142" s="46" t="s">
        <v>238</v>
      </c>
      <c r="CL142" s="46" t="s">
        <v>57</v>
      </c>
      <c r="CN142" s="46" t="s">
        <v>102</v>
      </c>
      <c r="CP142" s="46" t="s">
        <v>1162</v>
      </c>
      <c r="CU142" s="46" t="s">
        <v>256</v>
      </c>
      <c r="CV142" s="46">
        <v>441</v>
      </c>
      <c r="CW142" s="46">
        <v>793</v>
      </c>
      <c r="CX142" s="46" t="s">
        <v>303</v>
      </c>
      <c r="CY142" s="46" t="s">
        <v>2256</v>
      </c>
      <c r="DA142" s="46" t="s">
        <v>245</v>
      </c>
      <c r="DB142" s="46" t="s">
        <v>265</v>
      </c>
      <c r="DC142" s="46" t="s">
        <v>265</v>
      </c>
      <c r="DD142" s="46" t="s">
        <v>265</v>
      </c>
      <c r="DE142" s="46" t="s">
        <v>246</v>
      </c>
      <c r="DF142" s="46" t="s">
        <v>265</v>
      </c>
      <c r="DG142" s="46" t="s">
        <v>246</v>
      </c>
      <c r="DH142" s="46" t="s">
        <v>247</v>
      </c>
      <c r="DK142" s="46" t="b">
        <f>vw_ET_Dataset_Public[[#This Row],[Event Location:  State PCODE]]=vw_ET_Dataset_Public[[#This Row],[Arrival from: Admin 1 PCODE]]</f>
        <v>0</v>
      </c>
      <c r="DL142" s="46" t="b">
        <f>vw_ET_Dataset_Public[[#This Row],[Event Location:  County PCODE]]=vw_ET_Dataset_Public[[#This Row],[Arrival from: Admin 2 PCODE]]</f>
        <v>0</v>
      </c>
      <c r="DM142" s="46" t="b">
        <f>vw_ET_Dataset_Public[[#This Row],[Event Location:  Payam PCODE]]=vw_ET_Dataset_Public[[#This Row],[Arrival from: Admin 3 PCODE]]</f>
        <v>0</v>
      </c>
      <c r="DN142" s="46" t="s">
        <v>3393</v>
      </c>
    </row>
    <row r="143" spans="1:118" x14ac:dyDescent="0.35">
      <c r="A143" s="46" t="s">
        <v>1415</v>
      </c>
      <c r="B143" s="47">
        <v>44282</v>
      </c>
      <c r="C143" s="47">
        <v>44280</v>
      </c>
      <c r="D143" s="47">
        <v>44281</v>
      </c>
      <c r="E143" s="46" t="s">
        <v>841</v>
      </c>
      <c r="F143" s="46" t="s">
        <v>57</v>
      </c>
      <c r="G143" s="46" t="s">
        <v>1321</v>
      </c>
      <c r="H143" s="46" t="s">
        <v>98</v>
      </c>
      <c r="I143" s="46" t="s">
        <v>1403</v>
      </c>
      <c r="J143" s="46" t="s">
        <v>98</v>
      </c>
      <c r="K143" s="46" t="s">
        <v>1413</v>
      </c>
      <c r="L143" s="46" t="s">
        <v>1414</v>
      </c>
      <c r="M143" s="46">
        <v>9.2986584000000008</v>
      </c>
      <c r="N143" s="46">
        <v>29.792870820000001</v>
      </c>
      <c r="O143" s="46" t="s">
        <v>232</v>
      </c>
      <c r="P143" s="46" t="s">
        <v>271</v>
      </c>
      <c r="Q143" s="46" t="s">
        <v>24</v>
      </c>
      <c r="T143" s="46" t="b">
        <v>1</v>
      </c>
      <c r="V143" s="46">
        <v>10</v>
      </c>
      <c r="W143" s="46">
        <v>61</v>
      </c>
      <c r="X143" s="46">
        <v>0</v>
      </c>
      <c r="Y143" s="46">
        <v>6</v>
      </c>
      <c r="Z143" s="46">
        <v>12</v>
      </c>
      <c r="AA143" s="46">
        <v>13</v>
      </c>
      <c r="AB143" s="46">
        <v>0</v>
      </c>
      <c r="AC143" s="46">
        <v>0</v>
      </c>
      <c r="AD143" s="46">
        <v>1</v>
      </c>
      <c r="AE143" s="46">
        <v>5</v>
      </c>
      <c r="AF143" s="46">
        <v>11</v>
      </c>
      <c r="AG143" s="46">
        <v>10</v>
      </c>
      <c r="AH143" s="46">
        <v>3</v>
      </c>
      <c r="AI143" s="46">
        <v>0</v>
      </c>
      <c r="AJ143" s="46">
        <v>31</v>
      </c>
      <c r="AK143" s="46">
        <v>30</v>
      </c>
      <c r="AL143" s="46">
        <v>12</v>
      </c>
      <c r="AM143" s="46">
        <v>0</v>
      </c>
      <c r="AN143" s="46">
        <v>61</v>
      </c>
      <c r="AP143" s="46" t="s">
        <v>48</v>
      </c>
      <c r="AR143" s="46" t="s">
        <v>303</v>
      </c>
      <c r="AU143" s="46" t="b">
        <v>1</v>
      </c>
      <c r="AV143" s="46" t="s">
        <v>1416</v>
      </c>
      <c r="AW143" s="46" t="s">
        <v>1417</v>
      </c>
      <c r="AX143" s="46" t="s">
        <v>305</v>
      </c>
      <c r="BD143" s="46" t="s">
        <v>256</v>
      </c>
      <c r="BO143" s="46" t="b">
        <v>1</v>
      </c>
      <c r="BP143" s="46" t="s">
        <v>237</v>
      </c>
      <c r="BQ143" s="46" t="s">
        <v>242</v>
      </c>
      <c r="BR143" s="46" t="s">
        <v>238</v>
      </c>
      <c r="BS143" s="46" t="s">
        <v>227</v>
      </c>
      <c r="BT143" s="46" t="s">
        <v>80</v>
      </c>
      <c r="BU143" s="46" t="s">
        <v>228</v>
      </c>
      <c r="BV143" s="46" t="s">
        <v>81</v>
      </c>
      <c r="BX143" s="46" t="s">
        <v>278</v>
      </c>
      <c r="BY143" s="46" t="s">
        <v>280</v>
      </c>
      <c r="CA143" s="46" t="s">
        <v>1419</v>
      </c>
      <c r="CB143" s="46" t="s">
        <v>1418</v>
      </c>
      <c r="CC143" s="46" t="s">
        <v>292</v>
      </c>
      <c r="CU143" s="46" t="s">
        <v>264</v>
      </c>
      <c r="DA143" s="46" t="s">
        <v>246</v>
      </c>
      <c r="DB143" s="46" t="s">
        <v>265</v>
      </c>
      <c r="DC143" s="46" t="s">
        <v>265</v>
      </c>
      <c r="DD143" s="46" t="s">
        <v>246</v>
      </c>
      <c r="DE143" s="46" t="s">
        <v>246</v>
      </c>
      <c r="DF143" s="46" t="s">
        <v>246</v>
      </c>
      <c r="DG143" s="46" t="s">
        <v>246</v>
      </c>
      <c r="DH143" s="46" t="s">
        <v>247</v>
      </c>
      <c r="DK143" s="46" t="b">
        <f>vw_ET_Dataset_Public[[#This Row],[Event Location:  State PCODE]]=vw_ET_Dataset_Public[[#This Row],[Arrival from: Admin 1 PCODE]]</f>
        <v>0</v>
      </c>
      <c r="DL143" s="46" t="b">
        <f>vw_ET_Dataset_Public[[#This Row],[Event Location:  County PCODE]]=vw_ET_Dataset_Public[[#This Row],[Arrival from: Admin 2 PCODE]]</f>
        <v>0</v>
      </c>
      <c r="DM143" s="46" t="b">
        <f>vw_ET_Dataset_Public[[#This Row],[Event Location:  Payam PCODE]]=vw_ET_Dataset_Public[[#This Row],[Arrival from: Admin 3 PCODE]]</f>
        <v>0</v>
      </c>
      <c r="DN143" s="46" t="s">
        <v>3395</v>
      </c>
    </row>
    <row r="144" spans="1:118" x14ac:dyDescent="0.35">
      <c r="A144" s="46" t="s">
        <v>2469</v>
      </c>
      <c r="B144" s="47">
        <v>44283</v>
      </c>
      <c r="C144" s="47">
        <v>44270</v>
      </c>
      <c r="D144" s="47">
        <v>44282</v>
      </c>
      <c r="E144" s="46" t="s">
        <v>841</v>
      </c>
      <c r="F144" s="46" t="s">
        <v>57</v>
      </c>
      <c r="G144" s="46" t="s">
        <v>1321</v>
      </c>
      <c r="H144" s="46" t="s">
        <v>98</v>
      </c>
      <c r="I144" s="46" t="s">
        <v>1403</v>
      </c>
      <c r="J144" s="46" t="s">
        <v>98</v>
      </c>
      <c r="K144" s="46" t="s">
        <v>1443</v>
      </c>
      <c r="L144" s="46" t="s">
        <v>1444</v>
      </c>
      <c r="M144" s="46">
        <v>9.2920660000000002</v>
      </c>
      <c r="N144" s="46">
        <v>29.791523999999999</v>
      </c>
      <c r="O144" s="46" t="s">
        <v>232</v>
      </c>
      <c r="P144" s="46" t="s">
        <v>271</v>
      </c>
      <c r="Q144" s="46" t="s">
        <v>6</v>
      </c>
      <c r="T144" s="46" t="b">
        <v>1</v>
      </c>
      <c r="V144" s="46">
        <v>117</v>
      </c>
      <c r="W144" s="46">
        <v>590</v>
      </c>
      <c r="X144" s="46">
        <v>9</v>
      </c>
      <c r="Y144" s="46">
        <v>39</v>
      </c>
      <c r="Z144" s="46">
        <v>86</v>
      </c>
      <c r="AA144" s="46">
        <v>77</v>
      </c>
      <c r="AB144" s="46">
        <v>37</v>
      </c>
      <c r="AC144" s="46">
        <v>12</v>
      </c>
      <c r="AD144" s="46">
        <v>8</v>
      </c>
      <c r="AE144" s="46">
        <v>36</v>
      </c>
      <c r="AF144" s="46">
        <v>110</v>
      </c>
      <c r="AG144" s="46">
        <v>83</v>
      </c>
      <c r="AH144" s="46">
        <v>63</v>
      </c>
      <c r="AI144" s="46">
        <v>30</v>
      </c>
      <c r="AJ144" s="46">
        <v>260</v>
      </c>
      <c r="AK144" s="46">
        <v>330</v>
      </c>
      <c r="AL144" s="46">
        <v>92</v>
      </c>
      <c r="AM144" s="46">
        <v>42</v>
      </c>
      <c r="AN144" s="46">
        <v>590</v>
      </c>
      <c r="AO144" s="46" t="s">
        <v>12</v>
      </c>
      <c r="AP144" s="46" t="s">
        <v>48</v>
      </c>
      <c r="AR144" s="46" t="s">
        <v>303</v>
      </c>
      <c r="AV144" s="46" t="s">
        <v>304</v>
      </c>
      <c r="AX144" s="46" t="s">
        <v>350</v>
      </c>
      <c r="AZ144" s="46" t="s">
        <v>789</v>
      </c>
      <c r="BB144" s="46" t="b">
        <v>1</v>
      </c>
      <c r="BC144" s="46" t="b">
        <v>1</v>
      </c>
      <c r="BD144" s="46" t="s">
        <v>256</v>
      </c>
      <c r="BE144" s="46" t="b">
        <v>1</v>
      </c>
      <c r="BH144" s="46" t="b">
        <v>1</v>
      </c>
      <c r="BL144" s="46" t="b">
        <v>1</v>
      </c>
      <c r="BP144" s="46" t="s">
        <v>237</v>
      </c>
      <c r="BQ144" s="46" t="s">
        <v>944</v>
      </c>
      <c r="BR144" s="46" t="s">
        <v>942</v>
      </c>
      <c r="BS144" s="46" t="s">
        <v>945</v>
      </c>
      <c r="BT144" s="46" t="s">
        <v>943</v>
      </c>
      <c r="BU144" s="46" t="s">
        <v>367</v>
      </c>
      <c r="BV144" s="46" t="s">
        <v>362</v>
      </c>
      <c r="BX144" s="46" t="s">
        <v>363</v>
      </c>
      <c r="BY144" s="46" t="s">
        <v>367</v>
      </c>
      <c r="CC144" s="46" t="s">
        <v>292</v>
      </c>
      <c r="CD144" s="46" t="s">
        <v>256</v>
      </c>
      <c r="CE144" s="46" t="s">
        <v>234</v>
      </c>
      <c r="CF144" s="46" t="s">
        <v>242</v>
      </c>
      <c r="CG144" s="46" t="s">
        <v>841</v>
      </c>
      <c r="CH144" s="46" t="s">
        <v>987</v>
      </c>
      <c r="CI144" s="46" t="s">
        <v>1036</v>
      </c>
      <c r="CJ144" s="46" t="s">
        <v>1037</v>
      </c>
      <c r="CK144" s="46" t="s">
        <v>238</v>
      </c>
      <c r="CL144" s="46" t="s">
        <v>57</v>
      </c>
      <c r="CN144" s="46" t="s">
        <v>99</v>
      </c>
      <c r="CP144" s="46" t="s">
        <v>1035</v>
      </c>
      <c r="CR144" s="46" t="s">
        <v>237</v>
      </c>
      <c r="CS144" s="46" t="s">
        <v>1035</v>
      </c>
      <c r="CU144" s="46" t="s">
        <v>256</v>
      </c>
      <c r="CV144" s="46">
        <v>56</v>
      </c>
      <c r="CW144" s="46">
        <v>382</v>
      </c>
      <c r="CX144" s="46" t="s">
        <v>409</v>
      </c>
      <c r="CY144" s="46" t="s">
        <v>2256</v>
      </c>
      <c r="DA144" s="46" t="s">
        <v>265</v>
      </c>
      <c r="DB144" s="46" t="s">
        <v>245</v>
      </c>
      <c r="DC144" s="46" t="s">
        <v>265</v>
      </c>
      <c r="DD144" s="46" t="s">
        <v>265</v>
      </c>
      <c r="DE144" s="46" t="s">
        <v>246</v>
      </c>
      <c r="DF144" s="46" t="s">
        <v>265</v>
      </c>
      <c r="DG144" s="46" t="s">
        <v>246</v>
      </c>
      <c r="DH144" s="46" t="s">
        <v>247</v>
      </c>
      <c r="DK144" s="46" t="b">
        <f>vw_ET_Dataset_Public[[#This Row],[Event Location:  State PCODE]]=vw_ET_Dataset_Public[[#This Row],[Arrival from: Admin 1 PCODE]]</f>
        <v>0</v>
      </c>
      <c r="DL144" s="46" t="b">
        <f>vw_ET_Dataset_Public[[#This Row],[Event Location:  County PCODE]]=vw_ET_Dataset_Public[[#This Row],[Arrival from: Admin 2 PCODE]]</f>
        <v>0</v>
      </c>
      <c r="DM144" s="46" t="b">
        <f>vw_ET_Dataset_Public[[#This Row],[Event Location:  Payam PCODE]]=vw_ET_Dataset_Public[[#This Row],[Arrival from: Admin 3 PCODE]]</f>
        <v>0</v>
      </c>
      <c r="DN144" s="46" t="s">
        <v>3393</v>
      </c>
    </row>
    <row r="145" spans="1:118" x14ac:dyDescent="0.35">
      <c r="A145" s="46" t="s">
        <v>2550</v>
      </c>
      <c r="B145" s="47">
        <v>44284</v>
      </c>
      <c r="C145" s="47">
        <v>44236</v>
      </c>
      <c r="D145" s="47">
        <v>44283</v>
      </c>
      <c r="E145" s="46" t="s">
        <v>908</v>
      </c>
      <c r="F145" s="46" t="s">
        <v>58</v>
      </c>
      <c r="G145" s="46" t="s">
        <v>909</v>
      </c>
      <c r="H145" s="46" t="s">
        <v>61</v>
      </c>
      <c r="I145" s="46" t="s">
        <v>910</v>
      </c>
      <c r="J145" s="46" t="s">
        <v>61</v>
      </c>
      <c r="K145" s="46" t="s">
        <v>2154</v>
      </c>
      <c r="L145" s="46" t="s">
        <v>2155</v>
      </c>
      <c r="M145" s="46">
        <v>5.5869140799999997</v>
      </c>
      <c r="N145" s="46">
        <v>27.46768118</v>
      </c>
      <c r="O145" s="46" t="s">
        <v>253</v>
      </c>
      <c r="P145" s="46" t="s">
        <v>271</v>
      </c>
      <c r="Q145" s="46" t="s">
        <v>6</v>
      </c>
      <c r="R145" s="46" t="b">
        <v>1</v>
      </c>
      <c r="U145" s="46" t="b">
        <v>1</v>
      </c>
      <c r="V145" s="46">
        <v>120</v>
      </c>
      <c r="W145" s="46">
        <v>821</v>
      </c>
      <c r="X145" s="46">
        <v>47</v>
      </c>
      <c r="Y145" s="46">
        <v>46</v>
      </c>
      <c r="Z145" s="46">
        <v>64</v>
      </c>
      <c r="AA145" s="46">
        <v>92</v>
      </c>
      <c r="AB145" s="46">
        <v>33</v>
      </c>
      <c r="AC145" s="46">
        <v>31</v>
      </c>
      <c r="AD145" s="46">
        <v>92</v>
      </c>
      <c r="AE145" s="46">
        <v>65</v>
      </c>
      <c r="AF145" s="46">
        <v>94</v>
      </c>
      <c r="AG145" s="46">
        <v>170</v>
      </c>
      <c r="AH145" s="46">
        <v>48</v>
      </c>
      <c r="AI145" s="46">
        <v>39</v>
      </c>
      <c r="AJ145" s="46">
        <v>313</v>
      </c>
      <c r="AK145" s="46">
        <v>508</v>
      </c>
      <c r="AL145" s="46">
        <v>250</v>
      </c>
      <c r="AM145" s="46">
        <v>70</v>
      </c>
      <c r="AN145" s="46">
        <v>821</v>
      </c>
      <c r="AO145" s="46" t="s">
        <v>12</v>
      </c>
      <c r="AP145" s="46" t="s">
        <v>48</v>
      </c>
      <c r="AR145" s="46" t="s">
        <v>272</v>
      </c>
      <c r="AV145" s="46" t="s">
        <v>255</v>
      </c>
      <c r="AX145" s="46" t="s">
        <v>29</v>
      </c>
      <c r="AZ145" s="46" t="s">
        <v>906</v>
      </c>
      <c r="BA145" s="46" t="b">
        <v>1</v>
      </c>
      <c r="BD145" s="46" t="s">
        <v>256</v>
      </c>
      <c r="BO145" s="46" t="b">
        <v>1</v>
      </c>
      <c r="BP145" s="46" t="s">
        <v>237</v>
      </c>
      <c r="BQ145" s="46" t="s">
        <v>242</v>
      </c>
      <c r="BR145" s="46" t="s">
        <v>238</v>
      </c>
      <c r="BS145" s="46" t="s">
        <v>908</v>
      </c>
      <c r="BT145" s="46" t="s">
        <v>58</v>
      </c>
      <c r="BU145" s="46" t="s">
        <v>909</v>
      </c>
      <c r="BV145" s="46" t="s">
        <v>61</v>
      </c>
      <c r="BX145" s="46" t="s">
        <v>61</v>
      </c>
      <c r="BY145" s="46" t="s">
        <v>910</v>
      </c>
      <c r="CA145" s="46" t="s">
        <v>244</v>
      </c>
      <c r="CB145" s="46" t="s">
        <v>240</v>
      </c>
      <c r="CC145" s="46" t="s">
        <v>2164</v>
      </c>
      <c r="CD145" s="46" t="s">
        <v>237</v>
      </c>
      <c r="CU145" s="46" t="s">
        <v>256</v>
      </c>
      <c r="CV145" s="46">
        <v>17</v>
      </c>
      <c r="CW145" s="46">
        <v>105</v>
      </c>
      <c r="CX145" s="46" t="s">
        <v>272</v>
      </c>
      <c r="CY145" s="46" t="s">
        <v>2256</v>
      </c>
      <c r="DA145" s="46" t="s">
        <v>265</v>
      </c>
      <c r="DB145" s="46" t="s">
        <v>245</v>
      </c>
      <c r="DC145" s="46" t="s">
        <v>265</v>
      </c>
      <c r="DD145" s="46" t="s">
        <v>265</v>
      </c>
      <c r="DE145" s="46" t="s">
        <v>265</v>
      </c>
      <c r="DF145" s="46" t="s">
        <v>265</v>
      </c>
      <c r="DG145" s="46" t="s">
        <v>245</v>
      </c>
      <c r="DH145" s="46" t="s">
        <v>247</v>
      </c>
      <c r="DK145" s="46" t="b">
        <f>vw_ET_Dataset_Public[[#This Row],[Event Location:  State PCODE]]=vw_ET_Dataset_Public[[#This Row],[Arrival from: Admin 1 PCODE]]</f>
        <v>1</v>
      </c>
      <c r="DL145" s="46" t="b">
        <f>vw_ET_Dataset_Public[[#This Row],[Event Location:  County PCODE]]=vw_ET_Dataset_Public[[#This Row],[Arrival from: Admin 2 PCODE]]</f>
        <v>1</v>
      </c>
      <c r="DM145" s="46" t="b">
        <f>vw_ET_Dataset_Public[[#This Row],[Event Location:  Payam PCODE]]=vw_ET_Dataset_Public[[#This Row],[Arrival from: Admin 3 PCODE]]</f>
        <v>1</v>
      </c>
      <c r="DN145" s="46" t="s">
        <v>3390</v>
      </c>
    </row>
    <row r="146" spans="1:118" x14ac:dyDescent="0.35">
      <c r="A146" s="46" t="s">
        <v>2327</v>
      </c>
      <c r="B146" s="47">
        <v>44285</v>
      </c>
      <c r="C146" s="47">
        <v>44276</v>
      </c>
      <c r="D146" s="47">
        <v>44285</v>
      </c>
      <c r="E146" s="46" t="s">
        <v>227</v>
      </c>
      <c r="F146" s="46" t="s">
        <v>80</v>
      </c>
      <c r="G146" s="46" t="s">
        <v>2319</v>
      </c>
      <c r="H146" s="46" t="s">
        <v>2317</v>
      </c>
      <c r="I146" s="46" t="s">
        <v>2320</v>
      </c>
      <c r="J146" s="46" t="s">
        <v>2318</v>
      </c>
      <c r="K146" s="46" t="s">
        <v>2328</v>
      </c>
      <c r="L146" s="46" t="s">
        <v>2329</v>
      </c>
      <c r="M146" s="46">
        <v>4.0974300000000001</v>
      </c>
      <c r="N146" s="46">
        <v>30.66703</v>
      </c>
      <c r="O146" s="46" t="s">
        <v>232</v>
      </c>
      <c r="P146" s="46" t="s">
        <v>271</v>
      </c>
      <c r="Q146" s="46" t="s">
        <v>6</v>
      </c>
      <c r="R146" s="46" t="b">
        <v>1</v>
      </c>
      <c r="V146" s="46">
        <v>271</v>
      </c>
      <c r="W146" s="46">
        <v>1219</v>
      </c>
      <c r="X146" s="46">
        <v>76</v>
      </c>
      <c r="Y146" s="46">
        <v>78</v>
      </c>
      <c r="Z146" s="46">
        <v>134</v>
      </c>
      <c r="AA146" s="46">
        <v>200</v>
      </c>
      <c r="AB146" s="46">
        <v>99</v>
      </c>
      <c r="AC146" s="46">
        <v>12</v>
      </c>
      <c r="AD146" s="46">
        <v>54</v>
      </c>
      <c r="AE146" s="46">
        <v>101</v>
      </c>
      <c r="AF146" s="46">
        <v>99</v>
      </c>
      <c r="AG146" s="46">
        <v>236</v>
      </c>
      <c r="AH146" s="46">
        <v>109</v>
      </c>
      <c r="AI146" s="46">
        <v>21</v>
      </c>
      <c r="AJ146" s="46">
        <v>599</v>
      </c>
      <c r="AK146" s="46">
        <v>620</v>
      </c>
      <c r="AL146" s="46">
        <v>309</v>
      </c>
      <c r="AM146" s="46">
        <v>33</v>
      </c>
      <c r="AN146" s="46">
        <v>1219</v>
      </c>
      <c r="AO146" s="46" t="s">
        <v>13</v>
      </c>
      <c r="AP146" s="46" t="s">
        <v>48</v>
      </c>
      <c r="AR146" s="46" t="s">
        <v>272</v>
      </c>
      <c r="AV146" s="46" t="s">
        <v>255</v>
      </c>
      <c r="AX146" s="46" t="s">
        <v>31</v>
      </c>
      <c r="AZ146" s="46" t="s">
        <v>906</v>
      </c>
      <c r="BA146" s="46" t="b">
        <v>1</v>
      </c>
      <c r="BD146" s="46" t="s">
        <v>237</v>
      </c>
      <c r="BP146" s="46" t="s">
        <v>237</v>
      </c>
      <c r="BQ146" s="46" t="s">
        <v>242</v>
      </c>
      <c r="BR146" s="46" t="s">
        <v>238</v>
      </c>
      <c r="BS146" s="46" t="s">
        <v>227</v>
      </c>
      <c r="BT146" s="46" t="s">
        <v>80</v>
      </c>
      <c r="BU146" s="46" t="s">
        <v>2319</v>
      </c>
      <c r="BV146" s="46" t="s">
        <v>2317</v>
      </c>
      <c r="BX146" s="46" t="s">
        <v>2330</v>
      </c>
      <c r="BY146" s="46" t="s">
        <v>2332</v>
      </c>
      <c r="CA146" s="46" t="s">
        <v>2333</v>
      </c>
      <c r="CB146" s="46" t="s">
        <v>2331</v>
      </c>
      <c r="CC146" s="46" t="s">
        <v>2330</v>
      </c>
      <c r="CD146" s="46" t="s">
        <v>237</v>
      </c>
      <c r="CU146" s="46" t="s">
        <v>256</v>
      </c>
      <c r="CV146" s="46">
        <v>20</v>
      </c>
      <c r="CW146" s="46">
        <v>42</v>
      </c>
      <c r="CX146" s="46" t="s">
        <v>272</v>
      </c>
      <c r="CY146" s="46" t="s">
        <v>2256</v>
      </c>
      <c r="DA146" s="46" t="s">
        <v>265</v>
      </c>
      <c r="DB146" s="46" t="s">
        <v>265</v>
      </c>
      <c r="DC146" s="46" t="s">
        <v>265</v>
      </c>
      <c r="DD146" s="46" t="s">
        <v>246</v>
      </c>
      <c r="DE146" s="46" t="s">
        <v>246</v>
      </c>
      <c r="DF146" s="46" t="s">
        <v>245</v>
      </c>
      <c r="DG146" s="46" t="s">
        <v>245</v>
      </c>
      <c r="DH146" s="46" t="s">
        <v>247</v>
      </c>
      <c r="DK146" s="46" t="b">
        <f>vw_ET_Dataset_Public[[#This Row],[Event Location:  State PCODE]]=vw_ET_Dataset_Public[[#This Row],[Arrival from: Admin 1 PCODE]]</f>
        <v>1</v>
      </c>
      <c r="DL146" s="46" t="b">
        <f>vw_ET_Dataset_Public[[#This Row],[Event Location:  County PCODE]]=vw_ET_Dataset_Public[[#This Row],[Arrival from: Admin 2 PCODE]]</f>
        <v>1</v>
      </c>
      <c r="DM146" s="46" t="b">
        <f>vw_ET_Dataset_Public[[#This Row],[Event Location:  Payam PCODE]]=vw_ET_Dataset_Public[[#This Row],[Arrival from: Admin 3 PCODE]]</f>
        <v>0</v>
      </c>
      <c r="DN146" s="46" t="s">
        <v>3391</v>
      </c>
    </row>
    <row r="147" spans="1:118" x14ac:dyDescent="0.35">
      <c r="A147" s="46" t="s">
        <v>1332</v>
      </c>
      <c r="B147" s="47">
        <v>44285</v>
      </c>
      <c r="C147" s="47">
        <v>44282</v>
      </c>
      <c r="D147" s="47">
        <v>44284</v>
      </c>
      <c r="E147" s="46" t="s">
        <v>841</v>
      </c>
      <c r="F147" s="46" t="s">
        <v>57</v>
      </c>
      <c r="G147" s="46" t="s">
        <v>1321</v>
      </c>
      <c r="H147" s="46" t="s">
        <v>98</v>
      </c>
      <c r="I147" s="46" t="s">
        <v>1327</v>
      </c>
      <c r="J147" s="46" t="s">
        <v>1325</v>
      </c>
      <c r="K147" s="46" t="s">
        <v>1364</v>
      </c>
      <c r="L147" s="46" t="s">
        <v>1363</v>
      </c>
      <c r="M147" s="46">
        <v>8.9988410000000005</v>
      </c>
      <c r="N147" s="46">
        <v>29.700479000000001</v>
      </c>
      <c r="O147" s="46" t="s">
        <v>232</v>
      </c>
      <c r="P147" s="46" t="s">
        <v>271</v>
      </c>
      <c r="Q147" s="46" t="s">
        <v>6</v>
      </c>
      <c r="R147" s="46" t="b">
        <v>1</v>
      </c>
      <c r="V147" s="46">
        <v>97</v>
      </c>
      <c r="W147" s="46">
        <v>285</v>
      </c>
      <c r="X147" s="46">
        <v>9</v>
      </c>
      <c r="Y147" s="46">
        <v>30</v>
      </c>
      <c r="Z147" s="46">
        <v>48</v>
      </c>
      <c r="AA147" s="46">
        <v>27</v>
      </c>
      <c r="AB147" s="46">
        <v>24</v>
      </c>
      <c r="AC147" s="46">
        <v>2</v>
      </c>
      <c r="AD147" s="46">
        <v>7</v>
      </c>
      <c r="AE147" s="46">
        <v>39</v>
      </c>
      <c r="AF147" s="46">
        <v>27</v>
      </c>
      <c r="AG147" s="46">
        <v>46</v>
      </c>
      <c r="AH147" s="46">
        <v>26</v>
      </c>
      <c r="AI147" s="46">
        <v>0</v>
      </c>
      <c r="AJ147" s="46">
        <v>140</v>
      </c>
      <c r="AK147" s="46">
        <v>145</v>
      </c>
      <c r="AL147" s="46">
        <v>85</v>
      </c>
      <c r="AM147" s="46">
        <v>2</v>
      </c>
      <c r="AN147" s="46">
        <v>285</v>
      </c>
      <c r="AO147" s="46" t="s">
        <v>13</v>
      </c>
      <c r="AP147" s="46" t="s">
        <v>48</v>
      </c>
      <c r="AR147" s="46" t="s">
        <v>303</v>
      </c>
      <c r="AV147" s="46" t="s">
        <v>255</v>
      </c>
      <c r="AX147" s="46" t="s">
        <v>65</v>
      </c>
      <c r="BD147" s="46" t="s">
        <v>256</v>
      </c>
      <c r="BE147" s="46" t="b">
        <v>1</v>
      </c>
      <c r="BP147" s="46" t="s">
        <v>237</v>
      </c>
      <c r="BQ147" s="46" t="s">
        <v>242</v>
      </c>
      <c r="BR147" s="46" t="s">
        <v>238</v>
      </c>
      <c r="BS147" s="46" t="s">
        <v>841</v>
      </c>
      <c r="BT147" s="46" t="s">
        <v>57</v>
      </c>
      <c r="BU147" s="46" t="s">
        <v>1321</v>
      </c>
      <c r="BV147" s="46" t="s">
        <v>98</v>
      </c>
      <c r="BX147" s="46" t="s">
        <v>1325</v>
      </c>
      <c r="BY147" s="46" t="s">
        <v>1327</v>
      </c>
      <c r="CA147" s="46" t="s">
        <v>1328</v>
      </c>
      <c r="CB147" s="46" t="s">
        <v>1326</v>
      </c>
      <c r="CC147" s="46" t="s">
        <v>1325</v>
      </c>
      <c r="CD147" s="46" t="s">
        <v>237</v>
      </c>
      <c r="CU147" s="46" t="s">
        <v>256</v>
      </c>
      <c r="CV147" s="46">
        <v>38</v>
      </c>
      <c r="CW147" s="46">
        <v>195</v>
      </c>
      <c r="CX147" s="46" t="s">
        <v>272</v>
      </c>
      <c r="CY147" s="46" t="s">
        <v>2256</v>
      </c>
      <c r="DA147" s="46" t="s">
        <v>246</v>
      </c>
      <c r="DB147" s="46" t="s">
        <v>265</v>
      </c>
      <c r="DC147" s="46" t="s">
        <v>246</v>
      </c>
      <c r="DD147" s="46" t="s">
        <v>246</v>
      </c>
      <c r="DE147" s="46" t="s">
        <v>246</v>
      </c>
      <c r="DF147" s="46" t="s">
        <v>265</v>
      </c>
      <c r="DG147" s="46" t="s">
        <v>246</v>
      </c>
      <c r="DH147" s="46" t="s">
        <v>247</v>
      </c>
      <c r="DK147" s="46" t="b">
        <f>vw_ET_Dataset_Public[[#This Row],[Event Location:  State PCODE]]=vw_ET_Dataset_Public[[#This Row],[Arrival from: Admin 1 PCODE]]</f>
        <v>1</v>
      </c>
      <c r="DL147" s="46" t="b">
        <f>vw_ET_Dataset_Public[[#This Row],[Event Location:  County PCODE]]=vw_ET_Dataset_Public[[#This Row],[Arrival from: Admin 2 PCODE]]</f>
        <v>1</v>
      </c>
      <c r="DM147" s="46" t="b">
        <f>vw_ET_Dataset_Public[[#This Row],[Event Location:  Payam PCODE]]=vw_ET_Dataset_Public[[#This Row],[Arrival from: Admin 3 PCODE]]</f>
        <v>1</v>
      </c>
      <c r="DN147" s="46" t="s">
        <v>3390</v>
      </c>
    </row>
    <row r="148" spans="1:118" x14ac:dyDescent="0.35">
      <c r="A148" s="46" t="s">
        <v>1492</v>
      </c>
      <c r="B148" s="47">
        <v>44288</v>
      </c>
      <c r="C148" s="47">
        <v>44217</v>
      </c>
      <c r="D148" s="47">
        <v>44286</v>
      </c>
      <c r="E148" s="46" t="s">
        <v>1461</v>
      </c>
      <c r="F148" s="46" t="s">
        <v>105</v>
      </c>
      <c r="G148" s="46" t="s">
        <v>1489</v>
      </c>
      <c r="H148" s="46" t="s">
        <v>108</v>
      </c>
      <c r="I148" s="46" t="s">
        <v>1494</v>
      </c>
      <c r="J148" s="46" t="s">
        <v>1493</v>
      </c>
      <c r="K148" s="46" t="s">
        <v>1495</v>
      </c>
      <c r="L148" s="46" t="s">
        <v>1493</v>
      </c>
      <c r="M148" s="46">
        <v>9.7594799999999999</v>
      </c>
      <c r="N148" s="46">
        <v>31.938790000000001</v>
      </c>
      <c r="O148" s="46" t="s">
        <v>253</v>
      </c>
      <c r="P148" s="46" t="s">
        <v>302</v>
      </c>
      <c r="Q148" s="46" t="s">
        <v>6</v>
      </c>
      <c r="R148" s="46" t="b">
        <v>1</v>
      </c>
      <c r="S148" s="46" t="b">
        <v>1</v>
      </c>
      <c r="T148" s="46" t="b">
        <v>1</v>
      </c>
      <c r="V148" s="46">
        <v>480</v>
      </c>
      <c r="W148" s="46">
        <v>2880</v>
      </c>
      <c r="X148" s="46">
        <v>156</v>
      </c>
      <c r="Y148" s="46">
        <v>185</v>
      </c>
      <c r="Z148" s="46">
        <v>191</v>
      </c>
      <c r="AA148" s="46">
        <v>285</v>
      </c>
      <c r="AB148" s="46">
        <v>273</v>
      </c>
      <c r="AC148" s="46">
        <v>85</v>
      </c>
      <c r="AD148" s="46">
        <v>324</v>
      </c>
      <c r="AE148" s="46">
        <v>295</v>
      </c>
      <c r="AF148" s="46">
        <v>289</v>
      </c>
      <c r="AG148" s="46">
        <v>345</v>
      </c>
      <c r="AH148" s="46">
        <v>357</v>
      </c>
      <c r="AI148" s="46">
        <v>95</v>
      </c>
      <c r="AJ148" s="46">
        <v>1175</v>
      </c>
      <c r="AK148" s="46">
        <v>1705</v>
      </c>
      <c r="AL148" s="46">
        <v>960</v>
      </c>
      <c r="AM148" s="46">
        <v>180</v>
      </c>
      <c r="AN148" s="46">
        <v>2880</v>
      </c>
      <c r="AO148" s="46" t="s">
        <v>12</v>
      </c>
      <c r="AP148" s="46" t="s">
        <v>48</v>
      </c>
      <c r="AR148" s="46" t="s">
        <v>409</v>
      </c>
      <c r="AV148" s="46" t="s">
        <v>255</v>
      </c>
      <c r="AX148" s="46" t="s">
        <v>65</v>
      </c>
      <c r="BD148" s="46" t="s">
        <v>256</v>
      </c>
      <c r="BE148" s="46" t="b">
        <v>1</v>
      </c>
      <c r="BF148" s="46" t="b">
        <v>1</v>
      </c>
      <c r="BL148" s="46" t="b">
        <v>1</v>
      </c>
      <c r="BP148" s="46" t="s">
        <v>237</v>
      </c>
      <c r="BQ148" s="46" t="s">
        <v>242</v>
      </c>
      <c r="BR148" s="46" t="s">
        <v>238</v>
      </c>
      <c r="BS148" s="46" t="s">
        <v>1461</v>
      </c>
      <c r="BT148" s="46" t="s">
        <v>105</v>
      </c>
      <c r="BU148" s="46" t="s">
        <v>1489</v>
      </c>
      <c r="BV148" s="46" t="s">
        <v>108</v>
      </c>
      <c r="BX148" s="46" t="s">
        <v>1493</v>
      </c>
      <c r="BY148" s="46" t="s">
        <v>1494</v>
      </c>
      <c r="CA148" s="46" t="s">
        <v>1495</v>
      </c>
      <c r="CB148" s="46" t="s">
        <v>1493</v>
      </c>
      <c r="CC148" s="46" t="s">
        <v>1493</v>
      </c>
      <c r="CD148" s="46" t="s">
        <v>237</v>
      </c>
      <c r="CU148" s="46" t="s">
        <v>237</v>
      </c>
      <c r="DA148" s="46" t="s">
        <v>265</v>
      </c>
      <c r="DB148" s="46" t="s">
        <v>265</v>
      </c>
      <c r="DC148" s="46" t="s">
        <v>265</v>
      </c>
      <c r="DD148" s="46" t="s">
        <v>265</v>
      </c>
      <c r="DE148" s="46" t="s">
        <v>265</v>
      </c>
      <c r="DF148" s="46" t="s">
        <v>265</v>
      </c>
      <c r="DG148" s="46" t="s">
        <v>265</v>
      </c>
      <c r="DH148" s="46" t="s">
        <v>247</v>
      </c>
      <c r="DK148" s="46" t="b">
        <f>vw_ET_Dataset_Public[[#This Row],[Event Location:  State PCODE]]=vw_ET_Dataset_Public[[#This Row],[Arrival from: Admin 1 PCODE]]</f>
        <v>1</v>
      </c>
      <c r="DL148" s="46" t="b">
        <f>vw_ET_Dataset_Public[[#This Row],[Event Location:  County PCODE]]=vw_ET_Dataset_Public[[#This Row],[Arrival from: Admin 2 PCODE]]</f>
        <v>1</v>
      </c>
      <c r="DM148" s="46" t="b">
        <f>vw_ET_Dataset_Public[[#This Row],[Event Location:  Payam PCODE]]=vw_ET_Dataset_Public[[#This Row],[Arrival from: Admin 3 PCODE]]</f>
        <v>1</v>
      </c>
      <c r="DN148" s="46" t="s">
        <v>3390</v>
      </c>
    </row>
    <row r="149" spans="1:118" x14ac:dyDescent="0.35">
      <c r="A149" s="46" t="s">
        <v>1450</v>
      </c>
      <c r="B149" s="47">
        <v>44289</v>
      </c>
      <c r="C149" s="47">
        <v>44283</v>
      </c>
      <c r="D149" s="47">
        <v>44287</v>
      </c>
      <c r="E149" s="46" t="s">
        <v>841</v>
      </c>
      <c r="F149" s="46" t="s">
        <v>57</v>
      </c>
      <c r="G149" s="46" t="s">
        <v>1321</v>
      </c>
      <c r="H149" s="46" t="s">
        <v>98</v>
      </c>
      <c r="I149" s="46" t="s">
        <v>1327</v>
      </c>
      <c r="J149" s="46" t="s">
        <v>1325</v>
      </c>
      <c r="K149" s="46" t="s">
        <v>1331</v>
      </c>
      <c r="L149" s="46" t="s">
        <v>1330</v>
      </c>
      <c r="M149" s="46">
        <v>9.0280137099999997</v>
      </c>
      <c r="N149" s="46">
        <v>29.693479270000001</v>
      </c>
      <c r="O149" s="46" t="s">
        <v>232</v>
      </c>
      <c r="P149" s="46" t="s">
        <v>271</v>
      </c>
      <c r="Q149" s="46" t="s">
        <v>6</v>
      </c>
      <c r="R149" s="46" t="b">
        <v>1</v>
      </c>
      <c r="V149" s="46">
        <v>20</v>
      </c>
      <c r="W149" s="46">
        <v>123</v>
      </c>
      <c r="X149" s="46">
        <v>1</v>
      </c>
      <c r="Y149" s="46">
        <v>13</v>
      </c>
      <c r="Z149" s="46">
        <v>16</v>
      </c>
      <c r="AA149" s="46">
        <v>15</v>
      </c>
      <c r="AB149" s="46">
        <v>14</v>
      </c>
      <c r="AC149" s="46">
        <v>5</v>
      </c>
      <c r="AD149" s="46">
        <v>4</v>
      </c>
      <c r="AE149" s="46">
        <v>12</v>
      </c>
      <c r="AF149" s="46">
        <v>13</v>
      </c>
      <c r="AG149" s="46">
        <v>10</v>
      </c>
      <c r="AH149" s="46">
        <v>17</v>
      </c>
      <c r="AI149" s="46">
        <v>3</v>
      </c>
      <c r="AJ149" s="46">
        <v>64</v>
      </c>
      <c r="AK149" s="46">
        <v>59</v>
      </c>
      <c r="AL149" s="46">
        <v>30</v>
      </c>
      <c r="AM149" s="46">
        <v>8</v>
      </c>
      <c r="AN149" s="46">
        <v>123</v>
      </c>
      <c r="AO149" s="46" t="s">
        <v>12</v>
      </c>
      <c r="AP149" s="46" t="s">
        <v>48</v>
      </c>
      <c r="AR149" s="46" t="s">
        <v>272</v>
      </c>
      <c r="AV149" s="46" t="s">
        <v>255</v>
      </c>
      <c r="AX149" s="46" t="s">
        <v>65</v>
      </c>
      <c r="BD149" s="46" t="s">
        <v>256</v>
      </c>
      <c r="BE149" s="46" t="b">
        <v>1</v>
      </c>
      <c r="BF149" s="46" t="b">
        <v>1</v>
      </c>
      <c r="BP149" s="46" t="s">
        <v>237</v>
      </c>
      <c r="BQ149" s="46" t="s">
        <v>242</v>
      </c>
      <c r="BR149" s="46" t="s">
        <v>238</v>
      </c>
      <c r="BS149" s="46" t="s">
        <v>841</v>
      </c>
      <c r="BT149" s="46" t="s">
        <v>57</v>
      </c>
      <c r="BU149" s="46" t="s">
        <v>1321</v>
      </c>
      <c r="BV149" s="46" t="s">
        <v>98</v>
      </c>
      <c r="BX149" s="46" t="s">
        <v>1325</v>
      </c>
      <c r="BY149" s="46" t="s">
        <v>1327</v>
      </c>
      <c r="CA149" s="46" t="s">
        <v>1348</v>
      </c>
      <c r="CB149" s="46" t="s">
        <v>1347</v>
      </c>
      <c r="CC149" s="46" t="s">
        <v>1325</v>
      </c>
      <c r="CD149" s="46" t="s">
        <v>237</v>
      </c>
      <c r="CU149" s="46" t="s">
        <v>256</v>
      </c>
      <c r="CV149" s="46">
        <v>162</v>
      </c>
      <c r="CW149" s="46">
        <v>632</v>
      </c>
      <c r="CX149" s="46" t="s">
        <v>272</v>
      </c>
      <c r="CY149" s="46" t="s">
        <v>2256</v>
      </c>
      <c r="DA149" s="46" t="s">
        <v>246</v>
      </c>
      <c r="DB149" s="46" t="s">
        <v>265</v>
      </c>
      <c r="DC149" s="46" t="s">
        <v>246</v>
      </c>
      <c r="DD149" s="46" t="s">
        <v>246</v>
      </c>
      <c r="DE149" s="46" t="s">
        <v>265</v>
      </c>
      <c r="DF149" s="46" t="s">
        <v>265</v>
      </c>
      <c r="DG149" s="46" t="s">
        <v>246</v>
      </c>
      <c r="DH149" s="46" t="s">
        <v>247</v>
      </c>
      <c r="DK149" s="46" t="b">
        <f>vw_ET_Dataset_Public[[#This Row],[Event Location:  State PCODE]]=vw_ET_Dataset_Public[[#This Row],[Arrival from: Admin 1 PCODE]]</f>
        <v>1</v>
      </c>
      <c r="DL149" s="46" t="b">
        <f>vw_ET_Dataset_Public[[#This Row],[Event Location:  County PCODE]]=vw_ET_Dataset_Public[[#This Row],[Arrival from: Admin 2 PCODE]]</f>
        <v>1</v>
      </c>
      <c r="DM149" s="46" t="b">
        <f>vw_ET_Dataset_Public[[#This Row],[Event Location:  Payam PCODE]]=vw_ET_Dataset_Public[[#This Row],[Arrival from: Admin 3 PCODE]]</f>
        <v>1</v>
      </c>
      <c r="DN149" s="46" t="s">
        <v>3390</v>
      </c>
    </row>
    <row r="150" spans="1:118" x14ac:dyDescent="0.35">
      <c r="A150" s="46" t="s">
        <v>2445</v>
      </c>
      <c r="B150" s="47">
        <v>44290</v>
      </c>
      <c r="C150" s="47">
        <v>44284</v>
      </c>
      <c r="D150" s="47">
        <v>44289</v>
      </c>
      <c r="E150" s="46" t="s">
        <v>841</v>
      </c>
      <c r="F150" s="46" t="s">
        <v>57</v>
      </c>
      <c r="G150" s="46" t="s">
        <v>1163</v>
      </c>
      <c r="H150" s="46" t="s">
        <v>102</v>
      </c>
      <c r="I150" s="46" t="s">
        <v>1164</v>
      </c>
      <c r="J150" s="46" t="s">
        <v>1162</v>
      </c>
      <c r="K150" s="46" t="s">
        <v>1165</v>
      </c>
      <c r="L150" s="46" t="s">
        <v>1166</v>
      </c>
      <c r="M150" s="46">
        <v>9.2201457999999992</v>
      </c>
      <c r="N150" s="46">
        <v>29.178201300000001</v>
      </c>
      <c r="O150" s="46" t="s">
        <v>232</v>
      </c>
      <c r="P150" s="46" t="s">
        <v>271</v>
      </c>
      <c r="Q150" s="46" t="s">
        <v>6</v>
      </c>
      <c r="T150" s="46" t="b">
        <v>1</v>
      </c>
      <c r="V150" s="46">
        <v>8</v>
      </c>
      <c r="W150" s="46">
        <v>56</v>
      </c>
      <c r="X150" s="46">
        <v>2</v>
      </c>
      <c r="Y150" s="46">
        <v>8</v>
      </c>
      <c r="Z150" s="46">
        <v>7</v>
      </c>
      <c r="AA150" s="46">
        <v>9</v>
      </c>
      <c r="AB150" s="46">
        <v>3</v>
      </c>
      <c r="AC150" s="46">
        <v>0</v>
      </c>
      <c r="AD150" s="46">
        <v>1</v>
      </c>
      <c r="AE150" s="46">
        <v>3</v>
      </c>
      <c r="AF150" s="46">
        <v>8</v>
      </c>
      <c r="AG150" s="46">
        <v>2</v>
      </c>
      <c r="AH150" s="46">
        <v>9</v>
      </c>
      <c r="AI150" s="46">
        <v>4</v>
      </c>
      <c r="AJ150" s="46">
        <v>29</v>
      </c>
      <c r="AK150" s="46">
        <v>27</v>
      </c>
      <c r="AL150" s="46">
        <v>14</v>
      </c>
      <c r="AM150" s="46">
        <v>4</v>
      </c>
      <c r="AN150" s="46">
        <v>56</v>
      </c>
      <c r="AO150" s="46" t="s">
        <v>12</v>
      </c>
      <c r="AP150" s="46" t="s">
        <v>48</v>
      </c>
      <c r="AR150" s="46" t="s">
        <v>303</v>
      </c>
      <c r="AV150" s="46" t="s">
        <v>304</v>
      </c>
      <c r="AX150" s="46" t="s">
        <v>350</v>
      </c>
      <c r="AZ150" s="46" t="s">
        <v>789</v>
      </c>
      <c r="BB150" s="46" t="b">
        <v>1</v>
      </c>
      <c r="BC150" s="46" t="b">
        <v>1</v>
      </c>
      <c r="BD150" s="46" t="s">
        <v>256</v>
      </c>
      <c r="BE150" s="46" t="b">
        <v>1</v>
      </c>
      <c r="BL150" s="46" t="b">
        <v>1</v>
      </c>
      <c r="BP150" s="46" t="s">
        <v>237</v>
      </c>
      <c r="BQ150" s="46" t="s">
        <v>242</v>
      </c>
      <c r="BR150" s="46" t="s">
        <v>238</v>
      </c>
      <c r="BS150" s="46" t="s">
        <v>841</v>
      </c>
      <c r="BT150" s="46" t="s">
        <v>57</v>
      </c>
      <c r="BU150" s="46" t="s">
        <v>1163</v>
      </c>
      <c r="BV150" s="46" t="s">
        <v>102</v>
      </c>
      <c r="BX150" s="46" t="s">
        <v>1162</v>
      </c>
      <c r="BY150" s="46" t="s">
        <v>1164</v>
      </c>
      <c r="CA150" s="46" t="s">
        <v>1165</v>
      </c>
      <c r="CB150" s="46" t="s">
        <v>1166</v>
      </c>
      <c r="CC150" s="46" t="s">
        <v>1162</v>
      </c>
      <c r="CD150" s="46" t="s">
        <v>256</v>
      </c>
      <c r="CE150" s="46" t="s">
        <v>2190</v>
      </c>
      <c r="CF150" s="46" t="s">
        <v>242</v>
      </c>
      <c r="CG150" s="46" t="s">
        <v>841</v>
      </c>
      <c r="CH150" s="46" t="s">
        <v>1163</v>
      </c>
      <c r="CI150" s="46" t="s">
        <v>2446</v>
      </c>
      <c r="CJ150" s="46" t="s">
        <v>2447</v>
      </c>
      <c r="CK150" s="46" t="s">
        <v>238</v>
      </c>
      <c r="CL150" s="46" t="s">
        <v>57</v>
      </c>
      <c r="CN150" s="46" t="s">
        <v>102</v>
      </c>
      <c r="CP150" s="46" t="s">
        <v>2448</v>
      </c>
      <c r="CR150" s="46" t="s">
        <v>237</v>
      </c>
      <c r="CS150" s="46" t="s">
        <v>2449</v>
      </c>
      <c r="CU150" s="46" t="s">
        <v>256</v>
      </c>
      <c r="CV150" s="46">
        <v>300</v>
      </c>
      <c r="CW150" s="46">
        <v>787</v>
      </c>
      <c r="CX150" s="46" t="s">
        <v>303</v>
      </c>
      <c r="CY150" s="46" t="s">
        <v>2256</v>
      </c>
      <c r="DA150" s="46" t="s">
        <v>265</v>
      </c>
      <c r="DB150" s="46" t="s">
        <v>265</v>
      </c>
      <c r="DC150" s="46" t="s">
        <v>246</v>
      </c>
      <c r="DD150" s="46" t="s">
        <v>246</v>
      </c>
      <c r="DE150" s="46" t="s">
        <v>246</v>
      </c>
      <c r="DF150" s="46" t="s">
        <v>265</v>
      </c>
      <c r="DG150" s="46" t="s">
        <v>246</v>
      </c>
      <c r="DH150" s="46" t="s">
        <v>247</v>
      </c>
      <c r="DK150" s="46" t="b">
        <f>vw_ET_Dataset_Public[[#This Row],[Event Location:  State PCODE]]=vw_ET_Dataset_Public[[#This Row],[Arrival from: Admin 1 PCODE]]</f>
        <v>1</v>
      </c>
      <c r="DL150" s="46" t="b">
        <f>vw_ET_Dataset_Public[[#This Row],[Event Location:  County PCODE]]=vw_ET_Dataset_Public[[#This Row],[Arrival from: Admin 2 PCODE]]</f>
        <v>1</v>
      </c>
      <c r="DM150" s="46" t="b">
        <f>vw_ET_Dataset_Public[[#This Row],[Event Location:  Payam PCODE]]=vw_ET_Dataset_Public[[#This Row],[Arrival from: Admin 3 PCODE]]</f>
        <v>1</v>
      </c>
      <c r="DN150" s="46" t="s">
        <v>3390</v>
      </c>
    </row>
    <row r="151" spans="1:118" x14ac:dyDescent="0.35">
      <c r="A151" s="46" t="s">
        <v>1338</v>
      </c>
      <c r="B151" s="47">
        <v>44290</v>
      </c>
      <c r="C151" s="47">
        <v>44284</v>
      </c>
      <c r="D151" s="47">
        <v>44289</v>
      </c>
      <c r="E151" s="46" t="s">
        <v>841</v>
      </c>
      <c r="F151" s="46" t="s">
        <v>57</v>
      </c>
      <c r="G151" s="46" t="s">
        <v>1321</v>
      </c>
      <c r="H151" s="46" t="s">
        <v>98</v>
      </c>
      <c r="I151" s="46" t="s">
        <v>1327</v>
      </c>
      <c r="J151" s="46" t="s">
        <v>1325</v>
      </c>
      <c r="K151" s="46" t="s">
        <v>1328</v>
      </c>
      <c r="L151" s="46" t="s">
        <v>1326</v>
      </c>
      <c r="M151" s="46">
        <v>9.034444444</v>
      </c>
      <c r="N151" s="46">
        <v>29.685555560000001</v>
      </c>
      <c r="O151" s="46" t="s">
        <v>232</v>
      </c>
      <c r="P151" s="46" t="s">
        <v>271</v>
      </c>
      <c r="Q151" s="46" t="s">
        <v>6</v>
      </c>
      <c r="R151" s="46" t="b">
        <v>1</v>
      </c>
      <c r="V151" s="46">
        <v>33</v>
      </c>
      <c r="W151" s="46">
        <v>241</v>
      </c>
      <c r="X151" s="46">
        <v>13</v>
      </c>
      <c r="Y151" s="46">
        <v>15</v>
      </c>
      <c r="Z151" s="46">
        <v>17</v>
      </c>
      <c r="AA151" s="46">
        <v>31</v>
      </c>
      <c r="AB151" s="46">
        <v>16</v>
      </c>
      <c r="AC151" s="46">
        <v>14</v>
      </c>
      <c r="AD151" s="46">
        <v>19</v>
      </c>
      <c r="AE151" s="46">
        <v>20</v>
      </c>
      <c r="AF151" s="46">
        <v>22</v>
      </c>
      <c r="AG151" s="46">
        <v>45</v>
      </c>
      <c r="AH151" s="46">
        <v>21</v>
      </c>
      <c r="AI151" s="46">
        <v>8</v>
      </c>
      <c r="AJ151" s="46">
        <v>106</v>
      </c>
      <c r="AK151" s="46">
        <v>135</v>
      </c>
      <c r="AL151" s="46">
        <v>67</v>
      </c>
      <c r="AM151" s="46">
        <v>22</v>
      </c>
      <c r="AN151" s="46">
        <v>241</v>
      </c>
      <c r="AO151" s="46" t="s">
        <v>12</v>
      </c>
      <c r="AP151" s="46" t="s">
        <v>48</v>
      </c>
      <c r="AR151" s="46" t="s">
        <v>272</v>
      </c>
      <c r="AV151" s="46" t="s">
        <v>255</v>
      </c>
      <c r="AX151" s="46" t="s">
        <v>65</v>
      </c>
      <c r="BD151" s="46" t="s">
        <v>256</v>
      </c>
      <c r="BE151" s="46" t="b">
        <v>1</v>
      </c>
      <c r="BF151" s="46" t="b">
        <v>1</v>
      </c>
      <c r="BL151" s="46" t="b">
        <v>1</v>
      </c>
      <c r="BP151" s="46" t="s">
        <v>237</v>
      </c>
      <c r="BQ151" s="46" t="s">
        <v>242</v>
      </c>
      <c r="BR151" s="46" t="s">
        <v>238</v>
      </c>
      <c r="BS151" s="46" t="s">
        <v>841</v>
      </c>
      <c r="BT151" s="46" t="s">
        <v>57</v>
      </c>
      <c r="BU151" s="46" t="s">
        <v>1321</v>
      </c>
      <c r="BV151" s="46" t="s">
        <v>98</v>
      </c>
      <c r="BX151" s="46" t="s">
        <v>1325</v>
      </c>
      <c r="BY151" s="46" t="s">
        <v>1327</v>
      </c>
      <c r="CA151" s="46" t="s">
        <v>1348</v>
      </c>
      <c r="CB151" s="46" t="s">
        <v>1347</v>
      </c>
      <c r="CC151" s="46" t="s">
        <v>1325</v>
      </c>
      <c r="CD151" s="46" t="s">
        <v>237</v>
      </c>
      <c r="CU151" s="46" t="s">
        <v>256</v>
      </c>
      <c r="CV151" s="46">
        <v>127</v>
      </c>
      <c r="CW151" s="46">
        <v>359</v>
      </c>
      <c r="CX151" s="46" t="s">
        <v>272</v>
      </c>
      <c r="CY151" s="46" t="s">
        <v>2256</v>
      </c>
      <c r="DA151" s="46" t="s">
        <v>246</v>
      </c>
      <c r="DB151" s="46" t="s">
        <v>265</v>
      </c>
      <c r="DC151" s="46" t="s">
        <v>265</v>
      </c>
      <c r="DD151" s="46" t="s">
        <v>246</v>
      </c>
      <c r="DE151" s="46" t="s">
        <v>265</v>
      </c>
      <c r="DF151" s="46" t="s">
        <v>246</v>
      </c>
      <c r="DG151" s="46" t="s">
        <v>246</v>
      </c>
      <c r="DH151" s="46" t="s">
        <v>247</v>
      </c>
      <c r="DK151" s="46" t="b">
        <f>vw_ET_Dataset_Public[[#This Row],[Event Location:  State PCODE]]=vw_ET_Dataset_Public[[#This Row],[Arrival from: Admin 1 PCODE]]</f>
        <v>1</v>
      </c>
      <c r="DL151" s="46" t="b">
        <f>vw_ET_Dataset_Public[[#This Row],[Event Location:  County PCODE]]=vw_ET_Dataset_Public[[#This Row],[Arrival from: Admin 2 PCODE]]</f>
        <v>1</v>
      </c>
      <c r="DM151" s="46" t="b">
        <f>vw_ET_Dataset_Public[[#This Row],[Event Location:  Payam PCODE]]=vw_ET_Dataset_Public[[#This Row],[Arrival from: Admin 3 PCODE]]</f>
        <v>1</v>
      </c>
      <c r="DN151" s="46" t="s">
        <v>3390</v>
      </c>
    </row>
    <row r="152" spans="1:118" x14ac:dyDescent="0.35">
      <c r="A152" s="46" t="s">
        <v>2187</v>
      </c>
      <c r="B152" s="47">
        <v>44290</v>
      </c>
      <c r="C152" s="47">
        <v>44284</v>
      </c>
      <c r="D152" s="47">
        <v>44289</v>
      </c>
      <c r="E152" s="46" t="s">
        <v>841</v>
      </c>
      <c r="F152" s="46" t="s">
        <v>57</v>
      </c>
      <c r="G152" s="46" t="s">
        <v>1321</v>
      </c>
      <c r="H152" s="46" t="s">
        <v>98</v>
      </c>
      <c r="I152" s="46" t="s">
        <v>1403</v>
      </c>
      <c r="J152" s="46" t="s">
        <v>98</v>
      </c>
      <c r="K152" s="46" t="s">
        <v>1443</v>
      </c>
      <c r="L152" s="46" t="s">
        <v>1444</v>
      </c>
      <c r="M152" s="46">
        <v>9.2920660000000002</v>
      </c>
      <c r="N152" s="46">
        <v>29.791523999999999</v>
      </c>
      <c r="O152" s="46" t="s">
        <v>232</v>
      </c>
      <c r="P152" s="46" t="s">
        <v>271</v>
      </c>
      <c r="Q152" s="46" t="s">
        <v>6</v>
      </c>
      <c r="T152" s="46" t="b">
        <v>1</v>
      </c>
      <c r="V152" s="46">
        <v>11</v>
      </c>
      <c r="W152" s="46">
        <v>55</v>
      </c>
      <c r="X152" s="46">
        <v>1</v>
      </c>
      <c r="Y152" s="46">
        <v>4</v>
      </c>
      <c r="Z152" s="46">
        <v>10</v>
      </c>
      <c r="AA152" s="46">
        <v>7</v>
      </c>
      <c r="AB152" s="46">
        <v>3</v>
      </c>
      <c r="AC152" s="46">
        <v>0</v>
      </c>
      <c r="AD152" s="46">
        <v>2</v>
      </c>
      <c r="AE152" s="46">
        <v>5</v>
      </c>
      <c r="AF152" s="46">
        <v>11</v>
      </c>
      <c r="AG152" s="46">
        <v>8</v>
      </c>
      <c r="AH152" s="46">
        <v>4</v>
      </c>
      <c r="AI152" s="46">
        <v>0</v>
      </c>
      <c r="AJ152" s="46">
        <v>25</v>
      </c>
      <c r="AK152" s="46">
        <v>30</v>
      </c>
      <c r="AL152" s="46">
        <v>12</v>
      </c>
      <c r="AM152" s="46">
        <v>0</v>
      </c>
      <c r="AN152" s="46">
        <v>55</v>
      </c>
      <c r="AO152" s="46" t="s">
        <v>12</v>
      </c>
      <c r="AP152" s="46" t="s">
        <v>48</v>
      </c>
      <c r="AR152" s="46" t="s">
        <v>303</v>
      </c>
      <c r="AV152" s="46" t="s">
        <v>304</v>
      </c>
      <c r="AX152" s="46" t="s">
        <v>350</v>
      </c>
      <c r="AZ152" s="46" t="s">
        <v>789</v>
      </c>
      <c r="BB152" s="46" t="b">
        <v>1</v>
      </c>
      <c r="BC152" s="46" t="b">
        <v>1</v>
      </c>
      <c r="BD152" s="46" t="s">
        <v>256</v>
      </c>
      <c r="BE152" s="46" t="b">
        <v>1</v>
      </c>
      <c r="BL152" s="46" t="b">
        <v>1</v>
      </c>
      <c r="BP152" s="46" t="s">
        <v>237</v>
      </c>
      <c r="BQ152" s="46" t="s">
        <v>944</v>
      </c>
      <c r="BR152" s="46" t="s">
        <v>942</v>
      </c>
      <c r="BS152" s="46" t="s">
        <v>945</v>
      </c>
      <c r="BT152" s="46" t="s">
        <v>943</v>
      </c>
      <c r="BU152" s="46" t="s">
        <v>2189</v>
      </c>
      <c r="BV152" s="46" t="s">
        <v>2188</v>
      </c>
      <c r="BX152" s="46" t="s">
        <v>352</v>
      </c>
      <c r="BY152" s="46" t="s">
        <v>244</v>
      </c>
      <c r="CC152" s="46" t="s">
        <v>292</v>
      </c>
      <c r="CD152" s="46" t="s">
        <v>256</v>
      </c>
      <c r="CE152" s="46" t="s">
        <v>2190</v>
      </c>
      <c r="CF152" s="46" t="s">
        <v>242</v>
      </c>
      <c r="CG152" s="46" t="s">
        <v>841</v>
      </c>
      <c r="CH152" s="46" t="s">
        <v>1054</v>
      </c>
      <c r="CI152" s="46" t="s">
        <v>1076</v>
      </c>
      <c r="CJ152" s="46" t="s">
        <v>1081</v>
      </c>
      <c r="CK152" s="46" t="s">
        <v>238</v>
      </c>
      <c r="CL152" s="46" t="s">
        <v>57</v>
      </c>
      <c r="CN152" s="46" t="s">
        <v>100</v>
      </c>
      <c r="CP152" s="46" t="s">
        <v>1074</v>
      </c>
      <c r="CR152" s="46" t="s">
        <v>237</v>
      </c>
      <c r="CS152" s="46" t="s">
        <v>1082</v>
      </c>
      <c r="CU152" s="46" t="s">
        <v>237</v>
      </c>
      <c r="DA152" s="46" t="s">
        <v>265</v>
      </c>
      <c r="DB152" s="46" t="s">
        <v>265</v>
      </c>
      <c r="DC152" s="46" t="s">
        <v>265</v>
      </c>
      <c r="DD152" s="46" t="s">
        <v>246</v>
      </c>
      <c r="DE152" s="46" t="s">
        <v>265</v>
      </c>
      <c r="DF152" s="46" t="s">
        <v>246</v>
      </c>
      <c r="DG152" s="46" t="s">
        <v>246</v>
      </c>
      <c r="DH152" s="46" t="s">
        <v>247</v>
      </c>
      <c r="DK152" s="46" t="b">
        <f>vw_ET_Dataset_Public[[#This Row],[Event Location:  State PCODE]]=vw_ET_Dataset_Public[[#This Row],[Arrival from: Admin 1 PCODE]]</f>
        <v>0</v>
      </c>
      <c r="DL152" s="46" t="b">
        <f>vw_ET_Dataset_Public[[#This Row],[Event Location:  County PCODE]]=vw_ET_Dataset_Public[[#This Row],[Arrival from: Admin 2 PCODE]]</f>
        <v>0</v>
      </c>
      <c r="DM152" s="46" t="b">
        <f>vw_ET_Dataset_Public[[#This Row],[Event Location:  Payam PCODE]]=vw_ET_Dataset_Public[[#This Row],[Arrival from: Admin 3 PCODE]]</f>
        <v>0</v>
      </c>
      <c r="DN152" s="46" t="s">
        <v>3393</v>
      </c>
    </row>
    <row r="153" spans="1:118" x14ac:dyDescent="0.35">
      <c r="A153" s="46" t="s">
        <v>1877</v>
      </c>
      <c r="B153" s="47">
        <v>44294</v>
      </c>
      <c r="C153" s="47">
        <v>44195</v>
      </c>
      <c r="D153" s="47">
        <v>44294</v>
      </c>
      <c r="E153" s="46" t="s">
        <v>1626</v>
      </c>
      <c r="F153" s="46" t="s">
        <v>111</v>
      </c>
      <c r="G153" s="46" t="s">
        <v>1652</v>
      </c>
      <c r="H153" s="46" t="s">
        <v>1649</v>
      </c>
      <c r="I153" s="46" t="s">
        <v>1653</v>
      </c>
      <c r="J153" s="46" t="s">
        <v>1650</v>
      </c>
      <c r="K153" s="46" t="s">
        <v>1887</v>
      </c>
      <c r="L153" s="46" t="s">
        <v>1888</v>
      </c>
      <c r="M153" s="46">
        <v>8.0791599999999999</v>
      </c>
      <c r="N153" s="46">
        <v>28.558</v>
      </c>
      <c r="O153" s="46" t="s">
        <v>232</v>
      </c>
      <c r="P153" s="46" t="s">
        <v>233</v>
      </c>
      <c r="Q153" s="46" t="s">
        <v>6</v>
      </c>
      <c r="R153" s="46" t="b">
        <v>1</v>
      </c>
      <c r="V153" s="46">
        <v>323</v>
      </c>
      <c r="W153" s="46">
        <v>1938</v>
      </c>
      <c r="X153" s="46">
        <v>187</v>
      </c>
      <c r="Y153" s="46">
        <v>195</v>
      </c>
      <c r="Z153" s="46">
        <v>213</v>
      </c>
      <c r="AA153" s="46">
        <v>269</v>
      </c>
      <c r="AB153" s="46">
        <v>35</v>
      </c>
      <c r="AC153" s="46">
        <v>17</v>
      </c>
      <c r="AD153" s="46">
        <v>204</v>
      </c>
      <c r="AE153" s="46">
        <v>212</v>
      </c>
      <c r="AF153" s="46">
        <v>232</v>
      </c>
      <c r="AG153" s="46">
        <v>290</v>
      </c>
      <c r="AH153" s="46">
        <v>53</v>
      </c>
      <c r="AI153" s="46">
        <v>31</v>
      </c>
      <c r="AJ153" s="46">
        <v>916</v>
      </c>
      <c r="AK153" s="46">
        <v>1022</v>
      </c>
      <c r="AL153" s="46">
        <v>798</v>
      </c>
      <c r="AM153" s="46">
        <v>48</v>
      </c>
      <c r="AN153" s="46">
        <v>1938</v>
      </c>
      <c r="AO153" s="46" t="s">
        <v>12</v>
      </c>
      <c r="AP153" s="46" t="s">
        <v>48</v>
      </c>
      <c r="AR153" s="46" t="s">
        <v>272</v>
      </c>
      <c r="AV153" s="46" t="s">
        <v>255</v>
      </c>
      <c r="AX153" s="46" t="s">
        <v>29</v>
      </c>
      <c r="AZ153" s="46" t="s">
        <v>701</v>
      </c>
      <c r="BC153" s="46" t="b">
        <v>1</v>
      </c>
      <c r="BD153" s="46" t="s">
        <v>256</v>
      </c>
      <c r="BE153" s="46" t="b">
        <v>1</v>
      </c>
      <c r="BF153" s="46" t="b">
        <v>1</v>
      </c>
      <c r="BG153" s="46" t="b">
        <v>1</v>
      </c>
      <c r="BL153" s="46" t="b">
        <v>1</v>
      </c>
      <c r="BP153" s="46" t="s">
        <v>237</v>
      </c>
      <c r="BQ153" s="46" t="s">
        <v>242</v>
      </c>
      <c r="BR153" s="46" t="s">
        <v>238</v>
      </c>
      <c r="BS153" s="46" t="s">
        <v>1626</v>
      </c>
      <c r="BT153" s="46" t="s">
        <v>111</v>
      </c>
      <c r="BU153" s="46" t="s">
        <v>1652</v>
      </c>
      <c r="BV153" s="46" t="s">
        <v>1649</v>
      </c>
      <c r="BX153" s="46" t="s">
        <v>1650</v>
      </c>
      <c r="BY153" s="46" t="s">
        <v>1653</v>
      </c>
      <c r="CA153" s="46" t="s">
        <v>1890</v>
      </c>
      <c r="CB153" s="46" t="s">
        <v>1889</v>
      </c>
      <c r="CC153" s="46" t="s">
        <v>1650</v>
      </c>
      <c r="CD153" s="46" t="s">
        <v>237</v>
      </c>
      <c r="CU153" s="46" t="s">
        <v>237</v>
      </c>
      <c r="DA153" s="46" t="s">
        <v>245</v>
      </c>
      <c r="DB153" s="46" t="s">
        <v>245</v>
      </c>
      <c r="DC153" s="46" t="s">
        <v>245</v>
      </c>
      <c r="DD153" s="46" t="s">
        <v>245</v>
      </c>
      <c r="DE153" s="46" t="s">
        <v>265</v>
      </c>
      <c r="DF153" s="46" t="s">
        <v>265</v>
      </c>
      <c r="DG153" s="46" t="s">
        <v>265</v>
      </c>
      <c r="DH153" s="46" t="s">
        <v>247</v>
      </c>
      <c r="DK153" s="46" t="b">
        <f>vw_ET_Dataset_Public[[#This Row],[Event Location:  State PCODE]]=vw_ET_Dataset_Public[[#This Row],[Arrival from: Admin 1 PCODE]]</f>
        <v>1</v>
      </c>
      <c r="DL153" s="46" t="b">
        <f>vw_ET_Dataset_Public[[#This Row],[Event Location:  County PCODE]]=vw_ET_Dataset_Public[[#This Row],[Arrival from: Admin 2 PCODE]]</f>
        <v>1</v>
      </c>
      <c r="DM153" s="46" t="b">
        <f>vw_ET_Dataset_Public[[#This Row],[Event Location:  Payam PCODE]]=vw_ET_Dataset_Public[[#This Row],[Arrival from: Admin 3 PCODE]]</f>
        <v>1</v>
      </c>
      <c r="DN153" s="46" t="s">
        <v>3390</v>
      </c>
    </row>
    <row r="154" spans="1:118" x14ac:dyDescent="0.35">
      <c r="A154" s="46" t="s">
        <v>1880</v>
      </c>
      <c r="B154" s="47">
        <v>44294</v>
      </c>
      <c r="C154" s="47">
        <v>44238</v>
      </c>
      <c r="D154" s="47">
        <v>44294</v>
      </c>
      <c r="E154" s="46" t="s">
        <v>1626</v>
      </c>
      <c r="F154" s="46" t="s">
        <v>111</v>
      </c>
      <c r="G154" s="46" t="s">
        <v>1652</v>
      </c>
      <c r="H154" s="46" t="s">
        <v>1649</v>
      </c>
      <c r="I154" s="46" t="s">
        <v>1653</v>
      </c>
      <c r="J154" s="46" t="s">
        <v>1650</v>
      </c>
      <c r="K154" s="46" t="s">
        <v>1878</v>
      </c>
      <c r="L154" s="46" t="s">
        <v>1879</v>
      </c>
      <c r="M154" s="46">
        <v>8.1783103940000004</v>
      </c>
      <c r="N154" s="46">
        <v>28.64909935</v>
      </c>
      <c r="O154" s="46" t="s">
        <v>232</v>
      </c>
      <c r="P154" s="46" t="s">
        <v>233</v>
      </c>
      <c r="Q154" s="46" t="s">
        <v>6</v>
      </c>
      <c r="R154" s="46" t="b">
        <v>1</v>
      </c>
      <c r="S154" s="46" t="b">
        <v>0</v>
      </c>
      <c r="T154" s="46" t="b">
        <v>0</v>
      </c>
      <c r="U154" s="46" t="b">
        <v>1</v>
      </c>
      <c r="V154" s="46">
        <v>405</v>
      </c>
      <c r="W154" s="46">
        <v>2430</v>
      </c>
      <c r="X154" s="46">
        <v>210</v>
      </c>
      <c r="Y154" s="46">
        <v>219</v>
      </c>
      <c r="Z154" s="46">
        <v>238</v>
      </c>
      <c r="AA154" s="46">
        <v>280</v>
      </c>
      <c r="AB154" s="46">
        <v>66</v>
      </c>
      <c r="AC154" s="46">
        <v>49</v>
      </c>
      <c r="AD154" s="46">
        <v>277</v>
      </c>
      <c r="AE154" s="46">
        <v>286</v>
      </c>
      <c r="AF154" s="46">
        <v>305</v>
      </c>
      <c r="AG154" s="46">
        <v>351</v>
      </c>
      <c r="AH154" s="46">
        <v>83</v>
      </c>
      <c r="AI154" s="46">
        <v>66</v>
      </c>
      <c r="AJ154" s="46">
        <v>1062</v>
      </c>
      <c r="AK154" s="46">
        <v>1368</v>
      </c>
      <c r="AL154" s="46">
        <v>992</v>
      </c>
      <c r="AM154" s="46">
        <v>115</v>
      </c>
      <c r="AN154" s="46">
        <v>2430</v>
      </c>
      <c r="AO154" s="46" t="s">
        <v>12</v>
      </c>
      <c r="AP154" s="46" t="s">
        <v>48</v>
      </c>
      <c r="AR154" s="46" t="s">
        <v>272</v>
      </c>
      <c r="AV154" s="46" t="s">
        <v>255</v>
      </c>
      <c r="AX154" s="46" t="s">
        <v>29</v>
      </c>
      <c r="AZ154" s="46" t="s">
        <v>701</v>
      </c>
      <c r="BA154" s="46" t="b">
        <v>0</v>
      </c>
      <c r="BB154" s="46" t="b">
        <v>0</v>
      </c>
      <c r="BC154" s="46" t="b">
        <v>1</v>
      </c>
      <c r="BD154" s="46" t="s">
        <v>237</v>
      </c>
      <c r="BE154" s="46" t="b">
        <v>0</v>
      </c>
      <c r="BF154" s="46" t="b">
        <v>0</v>
      </c>
      <c r="BG154" s="46" t="b">
        <v>0</v>
      </c>
      <c r="BH154" s="46" t="b">
        <v>0</v>
      </c>
      <c r="BI154" s="46" t="b">
        <v>0</v>
      </c>
      <c r="BJ154" s="46" t="b">
        <v>0</v>
      </c>
      <c r="BK154" s="46" t="b">
        <v>0</v>
      </c>
      <c r="BL154" s="46" t="b">
        <v>0</v>
      </c>
      <c r="BM154" s="46" t="b">
        <v>0</v>
      </c>
      <c r="BO154" s="46" t="b">
        <v>0</v>
      </c>
      <c r="BP154" s="46" t="s">
        <v>237</v>
      </c>
      <c r="BQ154" s="46" t="s">
        <v>242</v>
      </c>
      <c r="BR154" s="46" t="s">
        <v>238</v>
      </c>
      <c r="BS154" s="46" t="s">
        <v>1626</v>
      </c>
      <c r="BT154" s="46" t="s">
        <v>111</v>
      </c>
      <c r="BU154" s="46" t="s">
        <v>1652</v>
      </c>
      <c r="BV154" s="46" t="s">
        <v>1649</v>
      </c>
      <c r="BX154" s="46" t="s">
        <v>1650</v>
      </c>
      <c r="BY154" s="46" t="s">
        <v>1653</v>
      </c>
      <c r="CA154" s="46" t="s">
        <v>1876</v>
      </c>
      <c r="CB154" s="46" t="s">
        <v>1875</v>
      </c>
      <c r="CC154" s="46" t="s">
        <v>1650</v>
      </c>
      <c r="CD154" s="46" t="s">
        <v>237</v>
      </c>
      <c r="CU154" s="46" t="s">
        <v>237</v>
      </c>
      <c r="DA154" s="46" t="s">
        <v>245</v>
      </c>
      <c r="DB154" s="46" t="s">
        <v>265</v>
      </c>
      <c r="DC154" s="46" t="s">
        <v>265</v>
      </c>
      <c r="DD154" s="46" t="s">
        <v>245</v>
      </c>
      <c r="DE154" s="46" t="s">
        <v>265</v>
      </c>
      <c r="DF154" s="46" t="s">
        <v>265</v>
      </c>
      <c r="DG154" s="46" t="s">
        <v>246</v>
      </c>
      <c r="DH154" s="46" t="s">
        <v>247</v>
      </c>
      <c r="DK154" s="46" t="b">
        <f>vw_ET_Dataset_Public[[#This Row],[Event Location:  State PCODE]]=vw_ET_Dataset_Public[[#This Row],[Arrival from: Admin 1 PCODE]]</f>
        <v>1</v>
      </c>
      <c r="DL154" s="46" t="b">
        <f>vw_ET_Dataset_Public[[#This Row],[Event Location:  County PCODE]]=vw_ET_Dataset_Public[[#This Row],[Arrival from: Admin 2 PCODE]]</f>
        <v>1</v>
      </c>
      <c r="DM154" s="46" t="b">
        <f>vw_ET_Dataset_Public[[#This Row],[Event Location:  Payam PCODE]]=vw_ET_Dataset_Public[[#This Row],[Arrival from: Admin 3 PCODE]]</f>
        <v>1</v>
      </c>
      <c r="DN154" s="46" t="s">
        <v>3390</v>
      </c>
    </row>
    <row r="155" spans="1:118" x14ac:dyDescent="0.35">
      <c r="A155" s="46" t="s">
        <v>1988</v>
      </c>
      <c r="B155" s="47">
        <v>44294</v>
      </c>
      <c r="C155" s="47">
        <v>44293</v>
      </c>
      <c r="D155" s="47">
        <v>44294</v>
      </c>
      <c r="E155" s="46" t="s">
        <v>1626</v>
      </c>
      <c r="F155" s="46" t="s">
        <v>111</v>
      </c>
      <c r="G155" s="46" t="s">
        <v>1652</v>
      </c>
      <c r="H155" s="46" t="s">
        <v>1649</v>
      </c>
      <c r="I155" s="46" t="s">
        <v>1653</v>
      </c>
      <c r="J155" s="46" t="s">
        <v>1650</v>
      </c>
      <c r="K155" s="46" t="s">
        <v>1874</v>
      </c>
      <c r="L155" s="46" t="s">
        <v>1650</v>
      </c>
      <c r="M155" s="46">
        <v>8.1869802479999993</v>
      </c>
      <c r="N155" s="46">
        <v>28.737199780000001</v>
      </c>
      <c r="O155" s="46" t="s">
        <v>232</v>
      </c>
      <c r="P155" s="46" t="s">
        <v>271</v>
      </c>
      <c r="Q155" s="46" t="s">
        <v>6</v>
      </c>
      <c r="R155" s="46" t="b">
        <v>1</v>
      </c>
      <c r="T155" s="46" t="b">
        <v>1</v>
      </c>
      <c r="V155" s="46">
        <v>810</v>
      </c>
      <c r="W155" s="46">
        <v>4860</v>
      </c>
      <c r="X155" s="46">
        <v>457</v>
      </c>
      <c r="Y155" s="46">
        <v>466</v>
      </c>
      <c r="Z155" s="46">
        <v>486</v>
      </c>
      <c r="AA155" s="46">
        <v>544</v>
      </c>
      <c r="AB155" s="46">
        <v>221</v>
      </c>
      <c r="AC155" s="46">
        <v>203</v>
      </c>
      <c r="AD155" s="46">
        <v>474</v>
      </c>
      <c r="AE155" s="46">
        <v>483</v>
      </c>
      <c r="AF155" s="46">
        <v>503</v>
      </c>
      <c r="AG155" s="46">
        <v>564</v>
      </c>
      <c r="AH155" s="46">
        <v>238</v>
      </c>
      <c r="AI155" s="46">
        <v>221</v>
      </c>
      <c r="AJ155" s="46">
        <v>2377</v>
      </c>
      <c r="AK155" s="46">
        <v>2483</v>
      </c>
      <c r="AL155" s="46">
        <v>1880</v>
      </c>
      <c r="AM155" s="46">
        <v>424</v>
      </c>
      <c r="AN155" s="46">
        <v>4860</v>
      </c>
      <c r="AO155" s="46" t="s">
        <v>13</v>
      </c>
      <c r="AP155" s="46" t="s">
        <v>48</v>
      </c>
      <c r="AR155" s="46" t="s">
        <v>272</v>
      </c>
      <c r="AV155" s="46" t="s">
        <v>255</v>
      </c>
      <c r="AX155" s="46" t="s">
        <v>29</v>
      </c>
      <c r="AZ155" s="46" t="s">
        <v>701</v>
      </c>
      <c r="BC155" s="46" t="b">
        <v>1</v>
      </c>
      <c r="BD155" s="46" t="s">
        <v>256</v>
      </c>
      <c r="BE155" s="46" t="b">
        <v>1</v>
      </c>
      <c r="BG155" s="46" t="b">
        <v>1</v>
      </c>
      <c r="BL155" s="46" t="b">
        <v>1</v>
      </c>
      <c r="BP155" s="46" t="s">
        <v>237</v>
      </c>
      <c r="BQ155" s="46" t="s">
        <v>242</v>
      </c>
      <c r="BR155" s="46" t="s">
        <v>238</v>
      </c>
      <c r="BS155" s="46" t="s">
        <v>1626</v>
      </c>
      <c r="BT155" s="46" t="s">
        <v>111</v>
      </c>
      <c r="BU155" s="46" t="s">
        <v>1652</v>
      </c>
      <c r="BV155" s="46" t="s">
        <v>1649</v>
      </c>
      <c r="BX155" s="46" t="s">
        <v>1650</v>
      </c>
      <c r="BY155" s="46" t="s">
        <v>1653</v>
      </c>
      <c r="CA155" s="46" t="s">
        <v>1876</v>
      </c>
      <c r="CB155" s="46" t="s">
        <v>1875</v>
      </c>
      <c r="CC155" s="46" t="s">
        <v>1650</v>
      </c>
      <c r="CD155" s="46" t="s">
        <v>237</v>
      </c>
      <c r="CU155" s="46" t="s">
        <v>237</v>
      </c>
      <c r="DA155" s="46" t="s">
        <v>245</v>
      </c>
      <c r="DB155" s="46" t="s">
        <v>265</v>
      </c>
      <c r="DC155" s="46" t="s">
        <v>265</v>
      </c>
      <c r="DD155" s="46" t="s">
        <v>245</v>
      </c>
      <c r="DE155" s="46" t="s">
        <v>265</v>
      </c>
      <c r="DF155" s="46" t="s">
        <v>265</v>
      </c>
      <c r="DG155" s="46" t="s">
        <v>265</v>
      </c>
      <c r="DH155" s="46" t="s">
        <v>247</v>
      </c>
      <c r="DK155" s="46" t="b">
        <f>vw_ET_Dataset_Public[[#This Row],[Event Location:  State PCODE]]=vw_ET_Dataset_Public[[#This Row],[Arrival from: Admin 1 PCODE]]</f>
        <v>1</v>
      </c>
      <c r="DL155" s="46" t="b">
        <f>vw_ET_Dataset_Public[[#This Row],[Event Location:  County PCODE]]=vw_ET_Dataset_Public[[#This Row],[Arrival from: Admin 2 PCODE]]</f>
        <v>1</v>
      </c>
      <c r="DM155" s="46" t="b">
        <f>vw_ET_Dataset_Public[[#This Row],[Event Location:  Payam PCODE]]=vw_ET_Dataset_Public[[#This Row],[Arrival from: Admin 3 PCODE]]</f>
        <v>1</v>
      </c>
      <c r="DN155" s="46" t="s">
        <v>3390</v>
      </c>
    </row>
    <row r="156" spans="1:118" x14ac:dyDescent="0.35">
      <c r="A156" s="46" t="s">
        <v>1986</v>
      </c>
      <c r="B156" s="47">
        <v>44294</v>
      </c>
      <c r="C156" s="47">
        <v>44293</v>
      </c>
      <c r="D156" s="47">
        <v>44294</v>
      </c>
      <c r="E156" s="46" t="s">
        <v>1626</v>
      </c>
      <c r="F156" s="46" t="s">
        <v>111</v>
      </c>
      <c r="G156" s="46" t="s">
        <v>1652</v>
      </c>
      <c r="H156" s="46" t="s">
        <v>1649</v>
      </c>
      <c r="I156" s="46" t="s">
        <v>1653</v>
      </c>
      <c r="J156" s="46" t="s">
        <v>1650</v>
      </c>
      <c r="K156" s="46" t="s">
        <v>1864</v>
      </c>
      <c r="L156" s="46" t="s">
        <v>1865</v>
      </c>
      <c r="M156" s="46">
        <v>8.1333303449999992</v>
      </c>
      <c r="N156" s="46">
        <v>28.616699220000001</v>
      </c>
      <c r="O156" s="46" t="s">
        <v>232</v>
      </c>
      <c r="P156" s="46" t="s">
        <v>233</v>
      </c>
      <c r="Q156" s="46" t="s">
        <v>6</v>
      </c>
      <c r="R156" s="46" t="b">
        <v>1</v>
      </c>
      <c r="V156" s="46">
        <v>221</v>
      </c>
      <c r="W156" s="46">
        <v>1326</v>
      </c>
      <c r="X156" s="46">
        <v>107</v>
      </c>
      <c r="Y156" s="46">
        <v>146</v>
      </c>
      <c r="Z156" s="46">
        <v>154</v>
      </c>
      <c r="AA156" s="46">
        <v>163</v>
      </c>
      <c r="AB156" s="46">
        <v>27</v>
      </c>
      <c r="AC156" s="46">
        <v>13</v>
      </c>
      <c r="AD156" s="46">
        <v>124</v>
      </c>
      <c r="AE156" s="46">
        <v>163</v>
      </c>
      <c r="AF156" s="46">
        <v>171</v>
      </c>
      <c r="AG156" s="46">
        <v>195</v>
      </c>
      <c r="AH156" s="46">
        <v>40</v>
      </c>
      <c r="AI156" s="46">
        <v>23</v>
      </c>
      <c r="AJ156" s="46">
        <v>610</v>
      </c>
      <c r="AK156" s="46">
        <v>716</v>
      </c>
      <c r="AL156" s="46">
        <v>540</v>
      </c>
      <c r="AM156" s="46">
        <v>36</v>
      </c>
      <c r="AN156" s="46">
        <v>1326</v>
      </c>
      <c r="AO156" s="46" t="s">
        <v>13</v>
      </c>
      <c r="AP156" s="46" t="s">
        <v>48</v>
      </c>
      <c r="AR156" s="46" t="s">
        <v>272</v>
      </c>
      <c r="AV156" s="46" t="s">
        <v>255</v>
      </c>
      <c r="AX156" s="46" t="s">
        <v>29</v>
      </c>
      <c r="AZ156" s="46" t="s">
        <v>701</v>
      </c>
      <c r="BC156" s="46" t="b">
        <v>1</v>
      </c>
      <c r="BD156" s="46" t="s">
        <v>256</v>
      </c>
      <c r="BE156" s="46" t="b">
        <v>1</v>
      </c>
      <c r="BF156" s="46" t="b">
        <v>1</v>
      </c>
      <c r="BG156" s="46" t="b">
        <v>1</v>
      </c>
      <c r="BL156" s="46" t="b">
        <v>1</v>
      </c>
      <c r="BP156" s="46" t="s">
        <v>237</v>
      </c>
      <c r="BQ156" s="46" t="s">
        <v>242</v>
      </c>
      <c r="BR156" s="46" t="s">
        <v>238</v>
      </c>
      <c r="BS156" s="46" t="s">
        <v>1626</v>
      </c>
      <c r="BT156" s="46" t="s">
        <v>111</v>
      </c>
      <c r="BU156" s="46" t="s">
        <v>1652</v>
      </c>
      <c r="BV156" s="46" t="s">
        <v>1649</v>
      </c>
      <c r="BX156" s="46" t="s">
        <v>1650</v>
      </c>
      <c r="BY156" s="46" t="s">
        <v>1653</v>
      </c>
      <c r="CA156" s="46" t="s">
        <v>244</v>
      </c>
      <c r="CB156" s="46" t="s">
        <v>240</v>
      </c>
      <c r="CC156" s="46" t="s">
        <v>1873</v>
      </c>
      <c r="CD156" s="46" t="s">
        <v>237</v>
      </c>
      <c r="CU156" s="46" t="s">
        <v>237</v>
      </c>
      <c r="DA156" s="46" t="s">
        <v>245</v>
      </c>
      <c r="DB156" s="46" t="s">
        <v>245</v>
      </c>
      <c r="DC156" s="46" t="s">
        <v>245</v>
      </c>
      <c r="DD156" s="46" t="s">
        <v>245</v>
      </c>
      <c r="DE156" s="46" t="s">
        <v>265</v>
      </c>
      <c r="DF156" s="46" t="s">
        <v>265</v>
      </c>
      <c r="DG156" s="46" t="s">
        <v>265</v>
      </c>
      <c r="DH156" s="46" t="s">
        <v>247</v>
      </c>
      <c r="DK156" s="46" t="b">
        <f>vw_ET_Dataset_Public[[#This Row],[Event Location:  State PCODE]]=vw_ET_Dataset_Public[[#This Row],[Arrival from: Admin 1 PCODE]]</f>
        <v>1</v>
      </c>
      <c r="DL156" s="46" t="b">
        <f>vw_ET_Dataset_Public[[#This Row],[Event Location:  County PCODE]]=vw_ET_Dataset_Public[[#This Row],[Arrival from: Admin 2 PCODE]]</f>
        <v>1</v>
      </c>
      <c r="DM156" s="46" t="b">
        <f>vw_ET_Dataset_Public[[#This Row],[Event Location:  Payam PCODE]]=vw_ET_Dataset_Public[[#This Row],[Arrival from: Admin 3 PCODE]]</f>
        <v>1</v>
      </c>
      <c r="DN156" s="46" t="s">
        <v>3390</v>
      </c>
    </row>
    <row r="157" spans="1:118" x14ac:dyDescent="0.35">
      <c r="A157" s="46" t="s">
        <v>2236</v>
      </c>
      <c r="B157" s="47">
        <v>44295</v>
      </c>
      <c r="C157" s="47">
        <v>44177</v>
      </c>
      <c r="D157" s="47">
        <v>44290</v>
      </c>
      <c r="E157" s="46" t="s">
        <v>1626</v>
      </c>
      <c r="F157" s="46" t="s">
        <v>111</v>
      </c>
      <c r="G157" s="46" t="s">
        <v>1652</v>
      </c>
      <c r="H157" s="46" t="s">
        <v>1649</v>
      </c>
      <c r="I157" s="46" t="s">
        <v>1898</v>
      </c>
      <c r="J157" s="46" t="s">
        <v>1897</v>
      </c>
      <c r="K157" s="46" t="s">
        <v>1905</v>
      </c>
      <c r="L157" s="46" t="s">
        <v>1906</v>
      </c>
      <c r="M157" s="46">
        <v>7.9699592990000001</v>
      </c>
      <c r="N157" s="46">
        <v>28.411807599999999</v>
      </c>
      <c r="O157" s="46" t="s">
        <v>232</v>
      </c>
      <c r="P157" s="46" t="s">
        <v>271</v>
      </c>
      <c r="Q157" s="46" t="s">
        <v>6</v>
      </c>
      <c r="R157" s="46" t="b">
        <v>1</v>
      </c>
      <c r="S157" s="46" t="b">
        <v>0</v>
      </c>
      <c r="T157" s="46" t="b">
        <v>0</v>
      </c>
      <c r="U157" s="46" t="b">
        <v>1</v>
      </c>
      <c r="V157" s="46">
        <v>811</v>
      </c>
      <c r="W157" s="46">
        <v>4866</v>
      </c>
      <c r="X157" s="46">
        <v>457</v>
      </c>
      <c r="Y157" s="46">
        <v>466</v>
      </c>
      <c r="Z157" s="46">
        <v>486</v>
      </c>
      <c r="AA157" s="46">
        <v>544</v>
      </c>
      <c r="AB157" s="46">
        <v>221</v>
      </c>
      <c r="AC157" s="46">
        <v>203</v>
      </c>
      <c r="AD157" s="46">
        <v>475</v>
      </c>
      <c r="AE157" s="46">
        <v>484</v>
      </c>
      <c r="AF157" s="46">
        <v>504</v>
      </c>
      <c r="AG157" s="46">
        <v>565</v>
      </c>
      <c r="AH157" s="46">
        <v>239</v>
      </c>
      <c r="AI157" s="46">
        <v>222</v>
      </c>
      <c r="AJ157" s="46">
        <v>2377</v>
      </c>
      <c r="AK157" s="46">
        <v>2489</v>
      </c>
      <c r="AL157" s="46">
        <v>1882</v>
      </c>
      <c r="AM157" s="46">
        <v>425</v>
      </c>
      <c r="AN157" s="46">
        <v>4866</v>
      </c>
      <c r="AO157" s="46" t="s">
        <v>13</v>
      </c>
      <c r="AP157" s="46" t="s">
        <v>48</v>
      </c>
      <c r="AR157" s="46" t="s">
        <v>272</v>
      </c>
      <c r="AV157" s="46" t="s">
        <v>255</v>
      </c>
      <c r="AX157" s="46" t="s">
        <v>29</v>
      </c>
      <c r="AZ157" s="46" t="s">
        <v>701</v>
      </c>
      <c r="BA157" s="46" t="b">
        <v>0</v>
      </c>
      <c r="BB157" s="46" t="b">
        <v>0</v>
      </c>
      <c r="BC157" s="46" t="b">
        <v>1</v>
      </c>
      <c r="BD157" s="46" t="s">
        <v>256</v>
      </c>
      <c r="BE157" s="46" t="b">
        <v>1</v>
      </c>
      <c r="BF157" s="46" t="b">
        <v>1</v>
      </c>
      <c r="BG157" s="46" t="b">
        <v>0</v>
      </c>
      <c r="BH157" s="46" t="b">
        <v>0</v>
      </c>
      <c r="BI157" s="46" t="b">
        <v>0</v>
      </c>
      <c r="BJ157" s="46" t="b">
        <v>0</v>
      </c>
      <c r="BK157" s="46" t="b">
        <v>0</v>
      </c>
      <c r="BL157" s="46" t="b">
        <v>1</v>
      </c>
      <c r="BM157" s="46" t="b">
        <v>0</v>
      </c>
      <c r="BO157" s="46" t="b">
        <v>0</v>
      </c>
      <c r="BP157" s="46" t="s">
        <v>237</v>
      </c>
      <c r="BQ157" s="46" t="s">
        <v>242</v>
      </c>
      <c r="BR157" s="46" t="s">
        <v>238</v>
      </c>
      <c r="BS157" s="46" t="s">
        <v>1626</v>
      </c>
      <c r="BT157" s="46" t="s">
        <v>111</v>
      </c>
      <c r="BU157" s="46" t="s">
        <v>1652</v>
      </c>
      <c r="BV157" s="46" t="s">
        <v>1649</v>
      </c>
      <c r="BX157" s="46" t="s">
        <v>1897</v>
      </c>
      <c r="BY157" s="46" t="s">
        <v>1898</v>
      </c>
      <c r="CA157" s="46" t="s">
        <v>244</v>
      </c>
      <c r="CB157" s="46" t="s">
        <v>240</v>
      </c>
      <c r="CC157" s="46" t="s">
        <v>1907</v>
      </c>
      <c r="CD157" s="46" t="s">
        <v>237</v>
      </c>
      <c r="CU157" s="46" t="s">
        <v>237</v>
      </c>
      <c r="DA157" s="46" t="s">
        <v>245</v>
      </c>
      <c r="DB157" s="46" t="s">
        <v>245</v>
      </c>
      <c r="DC157" s="46" t="s">
        <v>245</v>
      </c>
      <c r="DD157" s="46" t="s">
        <v>245</v>
      </c>
      <c r="DE157" s="46" t="s">
        <v>265</v>
      </c>
      <c r="DF157" s="46" t="s">
        <v>245</v>
      </c>
      <c r="DG157" s="46" t="s">
        <v>265</v>
      </c>
      <c r="DH157" s="46" t="s">
        <v>247</v>
      </c>
      <c r="DK157" s="46" t="b">
        <f>vw_ET_Dataset_Public[[#This Row],[Event Location:  State PCODE]]=vw_ET_Dataset_Public[[#This Row],[Arrival from: Admin 1 PCODE]]</f>
        <v>1</v>
      </c>
      <c r="DL157" s="46" t="b">
        <f>vw_ET_Dataset_Public[[#This Row],[Event Location:  County PCODE]]=vw_ET_Dataset_Public[[#This Row],[Arrival from: Admin 2 PCODE]]</f>
        <v>1</v>
      </c>
      <c r="DM157" s="46" t="b">
        <f>vw_ET_Dataset_Public[[#This Row],[Event Location:  Payam PCODE]]=vw_ET_Dataset_Public[[#This Row],[Arrival from: Admin 3 PCODE]]</f>
        <v>1</v>
      </c>
      <c r="DN157" s="46" t="s">
        <v>3390</v>
      </c>
    </row>
    <row r="158" spans="1:118" x14ac:dyDescent="0.35">
      <c r="A158" s="46" t="s">
        <v>1856</v>
      </c>
      <c r="B158" s="47">
        <v>44295</v>
      </c>
      <c r="C158" s="47">
        <v>44197</v>
      </c>
      <c r="D158" s="47">
        <v>44289</v>
      </c>
      <c r="E158" s="46" t="s">
        <v>1626</v>
      </c>
      <c r="F158" s="46" t="s">
        <v>111</v>
      </c>
      <c r="G158" s="46" t="s">
        <v>1652</v>
      </c>
      <c r="H158" s="46" t="s">
        <v>1649</v>
      </c>
      <c r="I158" s="46" t="s">
        <v>1898</v>
      </c>
      <c r="J158" s="46" t="s">
        <v>1897</v>
      </c>
      <c r="K158" s="46" t="s">
        <v>1899</v>
      </c>
      <c r="L158" s="46" t="s">
        <v>1900</v>
      </c>
      <c r="M158" s="46">
        <v>8.1201496120000005</v>
      </c>
      <c r="N158" s="46">
        <v>28.392000199999998</v>
      </c>
      <c r="O158" s="46" t="s">
        <v>232</v>
      </c>
      <c r="P158" s="46" t="s">
        <v>233</v>
      </c>
      <c r="Q158" s="46" t="s">
        <v>6</v>
      </c>
      <c r="R158" s="46" t="b">
        <v>1</v>
      </c>
      <c r="S158" s="46" t="b">
        <v>0</v>
      </c>
      <c r="T158" s="46" t="b">
        <v>0</v>
      </c>
      <c r="U158" s="46" t="b">
        <v>0</v>
      </c>
      <c r="V158" s="46">
        <v>908</v>
      </c>
      <c r="W158" s="46">
        <v>5448</v>
      </c>
      <c r="X158" s="46">
        <v>529</v>
      </c>
      <c r="Y158" s="46">
        <v>538</v>
      </c>
      <c r="Z158" s="46">
        <v>559</v>
      </c>
      <c r="AA158" s="46">
        <v>617</v>
      </c>
      <c r="AB158" s="46">
        <v>221</v>
      </c>
      <c r="AC158" s="46">
        <v>203</v>
      </c>
      <c r="AD158" s="46">
        <v>547</v>
      </c>
      <c r="AE158" s="46">
        <v>556</v>
      </c>
      <c r="AF158" s="46">
        <v>577</v>
      </c>
      <c r="AG158" s="46">
        <v>638</v>
      </c>
      <c r="AH158" s="46">
        <v>239</v>
      </c>
      <c r="AI158" s="46">
        <v>224</v>
      </c>
      <c r="AJ158" s="46">
        <v>2667</v>
      </c>
      <c r="AK158" s="46">
        <v>2781</v>
      </c>
      <c r="AL158" s="46">
        <v>2170</v>
      </c>
      <c r="AM158" s="46">
        <v>427</v>
      </c>
      <c r="AN158" s="46">
        <v>5448</v>
      </c>
      <c r="AO158" s="46" t="s">
        <v>13</v>
      </c>
      <c r="AP158" s="46" t="s">
        <v>48</v>
      </c>
      <c r="AR158" s="46" t="s">
        <v>409</v>
      </c>
      <c r="AV158" s="46" t="s">
        <v>255</v>
      </c>
      <c r="AX158" s="46" t="s">
        <v>29</v>
      </c>
      <c r="AZ158" s="46" t="s">
        <v>701</v>
      </c>
      <c r="BA158" s="46" t="b">
        <v>0</v>
      </c>
      <c r="BB158" s="46" t="b">
        <v>0</v>
      </c>
      <c r="BC158" s="46" t="b">
        <v>1</v>
      </c>
      <c r="BD158" s="46" t="s">
        <v>256</v>
      </c>
      <c r="BE158" s="46" t="b">
        <v>1</v>
      </c>
      <c r="BF158" s="46" t="b">
        <v>1</v>
      </c>
      <c r="BG158" s="46" t="b">
        <v>1</v>
      </c>
      <c r="BH158" s="46" t="b">
        <v>0</v>
      </c>
      <c r="BI158" s="46" t="b">
        <v>0</v>
      </c>
      <c r="BJ158" s="46" t="b">
        <v>0</v>
      </c>
      <c r="BK158" s="46" t="b">
        <v>0</v>
      </c>
      <c r="BL158" s="46" t="b">
        <v>1</v>
      </c>
      <c r="BM158" s="46" t="b">
        <v>0</v>
      </c>
      <c r="BO158" s="46" t="b">
        <v>0</v>
      </c>
      <c r="BP158" s="46" t="s">
        <v>237</v>
      </c>
      <c r="BQ158" s="46" t="s">
        <v>242</v>
      </c>
      <c r="BR158" s="46" t="s">
        <v>238</v>
      </c>
      <c r="BS158" s="46" t="s">
        <v>1626</v>
      </c>
      <c r="BT158" s="46" t="s">
        <v>111</v>
      </c>
      <c r="BU158" s="46" t="s">
        <v>1652</v>
      </c>
      <c r="BV158" s="46" t="s">
        <v>1649</v>
      </c>
      <c r="BX158" s="46" t="s">
        <v>1897</v>
      </c>
      <c r="BY158" s="46" t="s">
        <v>1898</v>
      </c>
      <c r="CA158" s="46" t="s">
        <v>1904</v>
      </c>
      <c r="CB158" s="46" t="s">
        <v>1903</v>
      </c>
      <c r="CC158" s="46" t="s">
        <v>1897</v>
      </c>
      <c r="CD158" s="46" t="s">
        <v>237</v>
      </c>
      <c r="CU158" s="46" t="s">
        <v>237</v>
      </c>
      <c r="DA158" s="46" t="s">
        <v>245</v>
      </c>
      <c r="DB158" s="46" t="s">
        <v>245</v>
      </c>
      <c r="DC158" s="46" t="s">
        <v>245</v>
      </c>
      <c r="DD158" s="46" t="s">
        <v>245</v>
      </c>
      <c r="DE158" s="46" t="s">
        <v>265</v>
      </c>
      <c r="DF158" s="46" t="s">
        <v>245</v>
      </c>
      <c r="DG158" s="46" t="s">
        <v>265</v>
      </c>
      <c r="DH158" s="46" t="s">
        <v>247</v>
      </c>
      <c r="DK158" s="46" t="b">
        <f>vw_ET_Dataset_Public[[#This Row],[Event Location:  State PCODE]]=vw_ET_Dataset_Public[[#This Row],[Arrival from: Admin 1 PCODE]]</f>
        <v>1</v>
      </c>
      <c r="DL158" s="46" t="b">
        <f>vw_ET_Dataset_Public[[#This Row],[Event Location:  County PCODE]]=vw_ET_Dataset_Public[[#This Row],[Arrival from: Admin 2 PCODE]]</f>
        <v>1</v>
      </c>
      <c r="DM158" s="46" t="b">
        <f>vw_ET_Dataset_Public[[#This Row],[Event Location:  Payam PCODE]]=vw_ET_Dataset_Public[[#This Row],[Arrival from: Admin 3 PCODE]]</f>
        <v>1</v>
      </c>
      <c r="DN158" s="46" t="s">
        <v>3390</v>
      </c>
    </row>
    <row r="159" spans="1:118" x14ac:dyDescent="0.35">
      <c r="A159" s="46" t="s">
        <v>1487</v>
      </c>
      <c r="B159" s="47">
        <v>44295</v>
      </c>
      <c r="C159" s="47">
        <v>44217</v>
      </c>
      <c r="D159" s="47">
        <v>44286</v>
      </c>
      <c r="E159" s="46" t="s">
        <v>1461</v>
      </c>
      <c r="F159" s="46" t="s">
        <v>105</v>
      </c>
      <c r="G159" s="46" t="s">
        <v>1489</v>
      </c>
      <c r="H159" s="46" t="s">
        <v>108</v>
      </c>
      <c r="I159" s="46" t="s">
        <v>1490</v>
      </c>
      <c r="J159" s="46" t="s">
        <v>1488</v>
      </c>
      <c r="K159" s="46" t="s">
        <v>1491</v>
      </c>
      <c r="L159" s="46" t="s">
        <v>1488</v>
      </c>
      <c r="M159" s="46">
        <v>10.006869999999999</v>
      </c>
      <c r="N159" s="46">
        <v>32.178879999999999</v>
      </c>
      <c r="O159" s="46" t="s">
        <v>253</v>
      </c>
      <c r="P159" s="46" t="s">
        <v>271</v>
      </c>
      <c r="Q159" s="46" t="s">
        <v>6</v>
      </c>
      <c r="R159" s="46" t="b">
        <v>1</v>
      </c>
      <c r="S159" s="46" t="b">
        <v>1</v>
      </c>
      <c r="T159" s="46" t="b">
        <v>1</v>
      </c>
      <c r="V159" s="46">
        <v>367</v>
      </c>
      <c r="W159" s="46">
        <v>2022</v>
      </c>
      <c r="X159" s="46">
        <v>130</v>
      </c>
      <c r="Y159" s="46">
        <v>156</v>
      </c>
      <c r="Z159" s="46">
        <v>168</v>
      </c>
      <c r="AA159" s="46">
        <v>183</v>
      </c>
      <c r="AB159" s="46">
        <v>200</v>
      </c>
      <c r="AC159" s="46">
        <v>73</v>
      </c>
      <c r="AD159" s="46">
        <v>169</v>
      </c>
      <c r="AE159" s="46">
        <v>181</v>
      </c>
      <c r="AF159" s="46">
        <v>207</v>
      </c>
      <c r="AG159" s="46">
        <v>254</v>
      </c>
      <c r="AH159" s="46">
        <v>237</v>
      </c>
      <c r="AI159" s="46">
        <v>64</v>
      </c>
      <c r="AJ159" s="46">
        <v>910</v>
      </c>
      <c r="AK159" s="46">
        <v>1112</v>
      </c>
      <c r="AL159" s="46">
        <v>636</v>
      </c>
      <c r="AM159" s="46">
        <v>137</v>
      </c>
      <c r="AN159" s="46">
        <v>2022</v>
      </c>
      <c r="AO159" s="46" t="s">
        <v>12</v>
      </c>
      <c r="AP159" s="46" t="s">
        <v>48</v>
      </c>
      <c r="AR159" s="46" t="s">
        <v>409</v>
      </c>
      <c r="AV159" s="46" t="s">
        <v>255</v>
      </c>
      <c r="AX159" s="46" t="s">
        <v>65</v>
      </c>
      <c r="BD159" s="46" t="s">
        <v>256</v>
      </c>
      <c r="BE159" s="46" t="b">
        <v>1</v>
      </c>
      <c r="BF159" s="46" t="b">
        <v>1</v>
      </c>
      <c r="BL159" s="46" t="b">
        <v>1</v>
      </c>
      <c r="BP159" s="46" t="s">
        <v>237</v>
      </c>
      <c r="BQ159" s="46" t="s">
        <v>242</v>
      </c>
      <c r="BR159" s="46" t="s">
        <v>238</v>
      </c>
      <c r="BS159" s="46" t="s">
        <v>1461</v>
      </c>
      <c r="BT159" s="46" t="s">
        <v>105</v>
      </c>
      <c r="BU159" s="46" t="s">
        <v>1489</v>
      </c>
      <c r="BV159" s="46" t="s">
        <v>108</v>
      </c>
      <c r="BX159" s="46" t="s">
        <v>1488</v>
      </c>
      <c r="BY159" s="46" t="s">
        <v>1490</v>
      </c>
      <c r="CA159" s="46" t="s">
        <v>1491</v>
      </c>
      <c r="CB159" s="46" t="s">
        <v>1488</v>
      </c>
      <c r="CC159" s="46" t="s">
        <v>1488</v>
      </c>
      <c r="CD159" s="46" t="s">
        <v>237</v>
      </c>
      <c r="CU159" s="46" t="s">
        <v>264</v>
      </c>
      <c r="DA159" s="46" t="s">
        <v>265</v>
      </c>
      <c r="DB159" s="46" t="s">
        <v>245</v>
      </c>
      <c r="DC159" s="46" t="s">
        <v>245</v>
      </c>
      <c r="DD159" s="46" t="s">
        <v>265</v>
      </c>
      <c r="DE159" s="46" t="s">
        <v>265</v>
      </c>
      <c r="DF159" s="46" t="s">
        <v>265</v>
      </c>
      <c r="DG159" s="46" t="s">
        <v>265</v>
      </c>
      <c r="DH159" s="46" t="s">
        <v>247</v>
      </c>
      <c r="DK159" s="46" t="b">
        <f>vw_ET_Dataset_Public[[#This Row],[Event Location:  State PCODE]]=vw_ET_Dataset_Public[[#This Row],[Arrival from: Admin 1 PCODE]]</f>
        <v>1</v>
      </c>
      <c r="DL159" s="46" t="b">
        <f>vw_ET_Dataset_Public[[#This Row],[Event Location:  County PCODE]]=vw_ET_Dataset_Public[[#This Row],[Arrival from: Admin 2 PCODE]]</f>
        <v>1</v>
      </c>
      <c r="DM159" s="46" t="b">
        <f>vw_ET_Dataset_Public[[#This Row],[Event Location:  Payam PCODE]]=vw_ET_Dataset_Public[[#This Row],[Arrival from: Admin 3 PCODE]]</f>
        <v>1</v>
      </c>
      <c r="DN159" s="46" t="s">
        <v>3390</v>
      </c>
    </row>
    <row r="160" spans="1:118" x14ac:dyDescent="0.35">
      <c r="A160" s="46" t="s">
        <v>1886</v>
      </c>
      <c r="B160" s="47">
        <v>44295</v>
      </c>
      <c r="C160" s="47">
        <v>44242</v>
      </c>
      <c r="D160" s="47">
        <v>44289</v>
      </c>
      <c r="E160" s="46" t="s">
        <v>1626</v>
      </c>
      <c r="F160" s="46" t="s">
        <v>111</v>
      </c>
      <c r="G160" s="46" t="s">
        <v>1652</v>
      </c>
      <c r="H160" s="46" t="s">
        <v>1649</v>
      </c>
      <c r="I160" s="46" t="s">
        <v>1898</v>
      </c>
      <c r="J160" s="46" t="s">
        <v>1897</v>
      </c>
      <c r="K160" s="46" t="s">
        <v>1919</v>
      </c>
      <c r="L160" s="46" t="s">
        <v>1920</v>
      </c>
      <c r="M160" s="46">
        <v>7.9474200000000002</v>
      </c>
      <c r="N160" s="46">
        <v>28.4694</v>
      </c>
      <c r="O160" s="46" t="s">
        <v>232</v>
      </c>
      <c r="P160" s="46" t="s">
        <v>233</v>
      </c>
      <c r="Q160" s="46" t="s">
        <v>6</v>
      </c>
      <c r="R160" s="46" t="b">
        <v>1</v>
      </c>
      <c r="V160" s="46">
        <v>209</v>
      </c>
      <c r="W160" s="46">
        <v>1254</v>
      </c>
      <c r="X160" s="46">
        <v>101</v>
      </c>
      <c r="Y160" s="46">
        <v>140</v>
      </c>
      <c r="Z160" s="46">
        <v>148</v>
      </c>
      <c r="AA160" s="46">
        <v>157</v>
      </c>
      <c r="AB160" s="46">
        <v>21</v>
      </c>
      <c r="AC160" s="46">
        <v>7</v>
      </c>
      <c r="AD160" s="46">
        <v>118</v>
      </c>
      <c r="AE160" s="46">
        <v>157</v>
      </c>
      <c r="AF160" s="46">
        <v>165</v>
      </c>
      <c r="AG160" s="46">
        <v>189</v>
      </c>
      <c r="AH160" s="46">
        <v>34</v>
      </c>
      <c r="AI160" s="46">
        <v>17</v>
      </c>
      <c r="AJ160" s="46">
        <v>574</v>
      </c>
      <c r="AK160" s="46">
        <v>680</v>
      </c>
      <c r="AL160" s="46">
        <v>516</v>
      </c>
      <c r="AM160" s="46">
        <v>24</v>
      </c>
      <c r="AN160" s="46">
        <v>1254</v>
      </c>
      <c r="AO160" s="46" t="s">
        <v>12</v>
      </c>
      <c r="AP160" s="46" t="s">
        <v>48</v>
      </c>
      <c r="AR160" s="46" t="s">
        <v>272</v>
      </c>
      <c r="AV160" s="46" t="s">
        <v>255</v>
      </c>
      <c r="AX160" s="46" t="s">
        <v>29</v>
      </c>
      <c r="AZ160" s="46" t="s">
        <v>701</v>
      </c>
      <c r="BC160" s="46" t="b">
        <v>1</v>
      </c>
      <c r="BD160" s="46" t="s">
        <v>256</v>
      </c>
      <c r="BE160" s="46" t="b">
        <v>1</v>
      </c>
      <c r="BF160" s="46" t="b">
        <v>1</v>
      </c>
      <c r="BG160" s="46" t="b">
        <v>1</v>
      </c>
      <c r="BL160" s="46" t="b">
        <v>1</v>
      </c>
      <c r="BP160" s="46" t="s">
        <v>237</v>
      </c>
      <c r="BQ160" s="46" t="s">
        <v>242</v>
      </c>
      <c r="BR160" s="46" t="s">
        <v>238</v>
      </c>
      <c r="BS160" s="46" t="s">
        <v>1626</v>
      </c>
      <c r="BT160" s="46" t="s">
        <v>111</v>
      </c>
      <c r="BU160" s="46" t="s">
        <v>1652</v>
      </c>
      <c r="BV160" s="46" t="s">
        <v>1649</v>
      </c>
      <c r="BX160" s="46" t="s">
        <v>1897</v>
      </c>
      <c r="BY160" s="46" t="s">
        <v>1898</v>
      </c>
      <c r="CA160" s="46" t="s">
        <v>244</v>
      </c>
      <c r="CB160" s="46" t="s">
        <v>240</v>
      </c>
      <c r="CC160" s="46" t="s">
        <v>1921</v>
      </c>
      <c r="CD160" s="46" t="s">
        <v>237</v>
      </c>
      <c r="CU160" s="46" t="s">
        <v>237</v>
      </c>
      <c r="DA160" s="46" t="s">
        <v>245</v>
      </c>
      <c r="DB160" s="46" t="s">
        <v>245</v>
      </c>
      <c r="DC160" s="46" t="s">
        <v>245</v>
      </c>
      <c r="DD160" s="46" t="s">
        <v>245</v>
      </c>
      <c r="DE160" s="46" t="s">
        <v>265</v>
      </c>
      <c r="DF160" s="46" t="s">
        <v>265</v>
      </c>
      <c r="DG160" s="46" t="s">
        <v>245</v>
      </c>
      <c r="DH160" s="46" t="s">
        <v>247</v>
      </c>
      <c r="DK160" s="46" t="b">
        <f>vw_ET_Dataset_Public[[#This Row],[Event Location:  State PCODE]]=vw_ET_Dataset_Public[[#This Row],[Arrival from: Admin 1 PCODE]]</f>
        <v>1</v>
      </c>
      <c r="DL160" s="46" t="b">
        <f>vw_ET_Dataset_Public[[#This Row],[Event Location:  County PCODE]]=vw_ET_Dataset_Public[[#This Row],[Arrival from: Admin 2 PCODE]]</f>
        <v>1</v>
      </c>
      <c r="DM160" s="46" t="b">
        <f>vw_ET_Dataset_Public[[#This Row],[Event Location:  Payam PCODE]]=vw_ET_Dataset_Public[[#This Row],[Arrival from: Admin 3 PCODE]]</f>
        <v>1</v>
      </c>
      <c r="DN160" s="46" t="s">
        <v>3390</v>
      </c>
    </row>
    <row r="161" spans="1:118" x14ac:dyDescent="0.35">
      <c r="A161" s="46" t="s">
        <v>2234</v>
      </c>
      <c r="B161" s="47">
        <v>44295</v>
      </c>
      <c r="C161" s="47">
        <v>44242</v>
      </c>
      <c r="D161" s="47">
        <v>44292</v>
      </c>
      <c r="E161" s="46" t="s">
        <v>1626</v>
      </c>
      <c r="F161" s="46" t="s">
        <v>111</v>
      </c>
      <c r="G161" s="46" t="s">
        <v>1652</v>
      </c>
      <c r="H161" s="46" t="s">
        <v>1649</v>
      </c>
      <c r="I161" s="46" t="s">
        <v>1898</v>
      </c>
      <c r="J161" s="46" t="s">
        <v>1897</v>
      </c>
      <c r="K161" s="46" t="s">
        <v>1911</v>
      </c>
      <c r="L161" s="46" t="s">
        <v>1912</v>
      </c>
      <c r="M161" s="46">
        <v>7.877133712</v>
      </c>
      <c r="N161" s="46">
        <v>28.41824884</v>
      </c>
      <c r="O161" s="46" t="s">
        <v>232</v>
      </c>
      <c r="P161" s="46" t="s">
        <v>233</v>
      </c>
      <c r="Q161" s="46" t="s">
        <v>6</v>
      </c>
      <c r="R161" s="46" t="b">
        <v>1</v>
      </c>
      <c r="S161" s="46" t="b">
        <v>0</v>
      </c>
      <c r="T161" s="46" t="b">
        <v>0</v>
      </c>
      <c r="U161" s="46" t="b">
        <v>1</v>
      </c>
      <c r="V161" s="46">
        <v>663</v>
      </c>
      <c r="W161" s="46">
        <v>3978</v>
      </c>
      <c r="X161" s="46">
        <v>365</v>
      </c>
      <c r="Y161" s="46">
        <v>374</v>
      </c>
      <c r="Z161" s="46">
        <v>394</v>
      </c>
      <c r="AA161" s="46">
        <v>448</v>
      </c>
      <c r="AB161" s="46">
        <v>186</v>
      </c>
      <c r="AC161" s="46">
        <v>169</v>
      </c>
      <c r="AD161" s="46">
        <v>382</v>
      </c>
      <c r="AE161" s="46">
        <v>391</v>
      </c>
      <c r="AF161" s="46">
        <v>411</v>
      </c>
      <c r="AG161" s="46">
        <v>469</v>
      </c>
      <c r="AH161" s="46">
        <v>203</v>
      </c>
      <c r="AI161" s="46">
        <v>186</v>
      </c>
      <c r="AJ161" s="46">
        <v>1936</v>
      </c>
      <c r="AK161" s="46">
        <v>2042</v>
      </c>
      <c r="AL161" s="46">
        <v>1512</v>
      </c>
      <c r="AM161" s="46">
        <v>355</v>
      </c>
      <c r="AN161" s="46">
        <v>3978</v>
      </c>
      <c r="AO161" s="46" t="s">
        <v>12</v>
      </c>
      <c r="AP161" s="46" t="s">
        <v>48</v>
      </c>
      <c r="AR161" s="46" t="s">
        <v>272</v>
      </c>
      <c r="AV161" s="46" t="s">
        <v>255</v>
      </c>
      <c r="AX161" s="46" t="s">
        <v>29</v>
      </c>
      <c r="AZ161" s="46" t="s">
        <v>701</v>
      </c>
      <c r="BA161" s="46" t="b">
        <v>0</v>
      </c>
      <c r="BB161" s="46" t="b">
        <v>0</v>
      </c>
      <c r="BC161" s="46" t="b">
        <v>1</v>
      </c>
      <c r="BD161" s="46" t="s">
        <v>256</v>
      </c>
      <c r="BE161" s="46" t="b">
        <v>1</v>
      </c>
      <c r="BF161" s="46" t="b">
        <v>1</v>
      </c>
      <c r="BG161" s="46" t="b">
        <v>1</v>
      </c>
      <c r="BH161" s="46" t="b">
        <v>1</v>
      </c>
      <c r="BI161" s="46" t="b">
        <v>0</v>
      </c>
      <c r="BJ161" s="46" t="b">
        <v>0</v>
      </c>
      <c r="BK161" s="46" t="b">
        <v>0</v>
      </c>
      <c r="BL161" s="46" t="b">
        <v>1</v>
      </c>
      <c r="BM161" s="46" t="b">
        <v>0</v>
      </c>
      <c r="BO161" s="46" t="b">
        <v>0</v>
      </c>
      <c r="BP161" s="46" t="s">
        <v>237</v>
      </c>
      <c r="BQ161" s="46" t="s">
        <v>242</v>
      </c>
      <c r="BR161" s="46" t="s">
        <v>238</v>
      </c>
      <c r="BS161" s="46" t="s">
        <v>1626</v>
      </c>
      <c r="BT161" s="46" t="s">
        <v>111</v>
      </c>
      <c r="BU161" s="46" t="s">
        <v>1652</v>
      </c>
      <c r="BV161" s="46" t="s">
        <v>1649</v>
      </c>
      <c r="BX161" s="46" t="s">
        <v>1650</v>
      </c>
      <c r="BY161" s="46" t="s">
        <v>1653</v>
      </c>
      <c r="CA161" s="46" t="s">
        <v>1882</v>
      </c>
      <c r="CB161" s="46" t="s">
        <v>1883</v>
      </c>
      <c r="CC161" s="46" t="s">
        <v>1650</v>
      </c>
      <c r="CD161" s="46" t="s">
        <v>237</v>
      </c>
      <c r="CU161" s="46" t="s">
        <v>237</v>
      </c>
      <c r="DA161" s="46" t="s">
        <v>245</v>
      </c>
      <c r="DB161" s="46" t="s">
        <v>245</v>
      </c>
      <c r="DC161" s="46" t="s">
        <v>245</v>
      </c>
      <c r="DD161" s="46" t="s">
        <v>245</v>
      </c>
      <c r="DE161" s="46" t="s">
        <v>265</v>
      </c>
      <c r="DF161" s="46" t="s">
        <v>265</v>
      </c>
      <c r="DG161" s="46" t="s">
        <v>265</v>
      </c>
      <c r="DH161" s="46" t="s">
        <v>247</v>
      </c>
      <c r="DK161" s="46" t="b">
        <f>vw_ET_Dataset_Public[[#This Row],[Event Location:  State PCODE]]=vw_ET_Dataset_Public[[#This Row],[Arrival from: Admin 1 PCODE]]</f>
        <v>1</v>
      </c>
      <c r="DL161" s="46" t="b">
        <f>vw_ET_Dataset_Public[[#This Row],[Event Location:  County PCODE]]=vw_ET_Dataset_Public[[#This Row],[Arrival from: Admin 2 PCODE]]</f>
        <v>1</v>
      </c>
      <c r="DM161" s="46" t="b">
        <f>vw_ET_Dataset_Public[[#This Row],[Event Location:  Payam PCODE]]=vw_ET_Dataset_Public[[#This Row],[Arrival from: Admin 3 PCODE]]</f>
        <v>0</v>
      </c>
      <c r="DN161" s="46" t="s">
        <v>3391</v>
      </c>
    </row>
    <row r="162" spans="1:118" x14ac:dyDescent="0.35">
      <c r="A162" s="46" t="s">
        <v>1914</v>
      </c>
      <c r="B162" s="47">
        <v>44296</v>
      </c>
      <c r="C162" s="47">
        <v>44195</v>
      </c>
      <c r="D162" s="47">
        <v>44290</v>
      </c>
      <c r="E162" s="46" t="s">
        <v>1626</v>
      </c>
      <c r="F162" s="46" t="s">
        <v>111</v>
      </c>
      <c r="G162" s="46" t="s">
        <v>1652</v>
      </c>
      <c r="H162" s="46" t="s">
        <v>1649</v>
      </c>
      <c r="I162" s="46" t="s">
        <v>1851</v>
      </c>
      <c r="J162" s="46" t="s">
        <v>1850</v>
      </c>
      <c r="K162" s="46" t="s">
        <v>1852</v>
      </c>
      <c r="L162" s="46" t="s">
        <v>1853</v>
      </c>
      <c r="M162" s="46">
        <v>8.3498401639999997</v>
      </c>
      <c r="N162" s="46">
        <v>29.08320045</v>
      </c>
      <c r="O162" s="46" t="s">
        <v>232</v>
      </c>
      <c r="P162" s="46" t="s">
        <v>233</v>
      </c>
      <c r="Q162" s="46" t="s">
        <v>6</v>
      </c>
      <c r="R162" s="46" t="b">
        <v>1</v>
      </c>
      <c r="S162" s="46" t="b">
        <v>0</v>
      </c>
      <c r="T162" s="46" t="b">
        <v>0</v>
      </c>
      <c r="U162" s="46" t="b">
        <v>1</v>
      </c>
      <c r="V162" s="46">
        <v>545</v>
      </c>
      <c r="W162" s="46">
        <v>3270</v>
      </c>
      <c r="X162" s="46">
        <v>282</v>
      </c>
      <c r="Y162" s="46">
        <v>291</v>
      </c>
      <c r="Z162" s="46">
        <v>310</v>
      </c>
      <c r="AA162" s="46">
        <v>364</v>
      </c>
      <c r="AB162" s="46">
        <v>176</v>
      </c>
      <c r="AC162" s="46">
        <v>159</v>
      </c>
      <c r="AD162" s="46">
        <v>299</v>
      </c>
      <c r="AE162" s="46">
        <v>308</v>
      </c>
      <c r="AF162" s="46">
        <v>327</v>
      </c>
      <c r="AG162" s="46">
        <v>385</v>
      </c>
      <c r="AH162" s="46">
        <v>193</v>
      </c>
      <c r="AI162" s="46">
        <v>176</v>
      </c>
      <c r="AJ162" s="46">
        <v>1582</v>
      </c>
      <c r="AK162" s="46">
        <v>1688</v>
      </c>
      <c r="AL162" s="46">
        <v>1180</v>
      </c>
      <c r="AM162" s="46">
        <v>335</v>
      </c>
      <c r="AN162" s="46">
        <v>3270</v>
      </c>
      <c r="AO162" s="46" t="s">
        <v>13</v>
      </c>
      <c r="AP162" s="46" t="s">
        <v>48</v>
      </c>
      <c r="AR162" s="46" t="s">
        <v>272</v>
      </c>
      <c r="AV162" s="46" t="s">
        <v>255</v>
      </c>
      <c r="AX162" s="46" t="s">
        <v>29</v>
      </c>
      <c r="AZ162" s="46" t="s">
        <v>701</v>
      </c>
      <c r="BA162" s="46" t="b">
        <v>0</v>
      </c>
      <c r="BB162" s="46" t="b">
        <v>0</v>
      </c>
      <c r="BC162" s="46" t="b">
        <v>1</v>
      </c>
      <c r="BD162" s="46" t="s">
        <v>256</v>
      </c>
      <c r="BE162" s="46" t="b">
        <v>1</v>
      </c>
      <c r="BF162" s="46" t="b">
        <v>1</v>
      </c>
      <c r="BG162" s="46" t="b">
        <v>1</v>
      </c>
      <c r="BH162" s="46" t="b">
        <v>0</v>
      </c>
      <c r="BI162" s="46" t="b">
        <v>0</v>
      </c>
      <c r="BJ162" s="46" t="b">
        <v>0</v>
      </c>
      <c r="BK162" s="46" t="b">
        <v>0</v>
      </c>
      <c r="BL162" s="46" t="b">
        <v>1</v>
      </c>
      <c r="BM162" s="46" t="b">
        <v>0</v>
      </c>
      <c r="BO162" s="46" t="b">
        <v>0</v>
      </c>
      <c r="BP162" s="46" t="s">
        <v>237</v>
      </c>
      <c r="BQ162" s="46" t="s">
        <v>242</v>
      </c>
      <c r="BR162" s="46" t="s">
        <v>238</v>
      </c>
      <c r="BS162" s="46" t="s">
        <v>1626</v>
      </c>
      <c r="BT162" s="46" t="s">
        <v>111</v>
      </c>
      <c r="BU162" s="46" t="s">
        <v>1652</v>
      </c>
      <c r="BV162" s="46" t="s">
        <v>1649</v>
      </c>
      <c r="BX162" s="46" t="s">
        <v>1850</v>
      </c>
      <c r="BY162" s="46" t="s">
        <v>1851</v>
      </c>
      <c r="CA162" s="46" t="s">
        <v>1855</v>
      </c>
      <c r="CB162" s="46" t="s">
        <v>1854</v>
      </c>
      <c r="CC162" s="46" t="s">
        <v>1850</v>
      </c>
      <c r="CD162" s="46" t="s">
        <v>237</v>
      </c>
      <c r="CU162" s="46" t="s">
        <v>237</v>
      </c>
      <c r="DA162" s="46" t="s">
        <v>245</v>
      </c>
      <c r="DB162" s="46" t="s">
        <v>245</v>
      </c>
      <c r="DC162" s="46" t="s">
        <v>245</v>
      </c>
      <c r="DD162" s="46" t="s">
        <v>265</v>
      </c>
      <c r="DE162" s="46" t="s">
        <v>265</v>
      </c>
      <c r="DF162" s="46" t="s">
        <v>265</v>
      </c>
      <c r="DG162" s="46" t="s">
        <v>265</v>
      </c>
      <c r="DH162" s="46" t="s">
        <v>247</v>
      </c>
      <c r="DK162" s="46" t="b">
        <f>vw_ET_Dataset_Public[[#This Row],[Event Location:  State PCODE]]=vw_ET_Dataset_Public[[#This Row],[Arrival from: Admin 1 PCODE]]</f>
        <v>1</v>
      </c>
      <c r="DL162" s="46" t="b">
        <f>vw_ET_Dataset_Public[[#This Row],[Event Location:  County PCODE]]=vw_ET_Dataset_Public[[#This Row],[Arrival from: Admin 2 PCODE]]</f>
        <v>1</v>
      </c>
      <c r="DM162" s="46" t="b">
        <f>vw_ET_Dataset_Public[[#This Row],[Event Location:  Payam PCODE]]=vw_ET_Dataset_Public[[#This Row],[Arrival from: Admin 3 PCODE]]</f>
        <v>1</v>
      </c>
      <c r="DN162" s="46" t="s">
        <v>3390</v>
      </c>
    </row>
    <row r="163" spans="1:118" x14ac:dyDescent="0.35">
      <c r="A163" s="46" t="s">
        <v>2500</v>
      </c>
      <c r="B163" s="47">
        <v>44296</v>
      </c>
      <c r="C163" s="47">
        <v>44217</v>
      </c>
      <c r="D163" s="47">
        <v>44284</v>
      </c>
      <c r="E163" s="46" t="s">
        <v>1461</v>
      </c>
      <c r="F163" s="46" t="s">
        <v>105</v>
      </c>
      <c r="G163" s="46" t="s">
        <v>1489</v>
      </c>
      <c r="H163" s="46" t="s">
        <v>108</v>
      </c>
      <c r="I163" s="46" t="s">
        <v>2502</v>
      </c>
      <c r="J163" s="46" t="s">
        <v>2501</v>
      </c>
      <c r="K163" s="46" t="s">
        <v>2503</v>
      </c>
      <c r="L163" s="46" t="s">
        <v>1441</v>
      </c>
      <c r="M163" s="46">
        <v>9.8854600000000001</v>
      </c>
      <c r="N163" s="46">
        <v>32.108359999999998</v>
      </c>
      <c r="O163" s="46" t="s">
        <v>253</v>
      </c>
      <c r="P163" s="46" t="s">
        <v>271</v>
      </c>
      <c r="Q163" s="46" t="s">
        <v>6</v>
      </c>
      <c r="R163" s="46" t="b">
        <v>1</v>
      </c>
      <c r="S163" s="46" t="b">
        <v>1</v>
      </c>
      <c r="V163" s="46">
        <v>500</v>
      </c>
      <c r="W163" s="46">
        <v>3000</v>
      </c>
      <c r="X163" s="46">
        <v>100</v>
      </c>
      <c r="Y163" s="46">
        <v>125</v>
      </c>
      <c r="Z163" s="46">
        <v>155</v>
      </c>
      <c r="AA163" s="46">
        <v>350</v>
      </c>
      <c r="AB163" s="46">
        <v>474</v>
      </c>
      <c r="AC163" s="46">
        <v>143</v>
      </c>
      <c r="AD163" s="46">
        <v>150</v>
      </c>
      <c r="AE163" s="46">
        <v>174</v>
      </c>
      <c r="AF163" s="46">
        <v>210</v>
      </c>
      <c r="AG163" s="46">
        <v>378</v>
      </c>
      <c r="AH163" s="46">
        <v>566</v>
      </c>
      <c r="AI163" s="46">
        <v>175</v>
      </c>
      <c r="AJ163" s="46">
        <v>1347</v>
      </c>
      <c r="AK163" s="46">
        <v>1653</v>
      </c>
      <c r="AL163" s="46">
        <v>549</v>
      </c>
      <c r="AM163" s="46">
        <v>318</v>
      </c>
      <c r="AN163" s="46">
        <v>3000</v>
      </c>
      <c r="AO163" s="46" t="s">
        <v>12</v>
      </c>
      <c r="AP163" s="46" t="s">
        <v>48</v>
      </c>
      <c r="AR163" s="46" t="s">
        <v>409</v>
      </c>
      <c r="AV163" s="46" t="s">
        <v>255</v>
      </c>
      <c r="AX163" s="46" t="s">
        <v>65</v>
      </c>
      <c r="BD163" s="46" t="s">
        <v>256</v>
      </c>
      <c r="BE163" s="46" t="b">
        <v>1</v>
      </c>
      <c r="BF163" s="46" t="b">
        <v>1</v>
      </c>
      <c r="BL163" s="46" t="b">
        <v>1</v>
      </c>
      <c r="BP163" s="46" t="s">
        <v>237</v>
      </c>
      <c r="BQ163" s="46" t="s">
        <v>242</v>
      </c>
      <c r="BR163" s="46" t="s">
        <v>238</v>
      </c>
      <c r="BS163" s="46" t="s">
        <v>1461</v>
      </c>
      <c r="BT163" s="46" t="s">
        <v>105</v>
      </c>
      <c r="BU163" s="46" t="s">
        <v>1489</v>
      </c>
      <c r="BV163" s="46" t="s">
        <v>108</v>
      </c>
      <c r="BX163" s="46" t="s">
        <v>2501</v>
      </c>
      <c r="BY163" s="46" t="s">
        <v>2502</v>
      </c>
      <c r="CA163" s="46" t="s">
        <v>244</v>
      </c>
      <c r="CB163" s="46" t="s">
        <v>240</v>
      </c>
      <c r="CC163" s="46" t="s">
        <v>2504</v>
      </c>
      <c r="CD163" s="46" t="s">
        <v>237</v>
      </c>
      <c r="CU163" s="46" t="s">
        <v>256</v>
      </c>
      <c r="CV163" s="46">
        <v>123</v>
      </c>
      <c r="CW163" s="46">
        <v>1850</v>
      </c>
      <c r="CX163" s="46" t="s">
        <v>409</v>
      </c>
      <c r="CY163" s="46" t="s">
        <v>2256</v>
      </c>
      <c r="DA163" s="46" t="s">
        <v>265</v>
      </c>
      <c r="DB163" s="46" t="s">
        <v>265</v>
      </c>
      <c r="DC163" s="46" t="s">
        <v>265</v>
      </c>
      <c r="DD163" s="46" t="s">
        <v>265</v>
      </c>
      <c r="DE163" s="46" t="s">
        <v>265</v>
      </c>
      <c r="DF163" s="46" t="s">
        <v>265</v>
      </c>
      <c r="DG163" s="46" t="s">
        <v>265</v>
      </c>
      <c r="DH163" s="46" t="s">
        <v>247</v>
      </c>
      <c r="DK163" s="46" t="b">
        <f>vw_ET_Dataset_Public[[#This Row],[Event Location:  State PCODE]]=vw_ET_Dataset_Public[[#This Row],[Arrival from: Admin 1 PCODE]]</f>
        <v>1</v>
      </c>
      <c r="DL163" s="46" t="b">
        <f>vw_ET_Dataset_Public[[#This Row],[Event Location:  County PCODE]]=vw_ET_Dataset_Public[[#This Row],[Arrival from: Admin 2 PCODE]]</f>
        <v>1</v>
      </c>
      <c r="DM163" s="46" t="b">
        <f>vw_ET_Dataset_Public[[#This Row],[Event Location:  Payam PCODE]]=vw_ET_Dataset_Public[[#This Row],[Arrival from: Admin 3 PCODE]]</f>
        <v>1</v>
      </c>
      <c r="DN163" s="46" t="s">
        <v>3390</v>
      </c>
    </row>
    <row r="164" spans="1:118" x14ac:dyDescent="0.35">
      <c r="A164" s="46" t="s">
        <v>2495</v>
      </c>
      <c r="B164" s="47">
        <v>44296</v>
      </c>
      <c r="C164" s="47">
        <v>44217</v>
      </c>
      <c r="D164" s="47">
        <v>44286</v>
      </c>
      <c r="E164" s="46" t="s">
        <v>1461</v>
      </c>
      <c r="F164" s="46" t="s">
        <v>105</v>
      </c>
      <c r="G164" s="46" t="s">
        <v>1489</v>
      </c>
      <c r="H164" s="46" t="s">
        <v>108</v>
      </c>
      <c r="I164" s="46" t="s">
        <v>1490</v>
      </c>
      <c r="J164" s="46" t="s">
        <v>1488</v>
      </c>
      <c r="K164" s="46" t="s">
        <v>2496</v>
      </c>
      <c r="L164" s="46" t="s">
        <v>2497</v>
      </c>
      <c r="M164" s="46">
        <v>10.126810089999999</v>
      </c>
      <c r="N164" s="46">
        <v>32.093223819999999</v>
      </c>
      <c r="O164" s="46" t="s">
        <v>253</v>
      </c>
      <c r="P164" s="46" t="s">
        <v>271</v>
      </c>
      <c r="Q164" s="46" t="s">
        <v>6</v>
      </c>
      <c r="R164" s="46" t="b">
        <v>1</v>
      </c>
      <c r="S164" s="46" t="b">
        <v>1</v>
      </c>
      <c r="T164" s="46" t="b">
        <v>1</v>
      </c>
      <c r="V164" s="46">
        <v>45</v>
      </c>
      <c r="W164" s="46">
        <v>270</v>
      </c>
      <c r="X164" s="46">
        <v>12</v>
      </c>
      <c r="Y164" s="46">
        <v>14</v>
      </c>
      <c r="Z164" s="46">
        <v>19</v>
      </c>
      <c r="AA164" s="46">
        <v>25</v>
      </c>
      <c r="AB164" s="46">
        <v>22</v>
      </c>
      <c r="AC164" s="46">
        <v>21</v>
      </c>
      <c r="AD164" s="46">
        <v>18</v>
      </c>
      <c r="AE164" s="46">
        <v>31</v>
      </c>
      <c r="AF164" s="46">
        <v>26</v>
      </c>
      <c r="AG164" s="46">
        <v>35</v>
      </c>
      <c r="AH164" s="46">
        <v>23</v>
      </c>
      <c r="AI164" s="46">
        <v>24</v>
      </c>
      <c r="AJ164" s="46">
        <v>113</v>
      </c>
      <c r="AK164" s="46">
        <v>157</v>
      </c>
      <c r="AL164" s="46">
        <v>75</v>
      </c>
      <c r="AM164" s="46">
        <v>45</v>
      </c>
      <c r="AN164" s="46">
        <v>270</v>
      </c>
      <c r="AO164" s="46" t="s">
        <v>13</v>
      </c>
      <c r="AP164" s="46" t="s">
        <v>47</v>
      </c>
      <c r="AR164" s="46" t="s">
        <v>234</v>
      </c>
      <c r="AV164" s="46" t="s">
        <v>255</v>
      </c>
      <c r="AX164" s="46" t="s">
        <v>65</v>
      </c>
      <c r="BD164" s="46" t="s">
        <v>256</v>
      </c>
      <c r="BF164" s="46" t="b">
        <v>1</v>
      </c>
      <c r="BL164" s="46" t="b">
        <v>1</v>
      </c>
      <c r="BM164" s="46" t="b">
        <v>1</v>
      </c>
      <c r="BN164" s="46" t="s">
        <v>2498</v>
      </c>
      <c r="BP164" s="46" t="s">
        <v>256</v>
      </c>
      <c r="BQ164" s="46" t="s">
        <v>242</v>
      </c>
      <c r="BR164" s="46" t="s">
        <v>238</v>
      </c>
      <c r="BS164" s="46" t="s">
        <v>1461</v>
      </c>
      <c r="BT164" s="46" t="s">
        <v>105</v>
      </c>
      <c r="BU164" s="46" t="s">
        <v>1489</v>
      </c>
      <c r="BV164" s="46" t="s">
        <v>108</v>
      </c>
      <c r="BX164" s="46" t="s">
        <v>1488</v>
      </c>
      <c r="BY164" s="46" t="s">
        <v>1490</v>
      </c>
      <c r="CA164" s="46" t="s">
        <v>2496</v>
      </c>
      <c r="CB164" s="46" t="s">
        <v>2497</v>
      </c>
      <c r="CC164" s="46" t="s">
        <v>2497</v>
      </c>
      <c r="CD164" s="46" t="s">
        <v>237</v>
      </c>
      <c r="CU164" s="46" t="s">
        <v>256</v>
      </c>
      <c r="CV164" s="46">
        <v>1425</v>
      </c>
      <c r="CW164" s="46">
        <v>6399</v>
      </c>
      <c r="CX164" s="46" t="s">
        <v>254</v>
      </c>
      <c r="CY164" s="46" t="s">
        <v>2256</v>
      </c>
      <c r="DA164" s="46" t="s">
        <v>265</v>
      </c>
      <c r="DB164" s="46" t="s">
        <v>265</v>
      </c>
      <c r="DC164" s="46" t="s">
        <v>265</v>
      </c>
      <c r="DD164" s="46" t="s">
        <v>265</v>
      </c>
      <c r="DE164" s="46" t="s">
        <v>265</v>
      </c>
      <c r="DF164" s="46" t="s">
        <v>265</v>
      </c>
      <c r="DG164" s="46" t="s">
        <v>265</v>
      </c>
      <c r="DH164" s="46" t="s">
        <v>506</v>
      </c>
      <c r="DI164" s="46" t="s">
        <v>2499</v>
      </c>
      <c r="DJ164" s="46" t="s">
        <v>245</v>
      </c>
      <c r="DK164" s="46" t="b">
        <f>vw_ET_Dataset_Public[[#This Row],[Event Location:  State PCODE]]=vw_ET_Dataset_Public[[#This Row],[Arrival from: Admin 1 PCODE]]</f>
        <v>1</v>
      </c>
      <c r="DL164" s="46" t="b">
        <f>vw_ET_Dataset_Public[[#This Row],[Event Location:  County PCODE]]=vw_ET_Dataset_Public[[#This Row],[Arrival from: Admin 2 PCODE]]</f>
        <v>1</v>
      </c>
      <c r="DM164" s="46" t="b">
        <f>vw_ET_Dataset_Public[[#This Row],[Event Location:  Payam PCODE]]=vw_ET_Dataset_Public[[#This Row],[Arrival from: Admin 3 PCODE]]</f>
        <v>1</v>
      </c>
      <c r="DN164" s="46" t="s">
        <v>3390</v>
      </c>
    </row>
    <row r="165" spans="1:118" x14ac:dyDescent="0.35">
      <c r="A165" s="46" t="s">
        <v>1577</v>
      </c>
      <c r="B165" s="47">
        <v>44296</v>
      </c>
      <c r="C165" s="47">
        <v>44217</v>
      </c>
      <c r="D165" s="47">
        <v>44286</v>
      </c>
      <c r="E165" s="46" t="s">
        <v>1461</v>
      </c>
      <c r="F165" s="46" t="s">
        <v>105</v>
      </c>
      <c r="G165" s="46" t="s">
        <v>1579</v>
      </c>
      <c r="H165" s="46" t="s">
        <v>109</v>
      </c>
      <c r="I165" s="46" t="s">
        <v>1580</v>
      </c>
      <c r="J165" s="46" t="s">
        <v>1578</v>
      </c>
      <c r="K165" s="46" t="s">
        <v>1581</v>
      </c>
      <c r="L165" s="46" t="s">
        <v>1582</v>
      </c>
      <c r="M165" s="46">
        <v>10.303186</v>
      </c>
      <c r="N165" s="46">
        <v>32.062587000000001</v>
      </c>
      <c r="O165" s="46" t="s">
        <v>253</v>
      </c>
      <c r="P165" s="46" t="s">
        <v>382</v>
      </c>
      <c r="Q165" s="46" t="s">
        <v>6</v>
      </c>
      <c r="R165" s="46" t="b">
        <v>1</v>
      </c>
      <c r="S165" s="46" t="b">
        <v>1</v>
      </c>
      <c r="T165" s="46" t="b">
        <v>1</v>
      </c>
      <c r="V165" s="46">
        <v>312</v>
      </c>
      <c r="W165" s="46">
        <v>1872</v>
      </c>
      <c r="X165" s="46">
        <v>123</v>
      </c>
      <c r="Y165" s="46">
        <v>130</v>
      </c>
      <c r="Z165" s="46">
        <v>156</v>
      </c>
      <c r="AA165" s="46">
        <v>165</v>
      </c>
      <c r="AB165" s="46">
        <v>200</v>
      </c>
      <c r="AC165" s="46">
        <v>92</v>
      </c>
      <c r="AD165" s="46">
        <v>150</v>
      </c>
      <c r="AE165" s="46">
        <v>182</v>
      </c>
      <c r="AF165" s="46">
        <v>156</v>
      </c>
      <c r="AG165" s="46">
        <v>186</v>
      </c>
      <c r="AH165" s="46">
        <v>212</v>
      </c>
      <c r="AI165" s="46">
        <v>120</v>
      </c>
      <c r="AJ165" s="46">
        <v>866</v>
      </c>
      <c r="AK165" s="46">
        <v>1006</v>
      </c>
      <c r="AL165" s="46">
        <v>585</v>
      </c>
      <c r="AM165" s="46">
        <v>212</v>
      </c>
      <c r="AN165" s="46">
        <v>1872</v>
      </c>
      <c r="AO165" s="46" t="s">
        <v>12</v>
      </c>
      <c r="AP165" s="46" t="s">
        <v>48</v>
      </c>
      <c r="AR165" s="46" t="s">
        <v>409</v>
      </c>
      <c r="AV165" s="46" t="s">
        <v>255</v>
      </c>
      <c r="AX165" s="46" t="s">
        <v>65</v>
      </c>
      <c r="BD165" s="46" t="s">
        <v>256</v>
      </c>
      <c r="BE165" s="46" t="b">
        <v>1</v>
      </c>
      <c r="BF165" s="46" t="b">
        <v>1</v>
      </c>
      <c r="BP165" s="46" t="s">
        <v>237</v>
      </c>
      <c r="BQ165" s="46" t="s">
        <v>242</v>
      </c>
      <c r="BR165" s="46" t="s">
        <v>238</v>
      </c>
      <c r="BS165" s="46" t="s">
        <v>1461</v>
      </c>
      <c r="BT165" s="46" t="s">
        <v>105</v>
      </c>
      <c r="BU165" s="46" t="s">
        <v>1579</v>
      </c>
      <c r="BV165" s="46" t="s">
        <v>109</v>
      </c>
      <c r="BX165" s="46" t="s">
        <v>1578</v>
      </c>
      <c r="BY165" s="46" t="s">
        <v>1580</v>
      </c>
      <c r="CA165" s="46" t="s">
        <v>1581</v>
      </c>
      <c r="CB165" s="46" t="s">
        <v>1582</v>
      </c>
      <c r="CC165" s="46" t="s">
        <v>1578</v>
      </c>
      <c r="CD165" s="46" t="s">
        <v>237</v>
      </c>
      <c r="CU165" s="46" t="s">
        <v>264</v>
      </c>
      <c r="DA165" s="46" t="s">
        <v>265</v>
      </c>
      <c r="DB165" s="46" t="s">
        <v>265</v>
      </c>
      <c r="DC165" s="46" t="s">
        <v>265</v>
      </c>
      <c r="DD165" s="46" t="s">
        <v>265</v>
      </c>
      <c r="DE165" s="46" t="s">
        <v>265</v>
      </c>
      <c r="DF165" s="46" t="s">
        <v>265</v>
      </c>
      <c r="DG165" s="46" t="s">
        <v>265</v>
      </c>
      <c r="DH165" s="46" t="s">
        <v>247</v>
      </c>
      <c r="DK165" s="46" t="b">
        <f>vw_ET_Dataset_Public[[#This Row],[Event Location:  State PCODE]]=vw_ET_Dataset_Public[[#This Row],[Arrival from: Admin 1 PCODE]]</f>
        <v>1</v>
      </c>
      <c r="DL165" s="46" t="b">
        <f>vw_ET_Dataset_Public[[#This Row],[Event Location:  County PCODE]]=vw_ET_Dataset_Public[[#This Row],[Arrival from: Admin 2 PCODE]]</f>
        <v>1</v>
      </c>
      <c r="DM165" s="46" t="b">
        <f>vw_ET_Dataset_Public[[#This Row],[Event Location:  Payam PCODE]]=vw_ET_Dataset_Public[[#This Row],[Arrival from: Admin 3 PCODE]]</f>
        <v>1</v>
      </c>
      <c r="DN165" s="46" t="s">
        <v>3390</v>
      </c>
    </row>
    <row r="166" spans="1:118" x14ac:dyDescent="0.35">
      <c r="A166" s="46" t="s">
        <v>1583</v>
      </c>
      <c r="B166" s="47">
        <v>44296</v>
      </c>
      <c r="C166" s="47">
        <v>44217</v>
      </c>
      <c r="D166" s="47">
        <v>44286</v>
      </c>
      <c r="E166" s="46" t="s">
        <v>1461</v>
      </c>
      <c r="F166" s="46" t="s">
        <v>105</v>
      </c>
      <c r="G166" s="46" t="s">
        <v>1579</v>
      </c>
      <c r="H166" s="46" t="s">
        <v>109</v>
      </c>
      <c r="I166" s="46" t="s">
        <v>1580</v>
      </c>
      <c r="J166" s="46" t="s">
        <v>1578</v>
      </c>
      <c r="K166" s="46" t="s">
        <v>1584</v>
      </c>
      <c r="L166" s="46" t="s">
        <v>1585</v>
      </c>
      <c r="M166" s="46">
        <v>10.3302</v>
      </c>
      <c r="N166" s="46">
        <v>32.120800000000003</v>
      </c>
      <c r="O166" s="46" t="s">
        <v>253</v>
      </c>
      <c r="P166" s="46" t="s">
        <v>271</v>
      </c>
      <c r="Q166" s="46" t="s">
        <v>6</v>
      </c>
      <c r="R166" s="46" t="b">
        <v>1</v>
      </c>
      <c r="S166" s="46" t="b">
        <v>1</v>
      </c>
      <c r="V166" s="46">
        <v>110</v>
      </c>
      <c r="W166" s="46">
        <v>660</v>
      </c>
      <c r="X166" s="46">
        <v>15</v>
      </c>
      <c r="Y166" s="46">
        <v>19</v>
      </c>
      <c r="Z166" s="46">
        <v>32</v>
      </c>
      <c r="AA166" s="46">
        <v>58</v>
      </c>
      <c r="AB166" s="46">
        <v>155</v>
      </c>
      <c r="AC166" s="46">
        <v>42</v>
      </c>
      <c r="AD166" s="46">
        <v>40</v>
      </c>
      <c r="AE166" s="46">
        <v>36</v>
      </c>
      <c r="AF166" s="46">
        <v>33</v>
      </c>
      <c r="AG166" s="46">
        <v>33</v>
      </c>
      <c r="AH166" s="46">
        <v>174</v>
      </c>
      <c r="AI166" s="46">
        <v>23</v>
      </c>
      <c r="AJ166" s="46">
        <v>321</v>
      </c>
      <c r="AK166" s="46">
        <v>339</v>
      </c>
      <c r="AL166" s="46">
        <v>110</v>
      </c>
      <c r="AM166" s="46">
        <v>65</v>
      </c>
      <c r="AN166" s="46">
        <v>660</v>
      </c>
      <c r="AO166" s="46" t="s">
        <v>12</v>
      </c>
      <c r="AP166" s="46" t="s">
        <v>48</v>
      </c>
      <c r="AR166" s="46" t="s">
        <v>409</v>
      </c>
      <c r="AV166" s="46" t="s">
        <v>255</v>
      </c>
      <c r="AX166" s="46" t="s">
        <v>65</v>
      </c>
      <c r="BD166" s="46" t="s">
        <v>237</v>
      </c>
      <c r="BE166" s="46" t="b">
        <v>1</v>
      </c>
      <c r="BF166" s="46" t="b">
        <v>1</v>
      </c>
      <c r="BH166" s="46" t="b">
        <v>1</v>
      </c>
      <c r="BJ166" s="46" t="b">
        <v>1</v>
      </c>
      <c r="BP166" s="46" t="s">
        <v>237</v>
      </c>
      <c r="BQ166" s="46" t="s">
        <v>242</v>
      </c>
      <c r="BR166" s="46" t="s">
        <v>238</v>
      </c>
      <c r="BS166" s="46" t="s">
        <v>1461</v>
      </c>
      <c r="BT166" s="46" t="s">
        <v>105</v>
      </c>
      <c r="BU166" s="46" t="s">
        <v>1579</v>
      </c>
      <c r="BV166" s="46" t="s">
        <v>109</v>
      </c>
      <c r="BX166" s="46" t="s">
        <v>1578</v>
      </c>
      <c r="BY166" s="46" t="s">
        <v>1580</v>
      </c>
      <c r="CA166" s="46" t="s">
        <v>244</v>
      </c>
      <c r="CB166" s="46" t="s">
        <v>240</v>
      </c>
      <c r="CC166" s="46" t="s">
        <v>1586</v>
      </c>
      <c r="CD166" s="46" t="s">
        <v>237</v>
      </c>
      <c r="CU166" s="46" t="s">
        <v>237</v>
      </c>
      <c r="DA166" s="46" t="s">
        <v>265</v>
      </c>
      <c r="DB166" s="46" t="s">
        <v>265</v>
      </c>
      <c r="DC166" s="46" t="s">
        <v>265</v>
      </c>
      <c r="DD166" s="46" t="s">
        <v>265</v>
      </c>
      <c r="DE166" s="46" t="s">
        <v>265</v>
      </c>
      <c r="DF166" s="46" t="s">
        <v>265</v>
      </c>
      <c r="DG166" s="46" t="s">
        <v>265</v>
      </c>
      <c r="DH166" s="46" t="s">
        <v>247</v>
      </c>
      <c r="DK166" s="46" t="b">
        <f>vw_ET_Dataset_Public[[#This Row],[Event Location:  State PCODE]]=vw_ET_Dataset_Public[[#This Row],[Arrival from: Admin 1 PCODE]]</f>
        <v>1</v>
      </c>
      <c r="DL166" s="46" t="b">
        <f>vw_ET_Dataset_Public[[#This Row],[Event Location:  County PCODE]]=vw_ET_Dataset_Public[[#This Row],[Arrival from: Admin 2 PCODE]]</f>
        <v>1</v>
      </c>
      <c r="DM166" s="46" t="b">
        <f>vw_ET_Dataset_Public[[#This Row],[Event Location:  Payam PCODE]]=vw_ET_Dataset_Public[[#This Row],[Arrival from: Admin 3 PCODE]]</f>
        <v>1</v>
      </c>
      <c r="DN166" s="46" t="s">
        <v>3390</v>
      </c>
    </row>
    <row r="167" spans="1:118" x14ac:dyDescent="0.35">
      <c r="A167" s="46" t="s">
        <v>1918</v>
      </c>
      <c r="B167" s="47">
        <v>44296</v>
      </c>
      <c r="C167" s="47">
        <v>44238</v>
      </c>
      <c r="D167" s="47">
        <v>44257</v>
      </c>
      <c r="E167" s="46" t="s">
        <v>1626</v>
      </c>
      <c r="F167" s="46" t="s">
        <v>111</v>
      </c>
      <c r="G167" s="46" t="s">
        <v>1652</v>
      </c>
      <c r="H167" s="46" t="s">
        <v>1649</v>
      </c>
      <c r="I167" s="46" t="s">
        <v>1851</v>
      </c>
      <c r="J167" s="46" t="s">
        <v>1850</v>
      </c>
      <c r="K167" s="46" t="s">
        <v>1857</v>
      </c>
      <c r="L167" s="46" t="s">
        <v>1858</v>
      </c>
      <c r="M167" s="46">
        <v>8.2281700000000004</v>
      </c>
      <c r="N167" s="46">
        <v>29.14179</v>
      </c>
      <c r="O167" s="46" t="s">
        <v>232</v>
      </c>
      <c r="P167" s="46" t="s">
        <v>233</v>
      </c>
      <c r="Q167" s="46" t="s">
        <v>6</v>
      </c>
      <c r="R167" s="46" t="b">
        <v>1</v>
      </c>
      <c r="U167" s="46" t="b">
        <v>1</v>
      </c>
      <c r="V167" s="46">
        <v>171</v>
      </c>
      <c r="W167" s="46">
        <v>1026</v>
      </c>
      <c r="X167" s="46">
        <v>80</v>
      </c>
      <c r="Y167" s="46">
        <v>88</v>
      </c>
      <c r="Z167" s="46">
        <v>106</v>
      </c>
      <c r="AA167" s="46">
        <v>160</v>
      </c>
      <c r="AB167" s="46">
        <v>21</v>
      </c>
      <c r="AC167" s="46">
        <v>6</v>
      </c>
      <c r="AD167" s="46">
        <v>97</v>
      </c>
      <c r="AE167" s="46">
        <v>105</v>
      </c>
      <c r="AF167" s="46">
        <v>123</v>
      </c>
      <c r="AG167" s="46">
        <v>181</v>
      </c>
      <c r="AH167" s="46">
        <v>38</v>
      </c>
      <c r="AI167" s="46">
        <v>21</v>
      </c>
      <c r="AJ167" s="46">
        <v>461</v>
      </c>
      <c r="AK167" s="46">
        <v>565</v>
      </c>
      <c r="AL167" s="46">
        <v>370</v>
      </c>
      <c r="AM167" s="46">
        <v>27</v>
      </c>
      <c r="AN167" s="46">
        <v>1026</v>
      </c>
      <c r="AO167" s="46" t="s">
        <v>12</v>
      </c>
      <c r="AP167" s="46" t="s">
        <v>48</v>
      </c>
      <c r="AR167" s="46" t="s">
        <v>272</v>
      </c>
      <c r="AV167" s="46" t="s">
        <v>255</v>
      </c>
      <c r="AX167" s="46" t="s">
        <v>29</v>
      </c>
      <c r="AZ167" s="46" t="s">
        <v>701</v>
      </c>
      <c r="BC167" s="46" t="b">
        <v>1</v>
      </c>
      <c r="BD167" s="46" t="s">
        <v>256</v>
      </c>
      <c r="BE167" s="46" t="b">
        <v>1</v>
      </c>
      <c r="BF167" s="46" t="b">
        <v>1</v>
      </c>
      <c r="BL167" s="46" t="b">
        <v>1</v>
      </c>
      <c r="BP167" s="46" t="s">
        <v>237</v>
      </c>
      <c r="BQ167" s="46" t="s">
        <v>242</v>
      </c>
      <c r="BR167" s="46" t="s">
        <v>238</v>
      </c>
      <c r="BS167" s="46" t="s">
        <v>1626</v>
      </c>
      <c r="BT167" s="46" t="s">
        <v>111</v>
      </c>
      <c r="BU167" s="46" t="s">
        <v>1652</v>
      </c>
      <c r="BV167" s="46" t="s">
        <v>1649</v>
      </c>
      <c r="BX167" s="46" t="s">
        <v>1850</v>
      </c>
      <c r="BY167" s="46" t="s">
        <v>1851</v>
      </c>
      <c r="CA167" s="46" t="s">
        <v>1855</v>
      </c>
      <c r="CB167" s="46" t="s">
        <v>1854</v>
      </c>
      <c r="CC167" s="46" t="s">
        <v>1850</v>
      </c>
      <c r="CD167" s="46" t="s">
        <v>237</v>
      </c>
      <c r="CU167" s="46" t="s">
        <v>237</v>
      </c>
      <c r="DA167" s="46" t="s">
        <v>245</v>
      </c>
      <c r="DB167" s="46" t="s">
        <v>245</v>
      </c>
      <c r="DC167" s="46" t="s">
        <v>245</v>
      </c>
      <c r="DD167" s="46" t="s">
        <v>245</v>
      </c>
      <c r="DE167" s="46" t="s">
        <v>265</v>
      </c>
      <c r="DF167" s="46" t="s">
        <v>245</v>
      </c>
      <c r="DG167" s="46" t="s">
        <v>265</v>
      </c>
      <c r="DH167" s="46" t="s">
        <v>247</v>
      </c>
      <c r="DK167" s="46" t="b">
        <f>vw_ET_Dataset_Public[[#This Row],[Event Location:  State PCODE]]=vw_ET_Dataset_Public[[#This Row],[Arrival from: Admin 1 PCODE]]</f>
        <v>1</v>
      </c>
      <c r="DL167" s="46" t="b">
        <f>vw_ET_Dataset_Public[[#This Row],[Event Location:  County PCODE]]=vw_ET_Dataset_Public[[#This Row],[Arrival from: Admin 2 PCODE]]</f>
        <v>1</v>
      </c>
      <c r="DM167" s="46" t="b">
        <f>vw_ET_Dataset_Public[[#This Row],[Event Location:  Payam PCODE]]=vw_ET_Dataset_Public[[#This Row],[Arrival from: Admin 3 PCODE]]</f>
        <v>1</v>
      </c>
      <c r="DN167" s="46" t="s">
        <v>3390</v>
      </c>
    </row>
    <row r="168" spans="1:118" x14ac:dyDescent="0.35">
      <c r="A168" s="46" t="s">
        <v>1867</v>
      </c>
      <c r="B168" s="47">
        <v>44296</v>
      </c>
      <c r="C168" s="47">
        <v>44239</v>
      </c>
      <c r="D168" s="47">
        <v>44257</v>
      </c>
      <c r="E168" s="46" t="s">
        <v>1626</v>
      </c>
      <c r="F168" s="46" t="s">
        <v>111</v>
      </c>
      <c r="G168" s="46" t="s">
        <v>1652</v>
      </c>
      <c r="H168" s="46" t="s">
        <v>1649</v>
      </c>
      <c r="I168" s="46" t="s">
        <v>1653</v>
      </c>
      <c r="J168" s="46" t="s">
        <v>1650</v>
      </c>
      <c r="K168" s="46" t="s">
        <v>1864</v>
      </c>
      <c r="L168" s="46" t="s">
        <v>1865</v>
      </c>
      <c r="M168" s="46">
        <v>8.1333303449999992</v>
      </c>
      <c r="N168" s="46">
        <v>28.616699220000001</v>
      </c>
      <c r="O168" s="46" t="s">
        <v>232</v>
      </c>
      <c r="P168" s="46" t="s">
        <v>233</v>
      </c>
      <c r="Q168" s="46" t="s">
        <v>6</v>
      </c>
      <c r="R168" s="46" t="b">
        <v>1</v>
      </c>
      <c r="V168" s="46">
        <v>244</v>
      </c>
      <c r="W168" s="46">
        <v>1464</v>
      </c>
      <c r="X168" s="46">
        <v>132</v>
      </c>
      <c r="Y168" s="46">
        <v>140</v>
      </c>
      <c r="Z168" s="46">
        <v>159</v>
      </c>
      <c r="AA168" s="46">
        <v>213</v>
      </c>
      <c r="AB168" s="46">
        <v>26</v>
      </c>
      <c r="AC168" s="46">
        <v>9</v>
      </c>
      <c r="AD168" s="46">
        <v>149</v>
      </c>
      <c r="AE168" s="46">
        <v>157</v>
      </c>
      <c r="AF168" s="46">
        <v>176</v>
      </c>
      <c r="AG168" s="46">
        <v>234</v>
      </c>
      <c r="AH168" s="46">
        <v>43</v>
      </c>
      <c r="AI168" s="46">
        <v>26</v>
      </c>
      <c r="AJ168" s="46">
        <v>679</v>
      </c>
      <c r="AK168" s="46">
        <v>785</v>
      </c>
      <c r="AL168" s="46">
        <v>578</v>
      </c>
      <c r="AM168" s="46">
        <v>35</v>
      </c>
      <c r="AN168" s="46">
        <v>1464</v>
      </c>
      <c r="AO168" s="46" t="s">
        <v>12</v>
      </c>
      <c r="AP168" s="46" t="s">
        <v>48</v>
      </c>
      <c r="AR168" s="46" t="s">
        <v>272</v>
      </c>
      <c r="AV168" s="46" t="s">
        <v>255</v>
      </c>
      <c r="AX168" s="46" t="s">
        <v>29</v>
      </c>
      <c r="AZ168" s="46" t="s">
        <v>701</v>
      </c>
      <c r="BC168" s="46" t="b">
        <v>1</v>
      </c>
      <c r="BD168" s="46" t="s">
        <v>256</v>
      </c>
      <c r="BE168" s="46" t="b">
        <v>1</v>
      </c>
      <c r="BF168" s="46" t="b">
        <v>1</v>
      </c>
      <c r="BG168" s="46" t="b">
        <v>1</v>
      </c>
      <c r="BL168" s="46" t="b">
        <v>1</v>
      </c>
      <c r="BP168" s="46" t="s">
        <v>237</v>
      </c>
      <c r="BQ168" s="46" t="s">
        <v>242</v>
      </c>
      <c r="BR168" s="46" t="s">
        <v>238</v>
      </c>
      <c r="BS168" s="46" t="s">
        <v>1626</v>
      </c>
      <c r="BT168" s="46" t="s">
        <v>111</v>
      </c>
      <c r="BU168" s="46" t="s">
        <v>1652</v>
      </c>
      <c r="BV168" s="46" t="s">
        <v>1649</v>
      </c>
      <c r="BX168" s="46" t="s">
        <v>1868</v>
      </c>
      <c r="BY168" s="46" t="s">
        <v>1870</v>
      </c>
      <c r="CA168" s="46" t="s">
        <v>1871</v>
      </c>
      <c r="CB168" s="46" t="s">
        <v>1869</v>
      </c>
      <c r="CC168" s="46" t="s">
        <v>1868</v>
      </c>
      <c r="CD168" s="46" t="s">
        <v>237</v>
      </c>
      <c r="CU168" s="46" t="s">
        <v>237</v>
      </c>
      <c r="DA168" s="46" t="s">
        <v>245</v>
      </c>
      <c r="DB168" s="46" t="s">
        <v>245</v>
      </c>
      <c r="DC168" s="46" t="s">
        <v>245</v>
      </c>
      <c r="DD168" s="46" t="s">
        <v>265</v>
      </c>
      <c r="DE168" s="46" t="s">
        <v>265</v>
      </c>
      <c r="DF168" s="46" t="s">
        <v>265</v>
      </c>
      <c r="DG168" s="46" t="s">
        <v>265</v>
      </c>
      <c r="DH168" s="46" t="s">
        <v>247</v>
      </c>
      <c r="DK168" s="46" t="b">
        <f>vw_ET_Dataset_Public[[#This Row],[Event Location:  State PCODE]]=vw_ET_Dataset_Public[[#This Row],[Arrival from: Admin 1 PCODE]]</f>
        <v>1</v>
      </c>
      <c r="DL168" s="46" t="b">
        <f>vw_ET_Dataset_Public[[#This Row],[Event Location:  County PCODE]]=vw_ET_Dataset_Public[[#This Row],[Arrival from: Admin 2 PCODE]]</f>
        <v>1</v>
      </c>
      <c r="DM168" s="46" t="b">
        <f>vw_ET_Dataset_Public[[#This Row],[Event Location:  Payam PCODE]]=vw_ET_Dataset_Public[[#This Row],[Arrival from: Admin 3 PCODE]]</f>
        <v>0</v>
      </c>
      <c r="DN168" s="46" t="s">
        <v>3391</v>
      </c>
    </row>
    <row r="169" spans="1:118" x14ac:dyDescent="0.35">
      <c r="A169" s="46" t="s">
        <v>1902</v>
      </c>
      <c r="B169" s="47">
        <v>44296</v>
      </c>
      <c r="C169" s="47">
        <v>44239</v>
      </c>
      <c r="D169" s="47">
        <v>44257</v>
      </c>
      <c r="E169" s="46" t="s">
        <v>1626</v>
      </c>
      <c r="F169" s="46" t="s">
        <v>111</v>
      </c>
      <c r="G169" s="46" t="s">
        <v>1652</v>
      </c>
      <c r="H169" s="46" t="s">
        <v>1649</v>
      </c>
      <c r="I169" s="46" t="s">
        <v>1870</v>
      </c>
      <c r="J169" s="46" t="s">
        <v>1868</v>
      </c>
      <c r="K169" s="46" t="s">
        <v>1990</v>
      </c>
      <c r="L169" s="46" t="s">
        <v>1991</v>
      </c>
      <c r="M169" s="46">
        <v>8.1158599999999996</v>
      </c>
      <c r="N169" s="46">
        <v>28.941233329999999</v>
      </c>
      <c r="O169" s="46" t="s">
        <v>232</v>
      </c>
      <c r="P169" s="46" t="s">
        <v>233</v>
      </c>
      <c r="Q169" s="46" t="s">
        <v>6</v>
      </c>
      <c r="R169" s="46" t="b">
        <v>1</v>
      </c>
      <c r="V169" s="46">
        <v>244</v>
      </c>
      <c r="W169" s="46">
        <v>1464</v>
      </c>
      <c r="X169" s="46">
        <v>132</v>
      </c>
      <c r="Y169" s="46">
        <v>140</v>
      </c>
      <c r="Z169" s="46">
        <v>159</v>
      </c>
      <c r="AA169" s="46">
        <v>213</v>
      </c>
      <c r="AB169" s="46">
        <v>26</v>
      </c>
      <c r="AC169" s="46">
        <v>9</v>
      </c>
      <c r="AD169" s="46">
        <v>149</v>
      </c>
      <c r="AE169" s="46">
        <v>157</v>
      </c>
      <c r="AF169" s="46">
        <v>176</v>
      </c>
      <c r="AG169" s="46">
        <v>234</v>
      </c>
      <c r="AH169" s="46">
        <v>43</v>
      </c>
      <c r="AI169" s="46">
        <v>26</v>
      </c>
      <c r="AJ169" s="46">
        <v>679</v>
      </c>
      <c r="AK169" s="46">
        <v>785</v>
      </c>
      <c r="AL169" s="46">
        <v>578</v>
      </c>
      <c r="AM169" s="46">
        <v>35</v>
      </c>
      <c r="AN169" s="46">
        <v>1464</v>
      </c>
      <c r="AO169" s="46" t="s">
        <v>12</v>
      </c>
      <c r="AP169" s="46" t="s">
        <v>48</v>
      </c>
      <c r="AR169" s="46" t="s">
        <v>272</v>
      </c>
      <c r="AV169" s="46" t="s">
        <v>255</v>
      </c>
      <c r="AX169" s="46" t="s">
        <v>29</v>
      </c>
      <c r="AY169" s="46" t="s">
        <v>2235</v>
      </c>
      <c r="BB169" s="46" t="b">
        <v>1</v>
      </c>
      <c r="BD169" s="46" t="s">
        <v>256</v>
      </c>
      <c r="BE169" s="46" t="b">
        <v>1</v>
      </c>
      <c r="BF169" s="46" t="b">
        <v>1</v>
      </c>
      <c r="BI169" s="46" t="b">
        <v>1</v>
      </c>
      <c r="BP169" s="46" t="s">
        <v>237</v>
      </c>
      <c r="BQ169" s="46" t="s">
        <v>242</v>
      </c>
      <c r="BR169" s="46" t="s">
        <v>238</v>
      </c>
      <c r="BS169" s="46" t="s">
        <v>1626</v>
      </c>
      <c r="BT169" s="46" t="s">
        <v>111</v>
      </c>
      <c r="BU169" s="46" t="s">
        <v>1652</v>
      </c>
      <c r="BV169" s="46" t="s">
        <v>1649</v>
      </c>
      <c r="BX169" s="46" t="s">
        <v>1868</v>
      </c>
      <c r="BY169" s="46" t="s">
        <v>1870</v>
      </c>
      <c r="CA169" s="46" t="s">
        <v>244</v>
      </c>
      <c r="CB169" s="46" t="s">
        <v>240</v>
      </c>
      <c r="CC169" s="46" t="s">
        <v>2237</v>
      </c>
      <c r="CD169" s="46" t="s">
        <v>237</v>
      </c>
      <c r="CU169" s="46" t="s">
        <v>237</v>
      </c>
      <c r="DA169" s="46" t="s">
        <v>245</v>
      </c>
      <c r="DB169" s="46" t="s">
        <v>245</v>
      </c>
      <c r="DC169" s="46" t="s">
        <v>245</v>
      </c>
      <c r="DD169" s="46" t="s">
        <v>265</v>
      </c>
      <c r="DE169" s="46" t="s">
        <v>265</v>
      </c>
      <c r="DF169" s="46" t="s">
        <v>265</v>
      </c>
      <c r="DG169" s="46" t="s">
        <v>265</v>
      </c>
      <c r="DH169" s="46" t="s">
        <v>247</v>
      </c>
      <c r="DK169" s="46" t="b">
        <f>vw_ET_Dataset_Public[[#This Row],[Event Location:  State PCODE]]=vw_ET_Dataset_Public[[#This Row],[Arrival from: Admin 1 PCODE]]</f>
        <v>1</v>
      </c>
      <c r="DL169" s="46" t="b">
        <f>vw_ET_Dataset_Public[[#This Row],[Event Location:  County PCODE]]=vw_ET_Dataset_Public[[#This Row],[Arrival from: Admin 2 PCODE]]</f>
        <v>1</v>
      </c>
      <c r="DM169" s="46" t="b">
        <f>vw_ET_Dataset_Public[[#This Row],[Event Location:  Payam PCODE]]=vw_ET_Dataset_Public[[#This Row],[Arrival from: Admin 3 PCODE]]</f>
        <v>1</v>
      </c>
      <c r="DN169" s="46" t="s">
        <v>3390</v>
      </c>
    </row>
    <row r="170" spans="1:118" x14ac:dyDescent="0.35">
      <c r="A170" s="46" t="s">
        <v>1380</v>
      </c>
      <c r="B170" s="47">
        <v>44296</v>
      </c>
      <c r="C170" s="47">
        <v>44290</v>
      </c>
      <c r="D170" s="47">
        <v>44295</v>
      </c>
      <c r="E170" s="46" t="s">
        <v>841</v>
      </c>
      <c r="F170" s="46" t="s">
        <v>57</v>
      </c>
      <c r="G170" s="46" t="s">
        <v>1321</v>
      </c>
      <c r="H170" s="46" t="s">
        <v>98</v>
      </c>
      <c r="I170" s="46" t="s">
        <v>1403</v>
      </c>
      <c r="J170" s="46" t="s">
        <v>98</v>
      </c>
      <c r="K170" s="46" t="s">
        <v>1443</v>
      </c>
      <c r="L170" s="46" t="s">
        <v>1444</v>
      </c>
      <c r="M170" s="46">
        <v>9.2920660000000002</v>
      </c>
      <c r="N170" s="46">
        <v>29.791523999999999</v>
      </c>
      <c r="O170" s="46" t="s">
        <v>232</v>
      </c>
      <c r="P170" s="46" t="s">
        <v>271</v>
      </c>
      <c r="Q170" s="46" t="s">
        <v>6</v>
      </c>
      <c r="R170" s="46" t="b">
        <v>1</v>
      </c>
      <c r="T170" s="46" t="b">
        <v>1</v>
      </c>
      <c r="V170" s="46">
        <v>36</v>
      </c>
      <c r="W170" s="46">
        <v>125</v>
      </c>
      <c r="X170" s="46">
        <v>3</v>
      </c>
      <c r="Y170" s="46">
        <v>4</v>
      </c>
      <c r="Z170" s="46">
        <v>21</v>
      </c>
      <c r="AA170" s="46">
        <v>15</v>
      </c>
      <c r="AB170" s="46">
        <v>6</v>
      </c>
      <c r="AC170" s="46">
        <v>1</v>
      </c>
      <c r="AD170" s="46">
        <v>1</v>
      </c>
      <c r="AE170" s="46">
        <v>6</v>
      </c>
      <c r="AF170" s="46">
        <v>30</v>
      </c>
      <c r="AG170" s="46">
        <v>25</v>
      </c>
      <c r="AH170" s="46">
        <v>9</v>
      </c>
      <c r="AI170" s="46">
        <v>4</v>
      </c>
      <c r="AJ170" s="46">
        <v>50</v>
      </c>
      <c r="AK170" s="46">
        <v>75</v>
      </c>
      <c r="AL170" s="46">
        <v>14</v>
      </c>
      <c r="AM170" s="46">
        <v>5</v>
      </c>
      <c r="AN170" s="46">
        <v>125</v>
      </c>
      <c r="AO170" s="46" t="s">
        <v>12</v>
      </c>
      <c r="AP170" s="46" t="s">
        <v>48</v>
      </c>
      <c r="AR170" s="46" t="s">
        <v>303</v>
      </c>
      <c r="AV170" s="46" t="s">
        <v>304</v>
      </c>
      <c r="AX170" s="46" t="s">
        <v>350</v>
      </c>
      <c r="AZ170" s="46" t="s">
        <v>273</v>
      </c>
      <c r="BB170" s="46" t="b">
        <v>1</v>
      </c>
      <c r="BD170" s="46" t="s">
        <v>256</v>
      </c>
      <c r="BE170" s="46" t="b">
        <v>1</v>
      </c>
      <c r="BF170" s="46" t="b">
        <v>1</v>
      </c>
      <c r="BH170" s="46" t="b">
        <v>1</v>
      </c>
      <c r="BP170" s="46" t="s">
        <v>237</v>
      </c>
      <c r="BQ170" s="46" t="s">
        <v>242</v>
      </c>
      <c r="BR170" s="46" t="s">
        <v>238</v>
      </c>
      <c r="BS170" s="46" t="s">
        <v>841</v>
      </c>
      <c r="BT170" s="46" t="s">
        <v>57</v>
      </c>
      <c r="BU170" s="46" t="s">
        <v>1321</v>
      </c>
      <c r="BV170" s="46" t="s">
        <v>98</v>
      </c>
      <c r="CA170" s="46" t="s">
        <v>1443</v>
      </c>
      <c r="CB170" s="46" t="s">
        <v>1444</v>
      </c>
      <c r="CC170" s="46" t="s">
        <v>98</v>
      </c>
      <c r="CD170" s="46" t="s">
        <v>256</v>
      </c>
      <c r="CE170" s="46" t="s">
        <v>234</v>
      </c>
      <c r="CF170" s="46" t="s">
        <v>242</v>
      </c>
      <c r="CG170" s="46" t="s">
        <v>841</v>
      </c>
      <c r="CH170" s="46" t="s">
        <v>1163</v>
      </c>
      <c r="CI170" s="46" t="s">
        <v>1164</v>
      </c>
      <c r="CJ170" s="46" t="s">
        <v>1165</v>
      </c>
      <c r="CK170" s="46" t="s">
        <v>238</v>
      </c>
      <c r="CL170" s="46" t="s">
        <v>57</v>
      </c>
      <c r="CN170" s="46" t="s">
        <v>102</v>
      </c>
      <c r="CP170" s="46" t="s">
        <v>1162</v>
      </c>
      <c r="CR170" s="46" t="s">
        <v>237</v>
      </c>
      <c r="CS170" s="46" t="s">
        <v>1166</v>
      </c>
      <c r="CU170" s="46" t="s">
        <v>264</v>
      </c>
      <c r="DA170" s="46" t="s">
        <v>265</v>
      </c>
      <c r="DB170" s="46" t="s">
        <v>265</v>
      </c>
      <c r="DC170" s="46" t="s">
        <v>265</v>
      </c>
      <c r="DD170" s="46" t="s">
        <v>246</v>
      </c>
      <c r="DE170" s="46" t="s">
        <v>246</v>
      </c>
      <c r="DF170" s="46" t="s">
        <v>246</v>
      </c>
      <c r="DG170" s="46" t="s">
        <v>246</v>
      </c>
      <c r="DH170" s="46" t="s">
        <v>247</v>
      </c>
      <c r="DK170" s="46" t="b">
        <f>vw_ET_Dataset_Public[[#This Row],[Event Location:  State PCODE]]=vw_ET_Dataset_Public[[#This Row],[Arrival from: Admin 1 PCODE]]</f>
        <v>1</v>
      </c>
      <c r="DL170" s="46" t="b">
        <f>vw_ET_Dataset_Public[[#This Row],[Event Location:  County PCODE]]=vw_ET_Dataset_Public[[#This Row],[Arrival from: Admin 2 PCODE]]</f>
        <v>1</v>
      </c>
      <c r="DM170" s="46" t="b">
        <f>vw_ET_Dataset_Public[[#This Row],[Event Location:  Payam PCODE]]=vw_ET_Dataset_Public[[#This Row],[Arrival from: Admin 3 PCODE]]</f>
        <v>0</v>
      </c>
      <c r="DN170" s="46" t="s">
        <v>3391</v>
      </c>
    </row>
    <row r="171" spans="1:118" x14ac:dyDescent="0.35">
      <c r="A171" s="46" t="s">
        <v>1344</v>
      </c>
      <c r="B171" s="47">
        <v>44296</v>
      </c>
      <c r="C171" s="47">
        <v>44293</v>
      </c>
      <c r="D171" s="47">
        <v>44294</v>
      </c>
      <c r="E171" s="46" t="s">
        <v>841</v>
      </c>
      <c r="F171" s="46" t="s">
        <v>57</v>
      </c>
      <c r="G171" s="46" t="s">
        <v>1321</v>
      </c>
      <c r="H171" s="46" t="s">
        <v>98</v>
      </c>
      <c r="I171" s="46" t="s">
        <v>1403</v>
      </c>
      <c r="J171" s="46" t="s">
        <v>98</v>
      </c>
      <c r="K171" s="46" t="s">
        <v>1443</v>
      </c>
      <c r="L171" s="46" t="s">
        <v>1444</v>
      </c>
      <c r="M171" s="46">
        <v>9.2920660000000002</v>
      </c>
      <c r="N171" s="46">
        <v>29.791523999999999</v>
      </c>
      <c r="O171" s="46" t="s">
        <v>232</v>
      </c>
      <c r="P171" s="46" t="s">
        <v>271</v>
      </c>
      <c r="Q171" s="46" t="s">
        <v>6</v>
      </c>
      <c r="R171" s="46" t="b">
        <v>1</v>
      </c>
      <c r="T171" s="46" t="b">
        <v>1</v>
      </c>
      <c r="V171" s="46">
        <v>6</v>
      </c>
      <c r="W171" s="46">
        <v>17</v>
      </c>
      <c r="X171" s="46">
        <v>0</v>
      </c>
      <c r="Y171" s="46">
        <v>0</v>
      </c>
      <c r="Z171" s="46">
        <v>6</v>
      </c>
      <c r="AA171" s="46">
        <v>2</v>
      </c>
      <c r="AB171" s="46">
        <v>0</v>
      </c>
      <c r="AC171" s="46">
        <v>0</v>
      </c>
      <c r="AD171" s="46">
        <v>0</v>
      </c>
      <c r="AE171" s="46">
        <v>4</v>
      </c>
      <c r="AF171" s="46">
        <v>1</v>
      </c>
      <c r="AG171" s="46">
        <v>2</v>
      </c>
      <c r="AH171" s="46">
        <v>0</v>
      </c>
      <c r="AI171" s="46">
        <v>2</v>
      </c>
      <c r="AJ171" s="46">
        <v>8</v>
      </c>
      <c r="AK171" s="46">
        <v>9</v>
      </c>
      <c r="AL171" s="46">
        <v>4</v>
      </c>
      <c r="AM171" s="46">
        <v>2</v>
      </c>
      <c r="AN171" s="46">
        <v>17</v>
      </c>
      <c r="AO171" s="46" t="s">
        <v>12</v>
      </c>
      <c r="AP171" s="46" t="s">
        <v>48</v>
      </c>
      <c r="AR171" s="46" t="s">
        <v>303</v>
      </c>
      <c r="AV171" s="46" t="s">
        <v>1416</v>
      </c>
      <c r="AW171" s="46" t="s">
        <v>1417</v>
      </c>
      <c r="AX171" s="46" t="s">
        <v>350</v>
      </c>
      <c r="AZ171" s="46" t="s">
        <v>789</v>
      </c>
      <c r="BB171" s="46" t="b">
        <v>1</v>
      </c>
      <c r="BC171" s="46" t="b">
        <v>1</v>
      </c>
      <c r="BD171" s="46" t="s">
        <v>256</v>
      </c>
      <c r="BO171" s="46" t="b">
        <v>1</v>
      </c>
      <c r="BP171" s="46" t="s">
        <v>256</v>
      </c>
      <c r="BQ171" s="46" t="s">
        <v>242</v>
      </c>
      <c r="BR171" s="46" t="s">
        <v>238</v>
      </c>
      <c r="BS171" s="46" t="s">
        <v>227</v>
      </c>
      <c r="BT171" s="46" t="s">
        <v>80</v>
      </c>
      <c r="BU171" s="46" t="s">
        <v>228</v>
      </c>
      <c r="BV171" s="46" t="s">
        <v>81</v>
      </c>
      <c r="BX171" s="46" t="s">
        <v>239</v>
      </c>
      <c r="BY171" s="46" t="s">
        <v>243</v>
      </c>
      <c r="CA171" s="46" t="s">
        <v>2198</v>
      </c>
      <c r="CB171" s="46" t="s">
        <v>2196</v>
      </c>
      <c r="CC171" s="46" t="s">
        <v>2197</v>
      </c>
      <c r="CD171" s="46" t="s">
        <v>256</v>
      </c>
      <c r="CE171" s="46" t="s">
        <v>234</v>
      </c>
      <c r="CF171" s="46" t="s">
        <v>242</v>
      </c>
      <c r="CG171" s="46" t="s">
        <v>841</v>
      </c>
      <c r="CH171" s="46" t="s">
        <v>1054</v>
      </c>
      <c r="CI171" s="46" t="s">
        <v>1076</v>
      </c>
      <c r="CJ171" s="46" t="s">
        <v>2199</v>
      </c>
      <c r="CK171" s="46" t="s">
        <v>238</v>
      </c>
      <c r="CL171" s="46" t="s">
        <v>57</v>
      </c>
      <c r="CN171" s="46" t="s">
        <v>100</v>
      </c>
      <c r="CP171" s="46" t="s">
        <v>1074</v>
      </c>
      <c r="CR171" s="46" t="s">
        <v>237</v>
      </c>
      <c r="CS171" s="46" t="s">
        <v>2200</v>
      </c>
      <c r="CU171" s="46" t="s">
        <v>264</v>
      </c>
      <c r="DA171" s="46" t="s">
        <v>246</v>
      </c>
      <c r="DB171" s="46" t="s">
        <v>246</v>
      </c>
      <c r="DC171" s="46" t="s">
        <v>246</v>
      </c>
      <c r="DD171" s="46" t="s">
        <v>246</v>
      </c>
      <c r="DE171" s="46" t="s">
        <v>246</v>
      </c>
      <c r="DF171" s="46" t="s">
        <v>246</v>
      </c>
      <c r="DG171" s="46" t="s">
        <v>246</v>
      </c>
      <c r="DH171" s="46" t="s">
        <v>247</v>
      </c>
      <c r="DK171" s="46" t="b">
        <f>vw_ET_Dataset_Public[[#This Row],[Event Location:  State PCODE]]=vw_ET_Dataset_Public[[#This Row],[Arrival from: Admin 1 PCODE]]</f>
        <v>0</v>
      </c>
      <c r="DL171" s="46" t="b">
        <f>vw_ET_Dataset_Public[[#This Row],[Event Location:  County PCODE]]=vw_ET_Dataset_Public[[#This Row],[Arrival from: Admin 2 PCODE]]</f>
        <v>0</v>
      </c>
      <c r="DM171" s="46" t="b">
        <f>vw_ET_Dataset_Public[[#This Row],[Event Location:  Payam PCODE]]=vw_ET_Dataset_Public[[#This Row],[Arrival from: Admin 3 PCODE]]</f>
        <v>0</v>
      </c>
      <c r="DN171" s="46" t="s">
        <v>3395</v>
      </c>
    </row>
    <row r="172" spans="1:118" x14ac:dyDescent="0.35">
      <c r="A172" s="46" t="s">
        <v>2194</v>
      </c>
      <c r="B172" s="47">
        <v>44296</v>
      </c>
      <c r="C172" s="47">
        <v>44293</v>
      </c>
      <c r="D172" s="47">
        <v>44295</v>
      </c>
      <c r="E172" s="46" t="s">
        <v>841</v>
      </c>
      <c r="F172" s="46" t="s">
        <v>57</v>
      </c>
      <c r="G172" s="46" t="s">
        <v>1321</v>
      </c>
      <c r="H172" s="46" t="s">
        <v>98</v>
      </c>
      <c r="I172" s="46" t="s">
        <v>1403</v>
      </c>
      <c r="J172" s="46" t="s">
        <v>98</v>
      </c>
      <c r="K172" s="46" t="s">
        <v>1443</v>
      </c>
      <c r="L172" s="46" t="s">
        <v>1444</v>
      </c>
      <c r="M172" s="46">
        <v>9.2920660000000002</v>
      </c>
      <c r="N172" s="46">
        <v>29.791523999999999</v>
      </c>
      <c r="O172" s="46" t="s">
        <v>232</v>
      </c>
      <c r="P172" s="46" t="s">
        <v>271</v>
      </c>
      <c r="Q172" s="46" t="s">
        <v>6</v>
      </c>
      <c r="R172" s="46" t="b">
        <v>1</v>
      </c>
      <c r="T172" s="46" t="b">
        <v>1</v>
      </c>
      <c r="V172" s="46">
        <v>14</v>
      </c>
      <c r="W172" s="46">
        <v>44</v>
      </c>
      <c r="X172" s="46">
        <v>0</v>
      </c>
      <c r="Y172" s="46">
        <v>4</v>
      </c>
      <c r="Z172" s="46">
        <v>3</v>
      </c>
      <c r="AA172" s="46">
        <v>5</v>
      </c>
      <c r="AB172" s="46">
        <v>1</v>
      </c>
      <c r="AC172" s="46">
        <v>1</v>
      </c>
      <c r="AD172" s="46">
        <v>2</v>
      </c>
      <c r="AE172" s="46">
        <v>8</v>
      </c>
      <c r="AF172" s="46">
        <v>4</v>
      </c>
      <c r="AG172" s="46">
        <v>12</v>
      </c>
      <c r="AH172" s="46">
        <v>2</v>
      </c>
      <c r="AI172" s="46">
        <v>2</v>
      </c>
      <c r="AJ172" s="46">
        <v>14</v>
      </c>
      <c r="AK172" s="46">
        <v>30</v>
      </c>
      <c r="AL172" s="46">
        <v>14</v>
      </c>
      <c r="AM172" s="46">
        <v>3</v>
      </c>
      <c r="AN172" s="46">
        <v>44</v>
      </c>
      <c r="AO172" s="46" t="s">
        <v>12</v>
      </c>
      <c r="AP172" s="46" t="s">
        <v>48</v>
      </c>
      <c r="AR172" s="46" t="s">
        <v>303</v>
      </c>
      <c r="AV172" s="46" t="s">
        <v>1416</v>
      </c>
      <c r="AW172" s="46" t="s">
        <v>1417</v>
      </c>
      <c r="AX172" s="46" t="s">
        <v>350</v>
      </c>
      <c r="AZ172" s="46" t="s">
        <v>236</v>
      </c>
      <c r="BA172" s="46" t="b">
        <v>1</v>
      </c>
      <c r="BB172" s="46" t="b">
        <v>1</v>
      </c>
      <c r="BC172" s="46" t="b">
        <v>1</v>
      </c>
      <c r="BD172" s="46" t="s">
        <v>256</v>
      </c>
      <c r="BO172" s="46" t="b">
        <v>1</v>
      </c>
      <c r="BP172" s="46" t="s">
        <v>256</v>
      </c>
      <c r="BQ172" s="46" t="s">
        <v>242</v>
      </c>
      <c r="BR172" s="46" t="s">
        <v>238</v>
      </c>
      <c r="BS172" s="46" t="s">
        <v>227</v>
      </c>
      <c r="BT172" s="46" t="s">
        <v>80</v>
      </c>
      <c r="BU172" s="46" t="s">
        <v>228</v>
      </c>
      <c r="BV172" s="46" t="s">
        <v>81</v>
      </c>
      <c r="BX172" s="46" t="s">
        <v>239</v>
      </c>
      <c r="BY172" s="46" t="s">
        <v>243</v>
      </c>
      <c r="CA172" s="46" t="s">
        <v>2193</v>
      </c>
      <c r="CB172" s="46" t="s">
        <v>2191</v>
      </c>
      <c r="CC172" s="46" t="s">
        <v>2192</v>
      </c>
      <c r="CD172" s="46" t="s">
        <v>256</v>
      </c>
      <c r="CE172" s="46" t="s">
        <v>2190</v>
      </c>
      <c r="CF172" s="46" t="s">
        <v>242</v>
      </c>
      <c r="CG172" s="46" t="s">
        <v>841</v>
      </c>
      <c r="CH172" s="46" t="s">
        <v>987</v>
      </c>
      <c r="CI172" s="46" t="s">
        <v>1036</v>
      </c>
      <c r="CJ172" s="46" t="s">
        <v>1037</v>
      </c>
      <c r="CK172" s="46" t="s">
        <v>238</v>
      </c>
      <c r="CL172" s="46" t="s">
        <v>57</v>
      </c>
      <c r="CN172" s="46" t="s">
        <v>99</v>
      </c>
      <c r="CP172" s="46" t="s">
        <v>1035</v>
      </c>
      <c r="CR172" s="46" t="s">
        <v>237</v>
      </c>
      <c r="CS172" s="46" t="s">
        <v>1035</v>
      </c>
      <c r="CU172" s="46" t="s">
        <v>264</v>
      </c>
      <c r="DA172" s="46" t="s">
        <v>246</v>
      </c>
      <c r="DB172" s="46" t="s">
        <v>246</v>
      </c>
      <c r="DC172" s="46" t="s">
        <v>246</v>
      </c>
      <c r="DD172" s="46" t="s">
        <v>246</v>
      </c>
      <c r="DE172" s="46" t="s">
        <v>246</v>
      </c>
      <c r="DF172" s="46" t="s">
        <v>246</v>
      </c>
      <c r="DG172" s="46" t="s">
        <v>246</v>
      </c>
      <c r="DH172" s="46" t="s">
        <v>247</v>
      </c>
      <c r="DK172" s="46" t="b">
        <f>vw_ET_Dataset_Public[[#This Row],[Event Location:  State PCODE]]=vw_ET_Dataset_Public[[#This Row],[Arrival from: Admin 1 PCODE]]</f>
        <v>0</v>
      </c>
      <c r="DL172" s="46" t="b">
        <f>vw_ET_Dataset_Public[[#This Row],[Event Location:  County PCODE]]=vw_ET_Dataset_Public[[#This Row],[Arrival from: Admin 2 PCODE]]</f>
        <v>0</v>
      </c>
      <c r="DM172" s="46" t="b">
        <f>vw_ET_Dataset_Public[[#This Row],[Event Location:  Payam PCODE]]=vw_ET_Dataset_Public[[#This Row],[Arrival from: Admin 3 PCODE]]</f>
        <v>0</v>
      </c>
      <c r="DN172" s="46" t="s">
        <v>3395</v>
      </c>
    </row>
    <row r="173" spans="1:118" x14ac:dyDescent="0.35">
      <c r="A173" s="46" t="s">
        <v>2195</v>
      </c>
      <c r="B173" s="47">
        <v>44296</v>
      </c>
      <c r="C173" s="47">
        <v>44294</v>
      </c>
      <c r="D173" s="47">
        <v>44295</v>
      </c>
      <c r="E173" s="46" t="s">
        <v>841</v>
      </c>
      <c r="F173" s="46" t="s">
        <v>57</v>
      </c>
      <c r="G173" s="46" t="s">
        <v>1321</v>
      </c>
      <c r="H173" s="46" t="s">
        <v>98</v>
      </c>
      <c r="I173" s="46" t="s">
        <v>1403</v>
      </c>
      <c r="J173" s="46" t="s">
        <v>98</v>
      </c>
      <c r="K173" s="46" t="s">
        <v>1443</v>
      </c>
      <c r="L173" s="46" t="s">
        <v>1444</v>
      </c>
      <c r="M173" s="46">
        <v>9.2920660000000002</v>
      </c>
      <c r="N173" s="46">
        <v>29.791523999999999</v>
      </c>
      <c r="O173" s="46" t="s">
        <v>232</v>
      </c>
      <c r="P173" s="46" t="s">
        <v>271</v>
      </c>
      <c r="Q173" s="46" t="s">
        <v>6</v>
      </c>
      <c r="R173" s="46" t="b">
        <v>1</v>
      </c>
      <c r="T173" s="46" t="b">
        <v>1</v>
      </c>
      <c r="V173" s="46">
        <v>20</v>
      </c>
      <c r="W173" s="46">
        <v>61</v>
      </c>
      <c r="X173" s="46">
        <v>1</v>
      </c>
      <c r="Y173" s="46">
        <v>4</v>
      </c>
      <c r="Z173" s="46">
        <v>10</v>
      </c>
      <c r="AA173" s="46">
        <v>4</v>
      </c>
      <c r="AB173" s="46">
        <v>1</v>
      </c>
      <c r="AC173" s="46">
        <v>0</v>
      </c>
      <c r="AD173" s="46">
        <v>2</v>
      </c>
      <c r="AE173" s="46">
        <v>3</v>
      </c>
      <c r="AF173" s="46">
        <v>18</v>
      </c>
      <c r="AG173" s="46">
        <v>12</v>
      </c>
      <c r="AH173" s="46">
        <v>4</v>
      </c>
      <c r="AI173" s="46">
        <v>2</v>
      </c>
      <c r="AJ173" s="46">
        <v>20</v>
      </c>
      <c r="AK173" s="46">
        <v>41</v>
      </c>
      <c r="AL173" s="46">
        <v>10</v>
      </c>
      <c r="AM173" s="46">
        <v>2</v>
      </c>
      <c r="AN173" s="46">
        <v>61</v>
      </c>
      <c r="AO173" s="46" t="s">
        <v>12</v>
      </c>
      <c r="AP173" s="46" t="s">
        <v>48</v>
      </c>
      <c r="AR173" s="46" t="s">
        <v>303</v>
      </c>
      <c r="AV173" s="46" t="s">
        <v>1416</v>
      </c>
      <c r="AW173" s="46" t="s">
        <v>1417</v>
      </c>
      <c r="AX173" s="46" t="s">
        <v>350</v>
      </c>
      <c r="AZ173" s="46" t="s">
        <v>789</v>
      </c>
      <c r="BB173" s="46" t="b">
        <v>1</v>
      </c>
      <c r="BC173" s="46" t="b">
        <v>1</v>
      </c>
      <c r="BD173" s="46" t="s">
        <v>256</v>
      </c>
      <c r="BO173" s="46" t="b">
        <v>1</v>
      </c>
      <c r="BP173" s="46" t="s">
        <v>256</v>
      </c>
      <c r="BQ173" s="46" t="s">
        <v>242</v>
      </c>
      <c r="BR173" s="46" t="s">
        <v>238</v>
      </c>
      <c r="BS173" s="46" t="s">
        <v>227</v>
      </c>
      <c r="BT173" s="46" t="s">
        <v>80</v>
      </c>
      <c r="BU173" s="46" t="s">
        <v>228</v>
      </c>
      <c r="BV173" s="46" t="s">
        <v>81</v>
      </c>
      <c r="BX173" s="46" t="s">
        <v>239</v>
      </c>
      <c r="BY173" s="46" t="s">
        <v>243</v>
      </c>
      <c r="CA173" s="46" t="s">
        <v>2193</v>
      </c>
      <c r="CB173" s="46" t="s">
        <v>2191</v>
      </c>
      <c r="CC173" s="46" t="s">
        <v>2192</v>
      </c>
      <c r="CD173" s="46" t="s">
        <v>256</v>
      </c>
      <c r="CE173" s="46" t="s">
        <v>2190</v>
      </c>
      <c r="CF173" s="46" t="s">
        <v>242</v>
      </c>
      <c r="CG173" s="46" t="s">
        <v>841</v>
      </c>
      <c r="CH173" s="46" t="s">
        <v>1321</v>
      </c>
      <c r="CI173" s="46" t="s">
        <v>1403</v>
      </c>
      <c r="CJ173" s="46" t="s">
        <v>1443</v>
      </c>
      <c r="CK173" s="46" t="s">
        <v>238</v>
      </c>
      <c r="CL173" s="46" t="s">
        <v>57</v>
      </c>
      <c r="CN173" s="46" t="s">
        <v>98</v>
      </c>
      <c r="CP173" s="46" t="s">
        <v>98</v>
      </c>
      <c r="CR173" s="46" t="s">
        <v>237</v>
      </c>
      <c r="CS173" s="46" t="s">
        <v>1444</v>
      </c>
      <c r="CU173" s="46" t="s">
        <v>264</v>
      </c>
      <c r="DA173" s="46" t="s">
        <v>246</v>
      </c>
      <c r="DB173" s="46" t="s">
        <v>246</v>
      </c>
      <c r="DC173" s="46" t="s">
        <v>246</v>
      </c>
      <c r="DD173" s="46" t="s">
        <v>246</v>
      </c>
      <c r="DE173" s="46" t="s">
        <v>265</v>
      </c>
      <c r="DF173" s="46" t="s">
        <v>246</v>
      </c>
      <c r="DG173" s="46" t="s">
        <v>246</v>
      </c>
      <c r="DH173" s="46" t="s">
        <v>247</v>
      </c>
      <c r="DK173" s="46" t="b">
        <f>vw_ET_Dataset_Public[[#This Row],[Event Location:  State PCODE]]=vw_ET_Dataset_Public[[#This Row],[Arrival from: Admin 1 PCODE]]</f>
        <v>0</v>
      </c>
      <c r="DL173" s="46" t="b">
        <f>vw_ET_Dataset_Public[[#This Row],[Event Location:  County PCODE]]=vw_ET_Dataset_Public[[#This Row],[Arrival from: Admin 2 PCODE]]</f>
        <v>0</v>
      </c>
      <c r="DM173" s="46" t="b">
        <f>vw_ET_Dataset_Public[[#This Row],[Event Location:  Payam PCODE]]=vw_ET_Dataset_Public[[#This Row],[Arrival from: Admin 3 PCODE]]</f>
        <v>0</v>
      </c>
      <c r="DN173" s="46" t="s">
        <v>3395</v>
      </c>
    </row>
    <row r="174" spans="1:118" x14ac:dyDescent="0.35">
      <c r="A174" s="46" t="s">
        <v>1666</v>
      </c>
      <c r="B174" s="47">
        <v>44299</v>
      </c>
      <c r="C174" s="47">
        <v>44291</v>
      </c>
      <c r="D174" s="47">
        <v>44298</v>
      </c>
      <c r="E174" s="46" t="s">
        <v>1626</v>
      </c>
      <c r="F174" s="46" t="s">
        <v>111</v>
      </c>
      <c r="G174" s="46" t="s">
        <v>1627</v>
      </c>
      <c r="H174" s="46" t="s">
        <v>1624</v>
      </c>
      <c r="I174" s="46" t="s">
        <v>1646</v>
      </c>
      <c r="J174" s="46" t="s">
        <v>1645</v>
      </c>
      <c r="K174" s="46" t="s">
        <v>1667</v>
      </c>
      <c r="L174" s="46" t="s">
        <v>1668</v>
      </c>
      <c r="M174" s="46">
        <v>8.1809600000000007</v>
      </c>
      <c r="N174" s="46">
        <v>28.537417000000001</v>
      </c>
      <c r="O174" s="46" t="s">
        <v>253</v>
      </c>
      <c r="P174" s="46" t="s">
        <v>382</v>
      </c>
      <c r="Q174" s="46" t="s">
        <v>6</v>
      </c>
      <c r="R174" s="46" t="b">
        <v>1</v>
      </c>
      <c r="V174" s="46">
        <v>980</v>
      </c>
      <c r="W174" s="46">
        <v>5019</v>
      </c>
      <c r="X174" s="46">
        <v>274</v>
      </c>
      <c r="Y174" s="46">
        <v>379</v>
      </c>
      <c r="Z174" s="46">
        <v>548</v>
      </c>
      <c r="AA174" s="46">
        <v>464</v>
      </c>
      <c r="AB174" s="46">
        <v>316</v>
      </c>
      <c r="AC174" s="46">
        <v>127</v>
      </c>
      <c r="AD174" s="46">
        <v>378</v>
      </c>
      <c r="AE174" s="46">
        <v>524</v>
      </c>
      <c r="AF174" s="46">
        <v>757</v>
      </c>
      <c r="AG174" s="46">
        <v>640</v>
      </c>
      <c r="AH174" s="46">
        <v>437</v>
      </c>
      <c r="AI174" s="46">
        <v>175</v>
      </c>
      <c r="AJ174" s="46">
        <v>2108</v>
      </c>
      <c r="AK174" s="46">
        <v>2911</v>
      </c>
      <c r="AL174" s="46">
        <v>1555</v>
      </c>
      <c r="AM174" s="46">
        <v>302</v>
      </c>
      <c r="AN174" s="46">
        <v>5019</v>
      </c>
      <c r="AO174" s="46" t="s">
        <v>12</v>
      </c>
      <c r="AP174" s="46" t="s">
        <v>48</v>
      </c>
      <c r="AR174" s="46" t="s">
        <v>409</v>
      </c>
      <c r="AV174" s="46" t="s">
        <v>255</v>
      </c>
      <c r="AX174" s="46" t="s">
        <v>29</v>
      </c>
      <c r="AZ174" s="46" t="s">
        <v>789</v>
      </c>
      <c r="BB174" s="46" t="b">
        <v>1</v>
      </c>
      <c r="BC174" s="46" t="b">
        <v>1</v>
      </c>
      <c r="BD174" s="46" t="s">
        <v>256</v>
      </c>
      <c r="BE174" s="46" t="b">
        <v>1</v>
      </c>
      <c r="BG174" s="46" t="b">
        <v>1</v>
      </c>
      <c r="BP174" s="46" t="s">
        <v>237</v>
      </c>
      <c r="BQ174" s="46" t="s">
        <v>242</v>
      </c>
      <c r="BR174" s="46" t="s">
        <v>238</v>
      </c>
      <c r="BS174" s="46" t="s">
        <v>1626</v>
      </c>
      <c r="BT174" s="46" t="s">
        <v>111</v>
      </c>
      <c r="BU174" s="46" t="s">
        <v>1627</v>
      </c>
      <c r="BV174" s="46" t="s">
        <v>1624</v>
      </c>
      <c r="BX174" s="46" t="s">
        <v>1669</v>
      </c>
      <c r="BY174" s="46" t="s">
        <v>1671</v>
      </c>
      <c r="CA174" s="46" t="s">
        <v>1672</v>
      </c>
      <c r="CB174" s="46" t="s">
        <v>1670</v>
      </c>
      <c r="CC174" s="46" t="s">
        <v>1669</v>
      </c>
      <c r="CD174" s="46" t="s">
        <v>237</v>
      </c>
      <c r="CU174" s="46" t="s">
        <v>237</v>
      </c>
      <c r="DA174" s="46" t="s">
        <v>265</v>
      </c>
      <c r="DB174" s="46" t="s">
        <v>265</v>
      </c>
      <c r="DC174" s="46" t="s">
        <v>245</v>
      </c>
      <c r="DD174" s="46" t="s">
        <v>265</v>
      </c>
      <c r="DE174" s="46" t="s">
        <v>265</v>
      </c>
      <c r="DF174" s="46" t="s">
        <v>265</v>
      </c>
      <c r="DG174" s="46" t="s">
        <v>245</v>
      </c>
      <c r="DH174" s="46" t="s">
        <v>247</v>
      </c>
      <c r="DK174" s="46" t="b">
        <f>vw_ET_Dataset_Public[[#This Row],[Event Location:  State PCODE]]=vw_ET_Dataset_Public[[#This Row],[Arrival from: Admin 1 PCODE]]</f>
        <v>1</v>
      </c>
      <c r="DL174" s="46" t="b">
        <f>vw_ET_Dataset_Public[[#This Row],[Event Location:  County PCODE]]=vw_ET_Dataset_Public[[#This Row],[Arrival from: Admin 2 PCODE]]</f>
        <v>1</v>
      </c>
      <c r="DM174" s="46" t="b">
        <f>vw_ET_Dataset_Public[[#This Row],[Event Location:  Payam PCODE]]=vw_ET_Dataset_Public[[#This Row],[Arrival from: Admin 3 PCODE]]</f>
        <v>0</v>
      </c>
      <c r="DN174" s="46" t="s">
        <v>3391</v>
      </c>
    </row>
    <row r="175" spans="1:118" x14ac:dyDescent="0.35">
      <c r="A175" s="46" t="s">
        <v>1687</v>
      </c>
      <c r="B175" s="47">
        <v>44299</v>
      </c>
      <c r="C175" s="47">
        <v>44291</v>
      </c>
      <c r="D175" s="47">
        <v>44298</v>
      </c>
      <c r="E175" s="46" t="s">
        <v>1626</v>
      </c>
      <c r="F175" s="46" t="s">
        <v>111</v>
      </c>
      <c r="G175" s="46" t="s">
        <v>1627</v>
      </c>
      <c r="H175" s="46" t="s">
        <v>1624</v>
      </c>
      <c r="I175" s="46" t="s">
        <v>1643</v>
      </c>
      <c r="J175" s="46" t="s">
        <v>1641</v>
      </c>
      <c r="K175" s="46" t="s">
        <v>1688</v>
      </c>
      <c r="L175" s="46" t="s">
        <v>1689</v>
      </c>
      <c r="M175" s="46">
        <v>8.7988</v>
      </c>
      <c r="N175" s="46">
        <v>28.636189999999999</v>
      </c>
      <c r="O175" s="46" t="s">
        <v>253</v>
      </c>
      <c r="P175" s="46" t="s">
        <v>382</v>
      </c>
      <c r="Q175" s="46" t="s">
        <v>6</v>
      </c>
      <c r="R175" s="46" t="b">
        <v>1</v>
      </c>
      <c r="V175" s="46">
        <v>1113</v>
      </c>
      <c r="W175" s="46">
        <v>5903</v>
      </c>
      <c r="X175" s="46">
        <v>322</v>
      </c>
      <c r="Y175" s="46">
        <v>446</v>
      </c>
      <c r="Z175" s="46">
        <v>645</v>
      </c>
      <c r="AA175" s="46">
        <v>545</v>
      </c>
      <c r="AB175" s="46">
        <v>372</v>
      </c>
      <c r="AC175" s="46">
        <v>149</v>
      </c>
      <c r="AD175" s="46">
        <v>445</v>
      </c>
      <c r="AE175" s="46">
        <v>616</v>
      </c>
      <c r="AF175" s="46">
        <v>890</v>
      </c>
      <c r="AG175" s="46">
        <v>753</v>
      </c>
      <c r="AH175" s="46">
        <v>514</v>
      </c>
      <c r="AI175" s="46">
        <v>206</v>
      </c>
      <c r="AJ175" s="46">
        <v>2479</v>
      </c>
      <c r="AK175" s="46">
        <v>3424</v>
      </c>
      <c r="AL175" s="46">
        <v>1829</v>
      </c>
      <c r="AM175" s="46">
        <v>355</v>
      </c>
      <c r="AN175" s="46">
        <v>5903</v>
      </c>
      <c r="AO175" s="46" t="s">
        <v>12</v>
      </c>
      <c r="AP175" s="46" t="s">
        <v>48</v>
      </c>
      <c r="AR175" s="46" t="s">
        <v>234</v>
      </c>
      <c r="AV175" s="46" t="s">
        <v>255</v>
      </c>
      <c r="AX175" s="46" t="s">
        <v>29</v>
      </c>
      <c r="AZ175" s="46" t="s">
        <v>789</v>
      </c>
      <c r="BB175" s="46" t="b">
        <v>1</v>
      </c>
      <c r="BC175" s="46" t="b">
        <v>1</v>
      </c>
      <c r="BD175" s="46" t="s">
        <v>237</v>
      </c>
      <c r="BE175" s="46" t="b">
        <v>1</v>
      </c>
      <c r="BF175" s="46" t="b">
        <v>1</v>
      </c>
      <c r="BH175" s="46" t="b">
        <v>1</v>
      </c>
      <c r="BJ175" s="46" t="b">
        <v>1</v>
      </c>
      <c r="BP175" s="46" t="s">
        <v>237</v>
      </c>
      <c r="BQ175" s="46" t="s">
        <v>242</v>
      </c>
      <c r="BR175" s="46" t="s">
        <v>238</v>
      </c>
      <c r="BS175" s="46" t="s">
        <v>1626</v>
      </c>
      <c r="BT175" s="46" t="s">
        <v>111</v>
      </c>
      <c r="BU175" s="46" t="s">
        <v>1627</v>
      </c>
      <c r="BV175" s="46" t="s">
        <v>1624</v>
      </c>
      <c r="BX175" s="46" t="s">
        <v>1641</v>
      </c>
      <c r="BY175" s="46" t="s">
        <v>1643</v>
      </c>
      <c r="CA175" s="46" t="s">
        <v>244</v>
      </c>
      <c r="CB175" s="46" t="s">
        <v>240</v>
      </c>
      <c r="CC175" s="46" t="s">
        <v>1690</v>
      </c>
      <c r="CD175" s="46" t="s">
        <v>237</v>
      </c>
      <c r="CU175" s="46" t="s">
        <v>237</v>
      </c>
      <c r="DA175" s="46" t="s">
        <v>265</v>
      </c>
      <c r="DB175" s="46" t="s">
        <v>245</v>
      </c>
      <c r="DC175" s="46" t="s">
        <v>265</v>
      </c>
      <c r="DD175" s="46" t="s">
        <v>265</v>
      </c>
      <c r="DE175" s="46" t="s">
        <v>265</v>
      </c>
      <c r="DF175" s="46" t="s">
        <v>265</v>
      </c>
      <c r="DG175" s="46" t="s">
        <v>245</v>
      </c>
      <c r="DH175" s="46" t="s">
        <v>247</v>
      </c>
      <c r="DK175" s="46" t="b">
        <f>vw_ET_Dataset_Public[[#This Row],[Event Location:  State PCODE]]=vw_ET_Dataset_Public[[#This Row],[Arrival from: Admin 1 PCODE]]</f>
        <v>1</v>
      </c>
      <c r="DL175" s="46" t="b">
        <f>vw_ET_Dataset_Public[[#This Row],[Event Location:  County PCODE]]=vw_ET_Dataset_Public[[#This Row],[Arrival from: Admin 2 PCODE]]</f>
        <v>1</v>
      </c>
      <c r="DM175" s="46" t="b">
        <f>vw_ET_Dataset_Public[[#This Row],[Event Location:  Payam PCODE]]=vw_ET_Dataset_Public[[#This Row],[Arrival from: Admin 3 PCODE]]</f>
        <v>1</v>
      </c>
      <c r="DN175" s="46" t="s">
        <v>3390</v>
      </c>
    </row>
    <row r="176" spans="1:118" x14ac:dyDescent="0.35">
      <c r="A176" s="46" t="s">
        <v>1872</v>
      </c>
      <c r="B176" s="47">
        <v>44300</v>
      </c>
      <c r="C176" s="47">
        <v>44293</v>
      </c>
      <c r="D176" s="47">
        <v>44298</v>
      </c>
      <c r="E176" s="46" t="s">
        <v>1626</v>
      </c>
      <c r="F176" s="46" t="s">
        <v>111</v>
      </c>
      <c r="G176" s="46" t="s">
        <v>1652</v>
      </c>
      <c r="H176" s="46" t="s">
        <v>1649</v>
      </c>
      <c r="I176" s="46" t="s">
        <v>1968</v>
      </c>
      <c r="J176" s="46" t="s">
        <v>1967</v>
      </c>
      <c r="K176" s="46" t="s">
        <v>1983</v>
      </c>
      <c r="L176" s="46" t="s">
        <v>1984</v>
      </c>
      <c r="M176" s="46">
        <v>7.7199997900000001</v>
      </c>
      <c r="N176" s="46">
        <v>28.43000031</v>
      </c>
      <c r="O176" s="46" t="s">
        <v>253</v>
      </c>
      <c r="P176" s="46" t="s">
        <v>233</v>
      </c>
      <c r="Q176" s="46" t="s">
        <v>6</v>
      </c>
      <c r="R176" s="46" t="b">
        <v>1</v>
      </c>
      <c r="S176" s="46" t="b">
        <v>0</v>
      </c>
      <c r="T176" s="46" t="b">
        <v>0</v>
      </c>
      <c r="U176" s="46" t="b">
        <v>0</v>
      </c>
      <c r="V176" s="46">
        <v>50</v>
      </c>
      <c r="W176" s="46">
        <v>297</v>
      </c>
      <c r="X176" s="46">
        <v>15</v>
      </c>
      <c r="Y176" s="46">
        <v>21</v>
      </c>
      <c r="Z176" s="46">
        <v>32</v>
      </c>
      <c r="AA176" s="46">
        <v>47</v>
      </c>
      <c r="AB176" s="46">
        <v>9</v>
      </c>
      <c r="AC176" s="46">
        <v>3</v>
      </c>
      <c r="AD176" s="46">
        <v>22</v>
      </c>
      <c r="AE176" s="46">
        <v>28</v>
      </c>
      <c r="AF176" s="46">
        <v>39</v>
      </c>
      <c r="AG176" s="46">
        <v>55</v>
      </c>
      <c r="AH176" s="46">
        <v>16</v>
      </c>
      <c r="AI176" s="46">
        <v>10</v>
      </c>
      <c r="AJ176" s="46">
        <v>127</v>
      </c>
      <c r="AK176" s="46">
        <v>170</v>
      </c>
      <c r="AL176" s="46">
        <v>86</v>
      </c>
      <c r="AM176" s="46">
        <v>13</v>
      </c>
      <c r="AN176" s="46">
        <v>297</v>
      </c>
      <c r="AO176" s="46" t="s">
        <v>12</v>
      </c>
      <c r="AP176" s="46" t="s">
        <v>48</v>
      </c>
      <c r="AR176" s="46" t="s">
        <v>272</v>
      </c>
      <c r="AV176" s="46" t="s">
        <v>255</v>
      </c>
      <c r="AX176" s="46" t="s">
        <v>29</v>
      </c>
      <c r="AZ176" s="46" t="s">
        <v>701</v>
      </c>
      <c r="BA176" s="46" t="b">
        <v>0</v>
      </c>
      <c r="BB176" s="46" t="b">
        <v>0</v>
      </c>
      <c r="BC176" s="46" t="b">
        <v>1</v>
      </c>
      <c r="BD176" s="46" t="s">
        <v>256</v>
      </c>
      <c r="BE176" s="46" t="b">
        <v>1</v>
      </c>
      <c r="BF176" s="46" t="b">
        <v>1</v>
      </c>
      <c r="BG176" s="46" t="b">
        <v>1</v>
      </c>
      <c r="BH176" s="46" t="b">
        <v>1</v>
      </c>
      <c r="BI176" s="46" t="b">
        <v>0</v>
      </c>
      <c r="BJ176" s="46" t="b">
        <v>0</v>
      </c>
      <c r="BK176" s="46" t="b">
        <v>0</v>
      </c>
      <c r="BL176" s="46" t="b">
        <v>1</v>
      </c>
      <c r="BM176" s="46" t="b">
        <v>0</v>
      </c>
      <c r="BO176" s="46" t="b">
        <v>0</v>
      </c>
      <c r="BP176" s="46" t="s">
        <v>237</v>
      </c>
      <c r="BQ176" s="46" t="s">
        <v>242</v>
      </c>
      <c r="BR176" s="46" t="s">
        <v>238</v>
      </c>
      <c r="BS176" s="46" t="s">
        <v>1626</v>
      </c>
      <c r="BT176" s="46" t="s">
        <v>111</v>
      </c>
      <c r="BU176" s="46" t="s">
        <v>1652</v>
      </c>
      <c r="BV176" s="46" t="s">
        <v>1649</v>
      </c>
      <c r="BX176" s="46" t="s">
        <v>1967</v>
      </c>
      <c r="BY176" s="46" t="s">
        <v>1968</v>
      </c>
      <c r="CA176" s="46" t="s">
        <v>244</v>
      </c>
      <c r="CB176" s="46" t="s">
        <v>240</v>
      </c>
      <c r="CC176" s="46" t="s">
        <v>1987</v>
      </c>
      <c r="CD176" s="46" t="s">
        <v>237</v>
      </c>
      <c r="CU176" s="46" t="s">
        <v>237</v>
      </c>
      <c r="DA176" s="46" t="s">
        <v>245</v>
      </c>
      <c r="DB176" s="46" t="s">
        <v>245</v>
      </c>
      <c r="DC176" s="46" t="s">
        <v>245</v>
      </c>
      <c r="DD176" s="46" t="s">
        <v>245</v>
      </c>
      <c r="DE176" s="46" t="s">
        <v>265</v>
      </c>
      <c r="DF176" s="46" t="s">
        <v>265</v>
      </c>
      <c r="DG176" s="46" t="s">
        <v>245</v>
      </c>
      <c r="DH176" s="46" t="s">
        <v>247</v>
      </c>
      <c r="DK176" s="46" t="b">
        <f>vw_ET_Dataset_Public[[#This Row],[Event Location:  State PCODE]]=vw_ET_Dataset_Public[[#This Row],[Arrival from: Admin 1 PCODE]]</f>
        <v>1</v>
      </c>
      <c r="DL176" s="46" t="b">
        <f>vw_ET_Dataset_Public[[#This Row],[Event Location:  County PCODE]]=vw_ET_Dataset_Public[[#This Row],[Arrival from: Admin 2 PCODE]]</f>
        <v>1</v>
      </c>
      <c r="DM176" s="46" t="b">
        <f>vw_ET_Dataset_Public[[#This Row],[Event Location:  Payam PCODE]]=vw_ET_Dataset_Public[[#This Row],[Arrival from: Admin 3 PCODE]]</f>
        <v>1</v>
      </c>
      <c r="DN176" s="46" t="s">
        <v>3390</v>
      </c>
    </row>
    <row r="177" spans="1:118" x14ac:dyDescent="0.35">
      <c r="A177" s="46" t="s">
        <v>1161</v>
      </c>
      <c r="B177" s="47">
        <v>44304</v>
      </c>
      <c r="C177" s="47">
        <v>44298</v>
      </c>
      <c r="D177" s="47">
        <v>44303</v>
      </c>
      <c r="E177" s="46" t="s">
        <v>841</v>
      </c>
      <c r="F177" s="46" t="s">
        <v>57</v>
      </c>
      <c r="G177" s="46" t="s">
        <v>1163</v>
      </c>
      <c r="H177" s="46" t="s">
        <v>102</v>
      </c>
      <c r="I177" s="46" t="s">
        <v>1164</v>
      </c>
      <c r="J177" s="46" t="s">
        <v>1162</v>
      </c>
      <c r="K177" s="46" t="s">
        <v>1165</v>
      </c>
      <c r="L177" s="46" t="s">
        <v>1166</v>
      </c>
      <c r="M177" s="46">
        <v>9.2201457999999992</v>
      </c>
      <c r="N177" s="46">
        <v>29.178201300000001</v>
      </c>
      <c r="O177" s="46" t="s">
        <v>232</v>
      </c>
      <c r="P177" s="46" t="s">
        <v>271</v>
      </c>
      <c r="Q177" s="46" t="s">
        <v>6</v>
      </c>
      <c r="R177" s="46" t="b">
        <v>1</v>
      </c>
      <c r="S177" s="46" t="b">
        <v>1</v>
      </c>
      <c r="T177" s="46" t="b">
        <v>1</v>
      </c>
      <c r="V177" s="46">
        <v>9</v>
      </c>
      <c r="W177" s="46">
        <v>63</v>
      </c>
      <c r="X177" s="46">
        <v>3</v>
      </c>
      <c r="Y177" s="46">
        <v>4</v>
      </c>
      <c r="Z177" s="46">
        <v>10</v>
      </c>
      <c r="AA177" s="46">
        <v>12</v>
      </c>
      <c r="AB177" s="46">
        <v>2</v>
      </c>
      <c r="AC177" s="46">
        <v>0</v>
      </c>
      <c r="AD177" s="46">
        <v>1</v>
      </c>
      <c r="AE177" s="46">
        <v>2</v>
      </c>
      <c r="AF177" s="46">
        <v>9</v>
      </c>
      <c r="AG177" s="46">
        <v>14</v>
      </c>
      <c r="AH177" s="46">
        <v>3</v>
      </c>
      <c r="AI177" s="46">
        <v>3</v>
      </c>
      <c r="AJ177" s="46">
        <v>31</v>
      </c>
      <c r="AK177" s="46">
        <v>32</v>
      </c>
      <c r="AL177" s="46">
        <v>10</v>
      </c>
      <c r="AM177" s="46">
        <v>3</v>
      </c>
      <c r="AN177" s="46">
        <v>63</v>
      </c>
      <c r="AO177" s="46" t="s">
        <v>12</v>
      </c>
      <c r="AP177" s="46" t="s">
        <v>48</v>
      </c>
      <c r="AR177" s="46" t="s">
        <v>303</v>
      </c>
      <c r="AV177" s="46" t="s">
        <v>304</v>
      </c>
      <c r="AX177" s="46" t="s">
        <v>350</v>
      </c>
      <c r="AZ177" s="46" t="s">
        <v>236</v>
      </c>
      <c r="BA177" s="46" t="b">
        <v>1</v>
      </c>
      <c r="BB177" s="46" t="b">
        <v>1</v>
      </c>
      <c r="BC177" s="46" t="b">
        <v>1</v>
      </c>
      <c r="BD177" s="46" t="s">
        <v>256</v>
      </c>
      <c r="BE177" s="46" t="b">
        <v>1</v>
      </c>
      <c r="BF177" s="46" t="b">
        <v>1</v>
      </c>
      <c r="BG177" s="46" t="b">
        <v>1</v>
      </c>
      <c r="BP177" s="46" t="s">
        <v>237</v>
      </c>
      <c r="BQ177" s="46" t="s">
        <v>242</v>
      </c>
      <c r="BR177" s="46" t="s">
        <v>238</v>
      </c>
      <c r="BS177" s="46" t="s">
        <v>841</v>
      </c>
      <c r="BT177" s="46" t="s">
        <v>57</v>
      </c>
      <c r="BU177" s="46" t="s">
        <v>1163</v>
      </c>
      <c r="BV177" s="46" t="s">
        <v>102</v>
      </c>
      <c r="BX177" s="46" t="s">
        <v>1162</v>
      </c>
      <c r="BY177" s="46" t="s">
        <v>1164</v>
      </c>
      <c r="CA177" s="46" t="s">
        <v>1165</v>
      </c>
      <c r="CB177" s="46" t="s">
        <v>1166</v>
      </c>
      <c r="CC177" s="46" t="s">
        <v>1162</v>
      </c>
      <c r="CD177" s="46" t="s">
        <v>237</v>
      </c>
      <c r="CU177" s="46" t="s">
        <v>264</v>
      </c>
      <c r="DA177" s="46" t="s">
        <v>246</v>
      </c>
      <c r="DB177" s="46" t="s">
        <v>246</v>
      </c>
      <c r="DC177" s="46" t="s">
        <v>265</v>
      </c>
      <c r="DD177" s="46" t="s">
        <v>246</v>
      </c>
      <c r="DE177" s="46" t="s">
        <v>265</v>
      </c>
      <c r="DF177" s="46" t="s">
        <v>246</v>
      </c>
      <c r="DG177" s="46" t="s">
        <v>246</v>
      </c>
      <c r="DH177" s="46" t="s">
        <v>247</v>
      </c>
      <c r="DK177" s="46" t="b">
        <f>vw_ET_Dataset_Public[[#This Row],[Event Location:  State PCODE]]=vw_ET_Dataset_Public[[#This Row],[Arrival from: Admin 1 PCODE]]</f>
        <v>1</v>
      </c>
      <c r="DL177" s="46" t="b">
        <f>vw_ET_Dataset_Public[[#This Row],[Event Location:  County PCODE]]=vw_ET_Dataset_Public[[#This Row],[Arrival from: Admin 2 PCODE]]</f>
        <v>1</v>
      </c>
      <c r="DM177" s="46" t="b">
        <f>vw_ET_Dataset_Public[[#This Row],[Event Location:  Payam PCODE]]=vw_ET_Dataset_Public[[#This Row],[Arrival from: Admin 3 PCODE]]</f>
        <v>1</v>
      </c>
      <c r="DN177" s="46" t="s">
        <v>3390</v>
      </c>
    </row>
    <row r="178" spans="1:118" x14ac:dyDescent="0.35">
      <c r="A178" s="46" t="s">
        <v>1369</v>
      </c>
      <c r="B178" s="47">
        <v>44304</v>
      </c>
      <c r="C178" s="47">
        <v>44298</v>
      </c>
      <c r="D178" s="47">
        <v>44303</v>
      </c>
      <c r="E178" s="46" t="s">
        <v>841</v>
      </c>
      <c r="F178" s="46" t="s">
        <v>57</v>
      </c>
      <c r="G178" s="46" t="s">
        <v>1321</v>
      </c>
      <c r="H178" s="46" t="s">
        <v>98</v>
      </c>
      <c r="I178" s="46" t="s">
        <v>1403</v>
      </c>
      <c r="J178" s="46" t="s">
        <v>98</v>
      </c>
      <c r="K178" s="46" t="s">
        <v>1443</v>
      </c>
      <c r="L178" s="46" t="s">
        <v>1444</v>
      </c>
      <c r="M178" s="46">
        <v>9.2920660000000002</v>
      </c>
      <c r="N178" s="46">
        <v>29.791523999999999</v>
      </c>
      <c r="O178" s="46" t="s">
        <v>232</v>
      </c>
      <c r="P178" s="46" t="s">
        <v>271</v>
      </c>
      <c r="Q178" s="46" t="s">
        <v>6</v>
      </c>
      <c r="R178" s="46" t="b">
        <v>1</v>
      </c>
      <c r="S178" s="46" t="b">
        <v>1</v>
      </c>
      <c r="T178" s="46" t="b">
        <v>1</v>
      </c>
      <c r="V178" s="46">
        <v>105</v>
      </c>
      <c r="W178" s="46">
        <v>493</v>
      </c>
      <c r="X178" s="46">
        <v>6</v>
      </c>
      <c r="Y178" s="46">
        <v>22</v>
      </c>
      <c r="Z178" s="46">
        <v>71</v>
      </c>
      <c r="AA178" s="46">
        <v>63</v>
      </c>
      <c r="AB178" s="46">
        <v>40</v>
      </c>
      <c r="AC178" s="46">
        <v>21</v>
      </c>
      <c r="AD178" s="46">
        <v>5</v>
      </c>
      <c r="AE178" s="46">
        <v>25</v>
      </c>
      <c r="AF178" s="46">
        <v>85</v>
      </c>
      <c r="AG178" s="46">
        <v>70</v>
      </c>
      <c r="AH178" s="46">
        <v>55</v>
      </c>
      <c r="AI178" s="46">
        <v>30</v>
      </c>
      <c r="AJ178" s="46">
        <v>223</v>
      </c>
      <c r="AK178" s="46">
        <v>270</v>
      </c>
      <c r="AL178" s="46">
        <v>58</v>
      </c>
      <c r="AM178" s="46">
        <v>51</v>
      </c>
      <c r="AN178" s="46">
        <v>493</v>
      </c>
      <c r="AO178" s="46" t="s">
        <v>12</v>
      </c>
      <c r="AP178" s="46" t="s">
        <v>48</v>
      </c>
      <c r="AR178" s="46" t="s">
        <v>303</v>
      </c>
      <c r="AV178" s="46" t="s">
        <v>304</v>
      </c>
      <c r="AX178" s="46" t="s">
        <v>350</v>
      </c>
      <c r="AZ178" s="46" t="s">
        <v>236</v>
      </c>
      <c r="BA178" s="46" t="b">
        <v>1</v>
      </c>
      <c r="BB178" s="46" t="b">
        <v>1</v>
      </c>
      <c r="BC178" s="46" t="b">
        <v>1</v>
      </c>
      <c r="BD178" s="46" t="s">
        <v>256</v>
      </c>
      <c r="BE178" s="46" t="b">
        <v>1</v>
      </c>
      <c r="BF178" s="46" t="b">
        <v>1</v>
      </c>
      <c r="BJ178" s="46" t="b">
        <v>1</v>
      </c>
      <c r="BP178" s="46" t="s">
        <v>237</v>
      </c>
      <c r="BQ178" s="46" t="s">
        <v>242</v>
      </c>
      <c r="BR178" s="46" t="s">
        <v>238</v>
      </c>
      <c r="BS178" s="46" t="s">
        <v>841</v>
      </c>
      <c r="BT178" s="46" t="s">
        <v>57</v>
      </c>
      <c r="BU178" s="46" t="s">
        <v>987</v>
      </c>
      <c r="BV178" s="46" t="s">
        <v>99</v>
      </c>
      <c r="BX178" s="46" t="s">
        <v>1002</v>
      </c>
      <c r="BY178" s="46" t="s">
        <v>1003</v>
      </c>
      <c r="CA178" s="46" t="s">
        <v>1446</v>
      </c>
      <c r="CB178" s="46" t="s">
        <v>1445</v>
      </c>
      <c r="CC178" s="46" t="s">
        <v>1002</v>
      </c>
      <c r="CD178" s="46" t="s">
        <v>237</v>
      </c>
      <c r="CU178" s="46" t="s">
        <v>264</v>
      </c>
      <c r="DA178" s="46" t="s">
        <v>265</v>
      </c>
      <c r="DB178" s="46" t="s">
        <v>246</v>
      </c>
      <c r="DC178" s="46" t="s">
        <v>265</v>
      </c>
      <c r="DD178" s="46" t="s">
        <v>246</v>
      </c>
      <c r="DE178" s="46" t="s">
        <v>265</v>
      </c>
      <c r="DF178" s="46" t="s">
        <v>246</v>
      </c>
      <c r="DG178" s="46" t="s">
        <v>246</v>
      </c>
      <c r="DH178" s="46" t="s">
        <v>247</v>
      </c>
      <c r="DK178" s="46" t="b">
        <f>vw_ET_Dataset_Public[[#This Row],[Event Location:  State PCODE]]=vw_ET_Dataset_Public[[#This Row],[Arrival from: Admin 1 PCODE]]</f>
        <v>1</v>
      </c>
      <c r="DL178" s="46" t="b">
        <f>vw_ET_Dataset_Public[[#This Row],[Event Location:  County PCODE]]=vw_ET_Dataset_Public[[#This Row],[Arrival from: Admin 2 PCODE]]</f>
        <v>0</v>
      </c>
      <c r="DM178" s="46" t="b">
        <f>vw_ET_Dataset_Public[[#This Row],[Event Location:  Payam PCODE]]=vw_ET_Dataset_Public[[#This Row],[Arrival from: Admin 3 PCODE]]</f>
        <v>0</v>
      </c>
      <c r="DN178" s="46" t="s">
        <v>3392</v>
      </c>
    </row>
    <row r="179" spans="1:118" x14ac:dyDescent="0.35">
      <c r="A179" s="46" t="s">
        <v>2316</v>
      </c>
      <c r="B179" s="47">
        <v>44309</v>
      </c>
      <c r="C179" s="47">
        <v>44305</v>
      </c>
      <c r="D179" s="47">
        <v>44308</v>
      </c>
      <c r="E179" s="46" t="s">
        <v>227</v>
      </c>
      <c r="F179" s="46" t="s">
        <v>80</v>
      </c>
      <c r="G179" s="46" t="s">
        <v>2319</v>
      </c>
      <c r="H179" s="46" t="s">
        <v>2317</v>
      </c>
      <c r="I179" s="46" t="s">
        <v>2320</v>
      </c>
      <c r="J179" s="46" t="s">
        <v>2318</v>
      </c>
      <c r="K179" s="46" t="s">
        <v>2321</v>
      </c>
      <c r="L179" s="46" t="s">
        <v>2322</v>
      </c>
      <c r="M179" s="46">
        <v>4.1210840600000003</v>
      </c>
      <c r="N179" s="46">
        <v>30.753881969999998</v>
      </c>
      <c r="O179" s="46" t="s">
        <v>232</v>
      </c>
      <c r="P179" s="46" t="s">
        <v>302</v>
      </c>
      <c r="Q179" s="46" t="s">
        <v>6</v>
      </c>
      <c r="S179" s="46" t="b">
        <v>1</v>
      </c>
      <c r="U179" s="46" t="b">
        <v>1</v>
      </c>
      <c r="V179" s="46">
        <v>706</v>
      </c>
      <c r="W179" s="46">
        <v>2524</v>
      </c>
      <c r="X179" s="46">
        <v>61</v>
      </c>
      <c r="Y179" s="46">
        <v>175</v>
      </c>
      <c r="Z179" s="46">
        <v>276</v>
      </c>
      <c r="AA179" s="46">
        <v>462</v>
      </c>
      <c r="AB179" s="46">
        <v>71</v>
      </c>
      <c r="AC179" s="46">
        <v>17</v>
      </c>
      <c r="AD179" s="46">
        <v>76</v>
      </c>
      <c r="AE179" s="46">
        <v>198</v>
      </c>
      <c r="AF179" s="46">
        <v>238</v>
      </c>
      <c r="AG179" s="46">
        <v>712</v>
      </c>
      <c r="AH179" s="46">
        <v>200</v>
      </c>
      <c r="AI179" s="46">
        <v>38</v>
      </c>
      <c r="AJ179" s="46">
        <v>1062</v>
      </c>
      <c r="AK179" s="46">
        <v>1462</v>
      </c>
      <c r="AL179" s="46">
        <v>510</v>
      </c>
      <c r="AM179" s="46">
        <v>55</v>
      </c>
      <c r="AN179" s="46">
        <v>2524</v>
      </c>
      <c r="AO179" s="46" t="s">
        <v>13</v>
      </c>
      <c r="AP179" s="46" t="s">
        <v>48</v>
      </c>
      <c r="AR179" s="46" t="s">
        <v>272</v>
      </c>
      <c r="AV179" s="46" t="s">
        <v>255</v>
      </c>
      <c r="AX179" s="46" t="s">
        <v>29</v>
      </c>
      <c r="AZ179" s="46" t="s">
        <v>273</v>
      </c>
      <c r="BB179" s="46" t="b">
        <v>1</v>
      </c>
      <c r="BD179" s="46" t="s">
        <v>256</v>
      </c>
      <c r="BE179" s="46" t="b">
        <v>1</v>
      </c>
      <c r="BF179" s="46" t="b">
        <v>1</v>
      </c>
      <c r="BI179" s="46" t="b">
        <v>1</v>
      </c>
      <c r="BK179" s="46" t="b">
        <v>1</v>
      </c>
      <c r="BL179" s="46" t="b">
        <v>1</v>
      </c>
      <c r="BP179" s="46" t="s">
        <v>237</v>
      </c>
      <c r="BQ179" s="46" t="s">
        <v>242</v>
      </c>
      <c r="BR179" s="46" t="s">
        <v>238</v>
      </c>
      <c r="BS179" s="46" t="s">
        <v>227</v>
      </c>
      <c r="BT179" s="46" t="s">
        <v>80</v>
      </c>
      <c r="BU179" s="46" t="s">
        <v>339</v>
      </c>
      <c r="BV179" s="46" t="s">
        <v>338</v>
      </c>
      <c r="BX179" s="46" t="s">
        <v>2323</v>
      </c>
      <c r="BY179" s="46" t="s">
        <v>2325</v>
      </c>
      <c r="CA179" s="46" t="s">
        <v>244</v>
      </c>
      <c r="CB179" s="46" t="s">
        <v>240</v>
      </c>
      <c r="CC179" s="46" t="s">
        <v>2324</v>
      </c>
      <c r="CD179" s="46" t="s">
        <v>237</v>
      </c>
      <c r="CU179" s="46" t="s">
        <v>256</v>
      </c>
      <c r="CV179" s="46">
        <v>250</v>
      </c>
      <c r="CW179" s="46">
        <v>1125</v>
      </c>
      <c r="CX179" s="46" t="s">
        <v>303</v>
      </c>
      <c r="CY179" s="46" t="s">
        <v>2326</v>
      </c>
      <c r="DA179" s="46" t="s">
        <v>245</v>
      </c>
      <c r="DB179" s="46" t="s">
        <v>245</v>
      </c>
      <c r="DC179" s="46" t="s">
        <v>245</v>
      </c>
      <c r="DD179" s="46" t="s">
        <v>245</v>
      </c>
      <c r="DE179" s="46" t="s">
        <v>265</v>
      </c>
      <c r="DF179" s="46" t="s">
        <v>245</v>
      </c>
      <c r="DG179" s="46" t="s">
        <v>245</v>
      </c>
      <c r="DH179" s="46" t="s">
        <v>247</v>
      </c>
      <c r="DK179" s="46" t="b">
        <f>vw_ET_Dataset_Public[[#This Row],[Event Location:  State PCODE]]=vw_ET_Dataset_Public[[#This Row],[Arrival from: Admin 1 PCODE]]</f>
        <v>1</v>
      </c>
      <c r="DL179" s="46" t="b">
        <f>vw_ET_Dataset_Public[[#This Row],[Event Location:  County PCODE]]=vw_ET_Dataset_Public[[#This Row],[Arrival from: Admin 2 PCODE]]</f>
        <v>0</v>
      </c>
      <c r="DM179" s="46" t="b">
        <f>vw_ET_Dataset_Public[[#This Row],[Event Location:  Payam PCODE]]=vw_ET_Dataset_Public[[#This Row],[Arrival from: Admin 3 PCODE]]</f>
        <v>0</v>
      </c>
      <c r="DN179" s="46" t="s">
        <v>3392</v>
      </c>
    </row>
    <row r="180" spans="1:118" x14ac:dyDescent="0.35">
      <c r="A180" s="46" t="s">
        <v>1319</v>
      </c>
      <c r="B180" s="47">
        <v>44311</v>
      </c>
      <c r="C180" s="47">
        <v>44298</v>
      </c>
      <c r="D180" s="47">
        <v>44311</v>
      </c>
      <c r="E180" s="46" t="s">
        <v>841</v>
      </c>
      <c r="F180" s="46" t="s">
        <v>57</v>
      </c>
      <c r="G180" s="46" t="s">
        <v>1321</v>
      </c>
      <c r="H180" s="46" t="s">
        <v>98</v>
      </c>
      <c r="I180" s="46" t="s">
        <v>1403</v>
      </c>
      <c r="J180" s="46" t="s">
        <v>98</v>
      </c>
      <c r="K180" s="46" t="s">
        <v>1443</v>
      </c>
      <c r="L180" s="46" t="s">
        <v>1444</v>
      </c>
      <c r="M180" s="46">
        <v>9.2920660000000002</v>
      </c>
      <c r="N180" s="46">
        <v>29.791523999999999</v>
      </c>
      <c r="O180" s="46" t="s">
        <v>232</v>
      </c>
      <c r="P180" s="46" t="s">
        <v>271</v>
      </c>
      <c r="Q180" s="46" t="s">
        <v>6</v>
      </c>
      <c r="R180" s="46" t="b">
        <v>1</v>
      </c>
      <c r="U180" s="46" t="b">
        <v>1</v>
      </c>
      <c r="V180" s="46">
        <v>115</v>
      </c>
      <c r="W180" s="46">
        <v>544</v>
      </c>
      <c r="X180" s="46">
        <v>7</v>
      </c>
      <c r="Y180" s="46">
        <v>24</v>
      </c>
      <c r="Z180" s="46">
        <v>79</v>
      </c>
      <c r="AA180" s="46">
        <v>69</v>
      </c>
      <c r="AB180" s="46">
        <v>43</v>
      </c>
      <c r="AC180" s="46">
        <v>21</v>
      </c>
      <c r="AD180" s="46">
        <v>7</v>
      </c>
      <c r="AE180" s="46">
        <v>28</v>
      </c>
      <c r="AF180" s="46">
        <v>97</v>
      </c>
      <c r="AG180" s="46">
        <v>79</v>
      </c>
      <c r="AH180" s="46">
        <v>59</v>
      </c>
      <c r="AI180" s="46">
        <v>31</v>
      </c>
      <c r="AJ180" s="46">
        <v>243</v>
      </c>
      <c r="AK180" s="46">
        <v>301</v>
      </c>
      <c r="AL180" s="46">
        <v>66</v>
      </c>
      <c r="AM180" s="46">
        <v>52</v>
      </c>
      <c r="AN180" s="46">
        <v>544</v>
      </c>
      <c r="AO180" s="46" t="s">
        <v>12</v>
      </c>
      <c r="AP180" s="46" t="s">
        <v>48</v>
      </c>
      <c r="AR180" s="46" t="s">
        <v>327</v>
      </c>
      <c r="AV180" s="46" t="s">
        <v>304</v>
      </c>
      <c r="AX180" s="46" t="s">
        <v>350</v>
      </c>
      <c r="AY180" s="46" t="s">
        <v>292</v>
      </c>
      <c r="BD180" s="46" t="s">
        <v>237</v>
      </c>
      <c r="BP180" s="46" t="s">
        <v>237</v>
      </c>
      <c r="BQ180" s="46" t="s">
        <v>944</v>
      </c>
      <c r="BR180" s="46" t="s">
        <v>942</v>
      </c>
      <c r="BS180" s="46" t="s">
        <v>945</v>
      </c>
      <c r="BT180" s="46" t="s">
        <v>943</v>
      </c>
      <c r="BU180" s="46" t="s">
        <v>946</v>
      </c>
      <c r="BV180" s="46" t="s">
        <v>943</v>
      </c>
      <c r="BX180" s="46" t="s">
        <v>352</v>
      </c>
      <c r="BY180" s="46" t="s">
        <v>244</v>
      </c>
      <c r="BZ180" s="46" t="s">
        <v>943</v>
      </c>
      <c r="CC180" s="46" t="s">
        <v>943</v>
      </c>
      <c r="CD180" s="46" t="s">
        <v>256</v>
      </c>
      <c r="CE180" s="46" t="s">
        <v>234</v>
      </c>
      <c r="CF180" s="46" t="s">
        <v>242</v>
      </c>
      <c r="CG180" s="46" t="s">
        <v>841</v>
      </c>
      <c r="CH180" s="46" t="s">
        <v>1054</v>
      </c>
      <c r="CI180" s="46" t="s">
        <v>1076</v>
      </c>
      <c r="CJ180" s="46" t="s">
        <v>2223</v>
      </c>
      <c r="CK180" s="46" t="s">
        <v>238</v>
      </c>
      <c r="CL180" s="46" t="s">
        <v>57</v>
      </c>
      <c r="CN180" s="46" t="s">
        <v>100</v>
      </c>
      <c r="CP180" s="46" t="s">
        <v>1074</v>
      </c>
      <c r="CR180" s="46" t="s">
        <v>237</v>
      </c>
      <c r="CS180" s="46" t="s">
        <v>2224</v>
      </c>
      <c r="CU180" s="46" t="s">
        <v>264</v>
      </c>
      <c r="DA180" s="46" t="s">
        <v>246</v>
      </c>
      <c r="DB180" s="46" t="s">
        <v>265</v>
      </c>
      <c r="DC180" s="46" t="s">
        <v>246</v>
      </c>
      <c r="DD180" s="46" t="s">
        <v>246</v>
      </c>
      <c r="DE180" s="46" t="s">
        <v>246</v>
      </c>
      <c r="DF180" s="46" t="s">
        <v>246</v>
      </c>
      <c r="DG180" s="46" t="s">
        <v>246</v>
      </c>
      <c r="DH180" s="46" t="s">
        <v>247</v>
      </c>
      <c r="DK180" s="46" t="b">
        <f>vw_ET_Dataset_Public[[#This Row],[Event Location:  State PCODE]]=vw_ET_Dataset_Public[[#This Row],[Arrival from: Admin 1 PCODE]]</f>
        <v>0</v>
      </c>
      <c r="DL180" s="46" t="b">
        <f>vw_ET_Dataset_Public[[#This Row],[Event Location:  County PCODE]]=vw_ET_Dataset_Public[[#This Row],[Arrival from: Admin 2 PCODE]]</f>
        <v>0</v>
      </c>
      <c r="DM180" s="46" t="b">
        <f>vw_ET_Dataset_Public[[#This Row],[Event Location:  Payam PCODE]]=vw_ET_Dataset_Public[[#This Row],[Arrival from: Admin 3 PCODE]]</f>
        <v>0</v>
      </c>
      <c r="DN180" s="46" t="s">
        <v>3393</v>
      </c>
    </row>
    <row r="181" spans="1:118" x14ac:dyDescent="0.35">
      <c r="A181" s="46" t="s">
        <v>2541</v>
      </c>
      <c r="B181" s="47">
        <v>44316</v>
      </c>
      <c r="C181" s="47">
        <v>44301</v>
      </c>
      <c r="D181" s="47">
        <v>44316</v>
      </c>
      <c r="E181" s="46" t="s">
        <v>2058</v>
      </c>
      <c r="F181" s="46" t="s">
        <v>2055</v>
      </c>
      <c r="G181" s="46" t="s">
        <v>2059</v>
      </c>
      <c r="H181" s="46" t="s">
        <v>2056</v>
      </c>
      <c r="I181" s="46" t="s">
        <v>2060</v>
      </c>
      <c r="J181" s="46" t="s">
        <v>2057</v>
      </c>
      <c r="K181" s="46" t="s">
        <v>2542</v>
      </c>
      <c r="L181" s="46" t="s">
        <v>2543</v>
      </c>
      <c r="M181" s="46">
        <v>8.4816800000000008</v>
      </c>
      <c r="N181" s="46">
        <v>25.666867</v>
      </c>
      <c r="O181" s="46" t="s">
        <v>232</v>
      </c>
      <c r="P181" s="46" t="s">
        <v>271</v>
      </c>
      <c r="Q181" s="46" t="s">
        <v>24</v>
      </c>
      <c r="U181" s="46" t="b">
        <v>1</v>
      </c>
      <c r="V181" s="46">
        <v>254</v>
      </c>
      <c r="W181" s="46">
        <v>1524</v>
      </c>
      <c r="X181" s="46">
        <v>86</v>
      </c>
      <c r="Y181" s="46">
        <v>92</v>
      </c>
      <c r="Z181" s="46">
        <v>186</v>
      </c>
      <c r="AA181" s="46">
        <v>184</v>
      </c>
      <c r="AB181" s="46">
        <v>185</v>
      </c>
      <c r="AC181" s="46">
        <v>24</v>
      </c>
      <c r="AD181" s="46">
        <v>97</v>
      </c>
      <c r="AE181" s="46">
        <v>182</v>
      </c>
      <c r="AF181" s="46">
        <v>99</v>
      </c>
      <c r="AG181" s="46">
        <v>163</v>
      </c>
      <c r="AH181" s="46">
        <v>196</v>
      </c>
      <c r="AI181" s="46">
        <v>30</v>
      </c>
      <c r="AJ181" s="46">
        <v>757</v>
      </c>
      <c r="AK181" s="46">
        <v>767</v>
      </c>
      <c r="AL181" s="46">
        <v>457</v>
      </c>
      <c r="AM181" s="46">
        <v>54</v>
      </c>
      <c r="AN181" s="46">
        <v>1524</v>
      </c>
      <c r="AP181" s="46" t="s">
        <v>48</v>
      </c>
      <c r="AR181" s="46" t="s">
        <v>327</v>
      </c>
      <c r="AT181" s="46" t="b">
        <v>1</v>
      </c>
      <c r="AV181" s="46" t="s">
        <v>304</v>
      </c>
      <c r="AX181" s="46" t="s">
        <v>305</v>
      </c>
      <c r="BD181" s="46" t="s">
        <v>256</v>
      </c>
      <c r="BE181" s="46" t="b">
        <v>1</v>
      </c>
      <c r="BF181" s="46" t="b">
        <v>1</v>
      </c>
      <c r="BH181" s="46" t="b">
        <v>1</v>
      </c>
      <c r="BI181" s="46" t="b">
        <v>1</v>
      </c>
      <c r="BL181" s="46" t="b">
        <v>1</v>
      </c>
      <c r="BP181" s="46" t="s">
        <v>256</v>
      </c>
      <c r="BQ181" s="46" t="s">
        <v>944</v>
      </c>
      <c r="BR181" s="46" t="s">
        <v>942</v>
      </c>
      <c r="BS181" s="46" t="s">
        <v>2547</v>
      </c>
      <c r="BT181" s="46" t="s">
        <v>2544</v>
      </c>
      <c r="BU181" s="46" t="s">
        <v>2548</v>
      </c>
      <c r="BV181" s="46" t="s">
        <v>2545</v>
      </c>
      <c r="BX181" s="46" t="s">
        <v>352</v>
      </c>
      <c r="BY181" s="46" t="s">
        <v>244</v>
      </c>
      <c r="CA181" s="46" t="s">
        <v>244</v>
      </c>
      <c r="CB181" s="46" t="s">
        <v>240</v>
      </c>
      <c r="CC181" s="46" t="s">
        <v>2546</v>
      </c>
      <c r="CU181" s="46" t="s">
        <v>256</v>
      </c>
      <c r="CV181" s="46">
        <v>1333</v>
      </c>
      <c r="CW181" s="46">
        <v>8000</v>
      </c>
      <c r="CX181" s="46" t="s">
        <v>303</v>
      </c>
      <c r="CY181" s="46" t="s">
        <v>2272</v>
      </c>
      <c r="CZ181" s="46" t="s">
        <v>2549</v>
      </c>
      <c r="DA181" s="46" t="s">
        <v>245</v>
      </c>
      <c r="DB181" s="46" t="s">
        <v>245</v>
      </c>
      <c r="DC181" s="46" t="s">
        <v>245</v>
      </c>
      <c r="DD181" s="46" t="s">
        <v>265</v>
      </c>
      <c r="DE181" s="46" t="s">
        <v>265</v>
      </c>
      <c r="DF181" s="46" t="s">
        <v>265</v>
      </c>
      <c r="DG181" s="46" t="s">
        <v>265</v>
      </c>
      <c r="DH181" s="46" t="s">
        <v>247</v>
      </c>
      <c r="DK181" s="46" t="b">
        <f>vw_ET_Dataset_Public[[#This Row],[Event Location:  State PCODE]]=vw_ET_Dataset_Public[[#This Row],[Arrival from: Admin 1 PCODE]]</f>
        <v>0</v>
      </c>
      <c r="DL181" s="46" t="b">
        <f>vw_ET_Dataset_Public[[#This Row],[Event Location:  County PCODE]]=vw_ET_Dataset_Public[[#This Row],[Arrival from: Admin 2 PCODE]]</f>
        <v>0</v>
      </c>
      <c r="DM181" s="46" t="b">
        <f>vw_ET_Dataset_Public[[#This Row],[Event Location:  Payam PCODE]]=vw_ET_Dataset_Public[[#This Row],[Arrival from: Admin 3 PCODE]]</f>
        <v>0</v>
      </c>
      <c r="DN181" s="46" t="s">
        <v>3393</v>
      </c>
    </row>
    <row r="182" spans="1:118" x14ac:dyDescent="0.35">
      <c r="A182" s="46" t="s">
        <v>2452</v>
      </c>
      <c r="B182" s="47">
        <v>44318</v>
      </c>
      <c r="C182" s="47">
        <v>44312</v>
      </c>
      <c r="D182" s="47">
        <v>44318</v>
      </c>
      <c r="E182" s="46" t="s">
        <v>841</v>
      </c>
      <c r="F182" s="46" t="s">
        <v>57</v>
      </c>
      <c r="G182" s="46" t="s">
        <v>1163</v>
      </c>
      <c r="H182" s="46" t="s">
        <v>102</v>
      </c>
      <c r="I182" s="46" t="s">
        <v>1164</v>
      </c>
      <c r="J182" s="46" t="s">
        <v>1162</v>
      </c>
      <c r="K182" s="46" t="s">
        <v>2453</v>
      </c>
      <c r="L182" s="46" t="s">
        <v>2454</v>
      </c>
      <c r="M182" s="46">
        <v>9.2238095900000001</v>
      </c>
      <c r="N182" s="46">
        <v>29.165150820000001</v>
      </c>
      <c r="O182" s="46" t="s">
        <v>232</v>
      </c>
      <c r="P182" s="46" t="s">
        <v>271</v>
      </c>
      <c r="Q182" s="46" t="s">
        <v>6</v>
      </c>
      <c r="T182" s="46" t="b">
        <v>1</v>
      </c>
      <c r="V182" s="46">
        <v>24</v>
      </c>
      <c r="W182" s="46">
        <v>145</v>
      </c>
      <c r="X182" s="46">
        <v>3</v>
      </c>
      <c r="Y182" s="46">
        <v>8</v>
      </c>
      <c r="Z182" s="46">
        <v>15</v>
      </c>
      <c r="AA182" s="46">
        <v>32</v>
      </c>
      <c r="AB182" s="46">
        <v>7</v>
      </c>
      <c r="AC182" s="46">
        <v>2</v>
      </c>
      <c r="AD182" s="46">
        <v>4</v>
      </c>
      <c r="AE182" s="46">
        <v>9</v>
      </c>
      <c r="AF182" s="46">
        <v>16</v>
      </c>
      <c r="AG182" s="46">
        <v>39</v>
      </c>
      <c r="AH182" s="46">
        <v>9</v>
      </c>
      <c r="AI182" s="46">
        <v>1</v>
      </c>
      <c r="AJ182" s="46">
        <v>67</v>
      </c>
      <c r="AK182" s="46">
        <v>78</v>
      </c>
      <c r="AL182" s="46">
        <v>24</v>
      </c>
      <c r="AM182" s="46">
        <v>3</v>
      </c>
      <c r="AN182" s="46">
        <v>145</v>
      </c>
      <c r="AO182" s="46" t="s">
        <v>12</v>
      </c>
      <c r="AP182" s="46" t="s">
        <v>48</v>
      </c>
      <c r="AR182" s="46" t="s">
        <v>327</v>
      </c>
      <c r="AV182" s="46" t="s">
        <v>304</v>
      </c>
      <c r="AX182" s="46" t="s">
        <v>2455</v>
      </c>
      <c r="BD182" s="46" t="s">
        <v>256</v>
      </c>
      <c r="BE182" s="46" t="b">
        <v>1</v>
      </c>
      <c r="BF182" s="46" t="b">
        <v>1</v>
      </c>
      <c r="BH182" s="46" t="b">
        <v>1</v>
      </c>
      <c r="BI182" s="46" t="b">
        <v>1</v>
      </c>
      <c r="BJ182" s="46" t="b">
        <v>1</v>
      </c>
      <c r="BL182" s="46" t="b">
        <v>1</v>
      </c>
      <c r="BP182" s="46" t="s">
        <v>237</v>
      </c>
      <c r="BQ182" s="46" t="s">
        <v>944</v>
      </c>
      <c r="BR182" s="46" t="s">
        <v>942</v>
      </c>
      <c r="BS182" s="46" t="s">
        <v>945</v>
      </c>
      <c r="BT182" s="46" t="s">
        <v>943</v>
      </c>
      <c r="BU182" s="46" t="s">
        <v>2458</v>
      </c>
      <c r="BV182" s="46" t="s">
        <v>2456</v>
      </c>
      <c r="BX182" s="46" t="s">
        <v>352</v>
      </c>
      <c r="BY182" s="46" t="s">
        <v>244</v>
      </c>
      <c r="BZ182" s="46" t="s">
        <v>2457</v>
      </c>
      <c r="CC182" s="46" t="s">
        <v>2457</v>
      </c>
      <c r="CD182" s="46" t="s">
        <v>256</v>
      </c>
      <c r="CE182" s="46" t="s">
        <v>2444</v>
      </c>
      <c r="CF182" s="46" t="s">
        <v>242</v>
      </c>
      <c r="CG182" s="46" t="s">
        <v>841</v>
      </c>
      <c r="CH182" s="46" t="s">
        <v>1163</v>
      </c>
      <c r="CI182" s="46" t="s">
        <v>244</v>
      </c>
      <c r="CJ182" s="46" t="s">
        <v>244</v>
      </c>
      <c r="CK182" s="46" t="s">
        <v>238</v>
      </c>
      <c r="CL182" s="46" t="s">
        <v>57</v>
      </c>
      <c r="CN182" s="46" t="s">
        <v>102</v>
      </c>
      <c r="CP182" s="46" t="s">
        <v>352</v>
      </c>
      <c r="CQ182" s="46" t="s">
        <v>2459</v>
      </c>
      <c r="CR182" s="46" t="s">
        <v>237</v>
      </c>
      <c r="CS182" s="46" t="s">
        <v>240</v>
      </c>
      <c r="CT182" s="46" t="s">
        <v>2460</v>
      </c>
      <c r="CU182" s="46" t="s">
        <v>256</v>
      </c>
      <c r="CV182" s="46">
        <v>4000</v>
      </c>
      <c r="CW182" s="46">
        <v>24000</v>
      </c>
      <c r="CX182" s="46" t="s">
        <v>327</v>
      </c>
      <c r="CY182" s="46" t="s">
        <v>2379</v>
      </c>
      <c r="DA182" s="46" t="s">
        <v>245</v>
      </c>
      <c r="DB182" s="46" t="s">
        <v>265</v>
      </c>
      <c r="DC182" s="46" t="s">
        <v>265</v>
      </c>
      <c r="DD182" s="46" t="s">
        <v>246</v>
      </c>
      <c r="DE182" s="46" t="s">
        <v>265</v>
      </c>
      <c r="DF182" s="46" t="s">
        <v>265</v>
      </c>
      <c r="DG182" s="46" t="s">
        <v>246</v>
      </c>
      <c r="DH182" s="46" t="s">
        <v>247</v>
      </c>
      <c r="DK182" s="46" t="b">
        <f>vw_ET_Dataset_Public[[#This Row],[Event Location:  State PCODE]]=vw_ET_Dataset_Public[[#This Row],[Arrival from: Admin 1 PCODE]]</f>
        <v>0</v>
      </c>
      <c r="DL182" s="46" t="b">
        <f>vw_ET_Dataset_Public[[#This Row],[Event Location:  County PCODE]]=vw_ET_Dataset_Public[[#This Row],[Arrival from: Admin 2 PCODE]]</f>
        <v>0</v>
      </c>
      <c r="DM182" s="46" t="b">
        <f>vw_ET_Dataset_Public[[#This Row],[Event Location:  Payam PCODE]]=vw_ET_Dataset_Public[[#This Row],[Arrival from: Admin 3 PCODE]]</f>
        <v>0</v>
      </c>
      <c r="DN182" s="46" t="s">
        <v>3393</v>
      </c>
    </row>
    <row r="183" spans="1:118" x14ac:dyDescent="0.35">
      <c r="A183" s="46" t="s">
        <v>1372</v>
      </c>
      <c r="B183" s="47">
        <v>44318</v>
      </c>
      <c r="C183" s="47">
        <v>44312</v>
      </c>
      <c r="D183" s="47">
        <v>44318</v>
      </c>
      <c r="E183" s="46" t="s">
        <v>841</v>
      </c>
      <c r="F183" s="46" t="s">
        <v>57</v>
      </c>
      <c r="G183" s="46" t="s">
        <v>1321</v>
      </c>
      <c r="H183" s="46" t="s">
        <v>98</v>
      </c>
      <c r="I183" s="46" t="s">
        <v>1403</v>
      </c>
      <c r="J183" s="46" t="s">
        <v>98</v>
      </c>
      <c r="K183" s="46" t="s">
        <v>1443</v>
      </c>
      <c r="L183" s="46" t="s">
        <v>1444</v>
      </c>
      <c r="M183" s="46">
        <v>9.2920660000000002</v>
      </c>
      <c r="N183" s="46">
        <v>29.791523999999999</v>
      </c>
      <c r="O183" s="46" t="s">
        <v>232</v>
      </c>
      <c r="P183" s="46" t="s">
        <v>271</v>
      </c>
      <c r="Q183" s="46" t="s">
        <v>6</v>
      </c>
      <c r="R183" s="46" t="b">
        <v>1</v>
      </c>
      <c r="V183" s="46">
        <v>94</v>
      </c>
      <c r="W183" s="46">
        <v>546</v>
      </c>
      <c r="X183" s="46">
        <v>10</v>
      </c>
      <c r="Y183" s="46">
        <v>25</v>
      </c>
      <c r="Z183" s="46">
        <v>80</v>
      </c>
      <c r="AA183" s="46">
        <v>75</v>
      </c>
      <c r="AB183" s="46">
        <v>51</v>
      </c>
      <c r="AC183" s="46">
        <v>15</v>
      </c>
      <c r="AD183" s="46">
        <v>11</v>
      </c>
      <c r="AE183" s="46">
        <v>22</v>
      </c>
      <c r="AF183" s="46">
        <v>100</v>
      </c>
      <c r="AG183" s="46">
        <v>74</v>
      </c>
      <c r="AH183" s="46">
        <v>57</v>
      </c>
      <c r="AI183" s="46">
        <v>26</v>
      </c>
      <c r="AJ183" s="46">
        <v>256</v>
      </c>
      <c r="AK183" s="46">
        <v>290</v>
      </c>
      <c r="AL183" s="46">
        <v>68</v>
      </c>
      <c r="AM183" s="46">
        <v>41</v>
      </c>
      <c r="AN183" s="46">
        <v>546</v>
      </c>
      <c r="AO183" s="46" t="s">
        <v>12</v>
      </c>
      <c r="AP183" s="46" t="s">
        <v>48</v>
      </c>
      <c r="AR183" s="46" t="s">
        <v>327</v>
      </c>
      <c r="AV183" s="46" t="s">
        <v>304</v>
      </c>
      <c r="AX183" s="46" t="s">
        <v>350</v>
      </c>
      <c r="AY183" s="46" t="s">
        <v>350</v>
      </c>
      <c r="BD183" s="46" t="s">
        <v>256</v>
      </c>
      <c r="BE183" s="46" t="b">
        <v>1</v>
      </c>
      <c r="BF183" s="46" t="b">
        <v>1</v>
      </c>
      <c r="BP183" s="46" t="s">
        <v>237</v>
      </c>
      <c r="BQ183" s="46" t="s">
        <v>944</v>
      </c>
      <c r="BR183" s="46" t="s">
        <v>942</v>
      </c>
      <c r="BS183" s="46" t="s">
        <v>945</v>
      </c>
      <c r="BT183" s="46" t="s">
        <v>943</v>
      </c>
      <c r="BU183" s="46" t="s">
        <v>946</v>
      </c>
      <c r="BV183" s="46" t="s">
        <v>943</v>
      </c>
      <c r="BX183" s="46" t="s">
        <v>352</v>
      </c>
      <c r="BY183" s="46" t="s">
        <v>244</v>
      </c>
      <c r="BZ183" s="46" t="s">
        <v>943</v>
      </c>
      <c r="CC183" s="46" t="s">
        <v>943</v>
      </c>
      <c r="CD183" s="46" t="s">
        <v>256</v>
      </c>
      <c r="CE183" s="46" t="s">
        <v>234</v>
      </c>
      <c r="CF183" s="46" t="s">
        <v>242</v>
      </c>
      <c r="CG183" s="46" t="s">
        <v>841</v>
      </c>
      <c r="CH183" s="46" t="s">
        <v>1054</v>
      </c>
      <c r="CI183" s="46" t="s">
        <v>1076</v>
      </c>
      <c r="CJ183" s="46" t="s">
        <v>1081</v>
      </c>
      <c r="CK183" s="46" t="s">
        <v>238</v>
      </c>
      <c r="CL183" s="46" t="s">
        <v>57</v>
      </c>
      <c r="CN183" s="46" t="s">
        <v>100</v>
      </c>
      <c r="CP183" s="46" t="s">
        <v>1074</v>
      </c>
      <c r="CR183" s="46" t="s">
        <v>237</v>
      </c>
      <c r="CS183" s="46" t="s">
        <v>1082</v>
      </c>
      <c r="CU183" s="46" t="s">
        <v>264</v>
      </c>
      <c r="DA183" s="46" t="s">
        <v>246</v>
      </c>
      <c r="DB183" s="46" t="s">
        <v>265</v>
      </c>
      <c r="DC183" s="46" t="s">
        <v>265</v>
      </c>
      <c r="DD183" s="46" t="s">
        <v>265</v>
      </c>
      <c r="DE183" s="46" t="s">
        <v>265</v>
      </c>
      <c r="DF183" s="46" t="s">
        <v>265</v>
      </c>
      <c r="DG183" s="46" t="s">
        <v>265</v>
      </c>
      <c r="DH183" s="46" t="s">
        <v>247</v>
      </c>
      <c r="DK183" s="46" t="b">
        <f>vw_ET_Dataset_Public[[#This Row],[Event Location:  State PCODE]]=vw_ET_Dataset_Public[[#This Row],[Arrival from: Admin 1 PCODE]]</f>
        <v>0</v>
      </c>
      <c r="DL183" s="46" t="b">
        <f>vw_ET_Dataset_Public[[#This Row],[Event Location:  County PCODE]]=vw_ET_Dataset_Public[[#This Row],[Arrival from: Admin 2 PCODE]]</f>
        <v>0</v>
      </c>
      <c r="DM183" s="46" t="b">
        <f>vw_ET_Dataset_Public[[#This Row],[Event Location:  Payam PCODE]]=vw_ET_Dataset_Public[[#This Row],[Arrival from: Admin 3 PCODE]]</f>
        <v>0</v>
      </c>
      <c r="DN183" s="46" t="s">
        <v>3393</v>
      </c>
    </row>
    <row r="184" spans="1:118" x14ac:dyDescent="0.35">
      <c r="A184" s="46" t="s">
        <v>845</v>
      </c>
      <c r="B184" s="47">
        <v>44321</v>
      </c>
      <c r="C184" s="47">
        <v>44314</v>
      </c>
      <c r="D184" s="47">
        <v>44320</v>
      </c>
      <c r="E184" s="46" t="s">
        <v>835</v>
      </c>
      <c r="F184" s="46" t="s">
        <v>93</v>
      </c>
      <c r="G184" s="46" t="s">
        <v>836</v>
      </c>
      <c r="H184" s="46" t="s">
        <v>95</v>
      </c>
      <c r="I184" s="46" t="s">
        <v>847</v>
      </c>
      <c r="J184" s="46" t="s">
        <v>846</v>
      </c>
      <c r="K184" s="46" t="s">
        <v>848</v>
      </c>
      <c r="L184" s="46" t="s">
        <v>849</v>
      </c>
      <c r="M184" s="46">
        <v>6.6463000000000001</v>
      </c>
      <c r="N184" s="46">
        <v>30.450299999999999</v>
      </c>
      <c r="O184" s="46" t="s">
        <v>253</v>
      </c>
      <c r="P184" s="46" t="s">
        <v>271</v>
      </c>
      <c r="Q184" s="46" t="s">
        <v>6</v>
      </c>
      <c r="T184" s="46" t="b">
        <v>1</v>
      </c>
      <c r="U184" s="46" t="b">
        <v>1</v>
      </c>
      <c r="V184" s="46">
        <v>438</v>
      </c>
      <c r="W184" s="46">
        <v>2190</v>
      </c>
      <c r="X184" s="46">
        <v>66</v>
      </c>
      <c r="Y184" s="46">
        <v>84</v>
      </c>
      <c r="Z184" s="46">
        <v>182</v>
      </c>
      <c r="AA184" s="46">
        <v>396</v>
      </c>
      <c r="AB184" s="46">
        <v>166</v>
      </c>
      <c r="AC184" s="46">
        <v>80</v>
      </c>
      <c r="AD184" s="46">
        <v>100</v>
      </c>
      <c r="AE184" s="46">
        <v>109</v>
      </c>
      <c r="AF184" s="46">
        <v>214</v>
      </c>
      <c r="AG184" s="46">
        <v>457</v>
      </c>
      <c r="AH184" s="46">
        <v>209</v>
      </c>
      <c r="AI184" s="46">
        <v>127</v>
      </c>
      <c r="AJ184" s="46">
        <v>974</v>
      </c>
      <c r="AK184" s="46">
        <v>1216</v>
      </c>
      <c r="AL184" s="46">
        <v>359</v>
      </c>
      <c r="AM184" s="46">
        <v>207</v>
      </c>
      <c r="AN184" s="46">
        <v>2190</v>
      </c>
      <c r="AO184" s="46" t="s">
        <v>13</v>
      </c>
      <c r="AP184" s="46" t="s">
        <v>48</v>
      </c>
      <c r="AR184" s="46" t="s">
        <v>272</v>
      </c>
      <c r="AV184" s="46" t="s">
        <v>255</v>
      </c>
      <c r="AX184" s="46" t="s">
        <v>29</v>
      </c>
      <c r="AZ184" s="46" t="s">
        <v>789</v>
      </c>
      <c r="BA184" s="46" t="b">
        <v>1</v>
      </c>
      <c r="BB184" s="46" t="b">
        <v>1</v>
      </c>
      <c r="BC184" s="46" t="b">
        <v>1</v>
      </c>
      <c r="BD184" s="46" t="s">
        <v>237</v>
      </c>
      <c r="BP184" s="46" t="s">
        <v>237</v>
      </c>
      <c r="BQ184" s="46" t="s">
        <v>242</v>
      </c>
      <c r="BR184" s="46" t="s">
        <v>238</v>
      </c>
      <c r="BS184" s="46" t="s">
        <v>835</v>
      </c>
      <c r="BT184" s="46" t="s">
        <v>93</v>
      </c>
      <c r="BU184" s="46" t="s">
        <v>851</v>
      </c>
      <c r="BV184" s="46" t="s">
        <v>850</v>
      </c>
      <c r="BX184" s="46" t="s">
        <v>352</v>
      </c>
      <c r="BY184" s="46" t="s">
        <v>244</v>
      </c>
      <c r="BZ184" s="46" t="s">
        <v>846</v>
      </c>
      <c r="CA184" s="46" t="s">
        <v>244</v>
      </c>
      <c r="CB184" s="46" t="s">
        <v>240</v>
      </c>
      <c r="CC184" s="46" t="s">
        <v>846</v>
      </c>
      <c r="CD184" s="46" t="s">
        <v>237</v>
      </c>
      <c r="CU184" s="46" t="s">
        <v>264</v>
      </c>
      <c r="DA184" s="46" t="s">
        <v>245</v>
      </c>
      <c r="DB184" s="46" t="s">
        <v>245</v>
      </c>
      <c r="DC184" s="46" t="s">
        <v>265</v>
      </c>
      <c r="DD184" s="46" t="s">
        <v>245</v>
      </c>
      <c r="DE184" s="46" t="s">
        <v>265</v>
      </c>
      <c r="DF184" s="46" t="s">
        <v>245</v>
      </c>
      <c r="DG184" s="46" t="s">
        <v>265</v>
      </c>
      <c r="DH184" s="46" t="s">
        <v>247</v>
      </c>
      <c r="DK184" s="46" t="b">
        <f>vw_ET_Dataset_Public[[#This Row],[Event Location:  State PCODE]]=vw_ET_Dataset_Public[[#This Row],[Arrival from: Admin 1 PCODE]]</f>
        <v>1</v>
      </c>
      <c r="DL184" s="46" t="b">
        <f>vw_ET_Dataset_Public[[#This Row],[Event Location:  County PCODE]]=vw_ET_Dataset_Public[[#This Row],[Arrival from: Admin 2 PCODE]]</f>
        <v>0</v>
      </c>
      <c r="DM184" s="46" t="b">
        <f>vw_ET_Dataset_Public[[#This Row],[Event Location:  Payam PCODE]]=vw_ET_Dataset_Public[[#This Row],[Arrival from: Admin 3 PCODE]]</f>
        <v>0</v>
      </c>
      <c r="DN184" s="46" t="s">
        <v>3392</v>
      </c>
    </row>
    <row r="185" spans="1:118" x14ac:dyDescent="0.35">
      <c r="A185" s="46" t="s">
        <v>889</v>
      </c>
      <c r="B185" s="47">
        <v>44321</v>
      </c>
      <c r="C185" s="47">
        <v>44314</v>
      </c>
      <c r="D185" s="47">
        <v>44320</v>
      </c>
      <c r="E185" s="46" t="s">
        <v>835</v>
      </c>
      <c r="F185" s="46" t="s">
        <v>93</v>
      </c>
      <c r="G185" s="46" t="s">
        <v>855</v>
      </c>
      <c r="H185" s="46" t="s">
        <v>853</v>
      </c>
      <c r="I185" s="46" t="s">
        <v>885</v>
      </c>
      <c r="J185" s="46" t="s">
        <v>884</v>
      </c>
      <c r="K185" s="46" t="s">
        <v>890</v>
      </c>
      <c r="L185" s="46" t="s">
        <v>891</v>
      </c>
      <c r="M185" s="46">
        <v>6.5392999999999999</v>
      </c>
      <c r="N185" s="46">
        <v>30.503499999999999</v>
      </c>
      <c r="O185" s="46" t="s">
        <v>232</v>
      </c>
      <c r="P185" s="46" t="s">
        <v>382</v>
      </c>
      <c r="Q185" s="46" t="s">
        <v>6</v>
      </c>
      <c r="T185" s="46" t="b">
        <v>1</v>
      </c>
      <c r="U185" s="46" t="b">
        <v>1</v>
      </c>
      <c r="V185" s="46">
        <v>350</v>
      </c>
      <c r="W185" s="46">
        <v>1897</v>
      </c>
      <c r="X185" s="46">
        <v>34</v>
      </c>
      <c r="Y185" s="46">
        <v>57</v>
      </c>
      <c r="Z185" s="46">
        <v>158</v>
      </c>
      <c r="AA185" s="46">
        <v>343</v>
      </c>
      <c r="AB185" s="46">
        <v>144</v>
      </c>
      <c r="AC185" s="46">
        <v>78</v>
      </c>
      <c r="AD185" s="46">
        <v>49</v>
      </c>
      <c r="AE185" s="46">
        <v>67</v>
      </c>
      <c r="AF185" s="46">
        <v>185</v>
      </c>
      <c r="AG185" s="46">
        <v>492</v>
      </c>
      <c r="AH185" s="46">
        <v>181</v>
      </c>
      <c r="AI185" s="46">
        <v>109</v>
      </c>
      <c r="AJ185" s="46">
        <v>814</v>
      </c>
      <c r="AK185" s="46">
        <v>1083</v>
      </c>
      <c r="AL185" s="46">
        <v>207</v>
      </c>
      <c r="AM185" s="46">
        <v>187</v>
      </c>
      <c r="AN185" s="46">
        <v>1897</v>
      </c>
      <c r="AO185" s="46" t="s">
        <v>12</v>
      </c>
      <c r="AP185" s="46" t="s">
        <v>48</v>
      </c>
      <c r="AR185" s="46" t="s">
        <v>272</v>
      </c>
      <c r="AV185" s="46" t="s">
        <v>255</v>
      </c>
      <c r="AX185" s="46" t="s">
        <v>29</v>
      </c>
      <c r="AZ185" s="46" t="s">
        <v>789</v>
      </c>
      <c r="BB185" s="46" t="b">
        <v>1</v>
      </c>
      <c r="BC185" s="46" t="b">
        <v>1</v>
      </c>
      <c r="BD185" s="46" t="s">
        <v>237</v>
      </c>
      <c r="BP185" s="46" t="s">
        <v>237</v>
      </c>
      <c r="BQ185" s="46" t="s">
        <v>242</v>
      </c>
      <c r="BR185" s="46" t="s">
        <v>238</v>
      </c>
      <c r="BS185" s="46" t="s">
        <v>835</v>
      </c>
      <c r="BT185" s="46" t="s">
        <v>93</v>
      </c>
      <c r="BU185" s="46" t="s">
        <v>855</v>
      </c>
      <c r="BV185" s="46" t="s">
        <v>853</v>
      </c>
      <c r="BX185" s="46" t="s">
        <v>859</v>
      </c>
      <c r="BY185" s="46" t="s">
        <v>861</v>
      </c>
      <c r="CA185" s="46" t="s">
        <v>244</v>
      </c>
      <c r="CB185" s="46" t="s">
        <v>240</v>
      </c>
      <c r="CC185" s="46" t="s">
        <v>892</v>
      </c>
      <c r="CD185" s="46" t="s">
        <v>237</v>
      </c>
      <c r="CU185" s="46" t="s">
        <v>264</v>
      </c>
      <c r="DA185" s="46" t="s">
        <v>245</v>
      </c>
      <c r="DB185" s="46" t="s">
        <v>245</v>
      </c>
      <c r="DC185" s="46" t="s">
        <v>245</v>
      </c>
      <c r="DD185" s="46" t="s">
        <v>265</v>
      </c>
      <c r="DE185" s="46" t="s">
        <v>265</v>
      </c>
      <c r="DF185" s="46" t="s">
        <v>265</v>
      </c>
      <c r="DG185" s="46" t="s">
        <v>265</v>
      </c>
      <c r="DH185" s="46" t="s">
        <v>247</v>
      </c>
      <c r="DK185" s="46" t="b">
        <f>vw_ET_Dataset_Public[[#This Row],[Event Location:  State PCODE]]=vw_ET_Dataset_Public[[#This Row],[Arrival from: Admin 1 PCODE]]</f>
        <v>1</v>
      </c>
      <c r="DL185" s="46" t="b">
        <f>vw_ET_Dataset_Public[[#This Row],[Event Location:  County PCODE]]=vw_ET_Dataset_Public[[#This Row],[Arrival from: Admin 2 PCODE]]</f>
        <v>1</v>
      </c>
      <c r="DM185" s="46" t="b">
        <f>vw_ET_Dataset_Public[[#This Row],[Event Location:  Payam PCODE]]=vw_ET_Dataset_Public[[#This Row],[Arrival from: Admin 3 PCODE]]</f>
        <v>0</v>
      </c>
      <c r="DN185" s="46" t="s">
        <v>3391</v>
      </c>
    </row>
    <row r="186" spans="1:118" x14ac:dyDescent="0.35">
      <c r="A186" s="46" t="s">
        <v>883</v>
      </c>
      <c r="B186" s="47">
        <v>44321</v>
      </c>
      <c r="C186" s="47">
        <v>44314</v>
      </c>
      <c r="D186" s="47">
        <v>44320</v>
      </c>
      <c r="E186" s="46" t="s">
        <v>835</v>
      </c>
      <c r="F186" s="46" t="s">
        <v>93</v>
      </c>
      <c r="G186" s="46" t="s">
        <v>855</v>
      </c>
      <c r="H186" s="46" t="s">
        <v>853</v>
      </c>
      <c r="I186" s="46" t="s">
        <v>885</v>
      </c>
      <c r="J186" s="46" t="s">
        <v>884</v>
      </c>
      <c r="K186" s="46" t="s">
        <v>880</v>
      </c>
      <c r="L186" s="46" t="s">
        <v>881</v>
      </c>
      <c r="M186" s="46">
        <v>6.5388900000000003</v>
      </c>
      <c r="N186" s="46">
        <v>30.48789</v>
      </c>
      <c r="O186" s="46" t="s">
        <v>253</v>
      </c>
      <c r="P186" s="46" t="s">
        <v>382</v>
      </c>
      <c r="Q186" s="46" t="s">
        <v>6</v>
      </c>
      <c r="T186" s="46" t="b">
        <v>1</v>
      </c>
      <c r="U186" s="46" t="b">
        <v>1</v>
      </c>
      <c r="V186" s="46">
        <v>300</v>
      </c>
      <c r="W186" s="46">
        <v>1713</v>
      </c>
      <c r="X186" s="46">
        <v>25</v>
      </c>
      <c r="Y186" s="46">
        <v>71</v>
      </c>
      <c r="Z186" s="46">
        <v>151</v>
      </c>
      <c r="AA186" s="46">
        <v>217</v>
      </c>
      <c r="AB186" s="46">
        <v>138</v>
      </c>
      <c r="AC186" s="46">
        <v>66</v>
      </c>
      <c r="AD186" s="46">
        <v>34</v>
      </c>
      <c r="AE186" s="46">
        <v>81</v>
      </c>
      <c r="AF186" s="46">
        <v>178</v>
      </c>
      <c r="AG186" s="46">
        <v>472</v>
      </c>
      <c r="AH186" s="46">
        <v>174</v>
      </c>
      <c r="AI186" s="46">
        <v>106</v>
      </c>
      <c r="AJ186" s="46">
        <v>668</v>
      </c>
      <c r="AK186" s="46">
        <v>1045</v>
      </c>
      <c r="AL186" s="46">
        <v>211</v>
      </c>
      <c r="AM186" s="46">
        <v>172</v>
      </c>
      <c r="AN186" s="46">
        <v>1713</v>
      </c>
      <c r="AO186" s="46" t="s">
        <v>12</v>
      </c>
      <c r="AP186" s="46" t="s">
        <v>48</v>
      </c>
      <c r="AR186" s="46" t="s">
        <v>272</v>
      </c>
      <c r="AV186" s="46" t="s">
        <v>255</v>
      </c>
      <c r="AX186" s="46" t="s">
        <v>29</v>
      </c>
      <c r="AZ186" s="46" t="s">
        <v>789</v>
      </c>
      <c r="BB186" s="46" t="b">
        <v>1</v>
      </c>
      <c r="BC186" s="46" t="b">
        <v>1</v>
      </c>
      <c r="BD186" s="46" t="s">
        <v>237</v>
      </c>
      <c r="BP186" s="46" t="s">
        <v>237</v>
      </c>
      <c r="BQ186" s="46" t="s">
        <v>242</v>
      </c>
      <c r="BR186" s="46" t="s">
        <v>238</v>
      </c>
      <c r="BS186" s="46" t="s">
        <v>835</v>
      </c>
      <c r="BT186" s="46" t="s">
        <v>93</v>
      </c>
      <c r="BU186" s="46" t="s">
        <v>855</v>
      </c>
      <c r="BV186" s="46" t="s">
        <v>853</v>
      </c>
      <c r="BX186" s="46" t="s">
        <v>859</v>
      </c>
      <c r="BY186" s="46" t="s">
        <v>861</v>
      </c>
      <c r="CA186" s="46" t="s">
        <v>887</v>
      </c>
      <c r="CB186" s="46" t="s">
        <v>886</v>
      </c>
      <c r="CC186" s="46" t="s">
        <v>859</v>
      </c>
      <c r="CD186" s="46" t="s">
        <v>237</v>
      </c>
      <c r="CU186" s="46" t="s">
        <v>264</v>
      </c>
      <c r="DA186" s="46" t="s">
        <v>245</v>
      </c>
      <c r="DB186" s="46" t="s">
        <v>245</v>
      </c>
      <c r="DC186" s="46" t="s">
        <v>245</v>
      </c>
      <c r="DD186" s="46" t="s">
        <v>265</v>
      </c>
      <c r="DE186" s="46" t="s">
        <v>246</v>
      </c>
      <c r="DF186" s="46" t="s">
        <v>245</v>
      </c>
      <c r="DG186" s="46" t="s">
        <v>265</v>
      </c>
      <c r="DH186" s="46" t="s">
        <v>247</v>
      </c>
      <c r="DK186" s="46" t="b">
        <f>vw_ET_Dataset_Public[[#This Row],[Event Location:  State PCODE]]=vw_ET_Dataset_Public[[#This Row],[Arrival from: Admin 1 PCODE]]</f>
        <v>1</v>
      </c>
      <c r="DL186" s="46" t="b">
        <f>vw_ET_Dataset_Public[[#This Row],[Event Location:  County PCODE]]=vw_ET_Dataset_Public[[#This Row],[Arrival from: Admin 2 PCODE]]</f>
        <v>1</v>
      </c>
      <c r="DM186" s="46" t="b">
        <f>vw_ET_Dataset_Public[[#This Row],[Event Location:  Payam PCODE]]=vw_ET_Dataset_Public[[#This Row],[Arrival from: Admin 3 PCODE]]</f>
        <v>0</v>
      </c>
      <c r="DN186" s="46" t="s">
        <v>3391</v>
      </c>
    </row>
    <row r="187" spans="1:118" x14ac:dyDescent="0.35">
      <c r="A187" s="46" t="s">
        <v>852</v>
      </c>
      <c r="B187" s="47">
        <v>44323</v>
      </c>
      <c r="C187" s="47">
        <v>44308</v>
      </c>
      <c r="D187" s="47">
        <v>44315</v>
      </c>
      <c r="E187" s="46" t="s">
        <v>835</v>
      </c>
      <c r="F187" s="46" t="s">
        <v>93</v>
      </c>
      <c r="G187" s="46" t="s">
        <v>855</v>
      </c>
      <c r="H187" s="46" t="s">
        <v>853</v>
      </c>
      <c r="I187" s="46" t="s">
        <v>856</v>
      </c>
      <c r="J187" s="46" t="s">
        <v>854</v>
      </c>
      <c r="K187" s="46" t="s">
        <v>857</v>
      </c>
      <c r="L187" s="46" t="s">
        <v>858</v>
      </c>
      <c r="M187" s="46">
        <v>6.4722</v>
      </c>
      <c r="N187" s="46">
        <v>30.608599999999999</v>
      </c>
      <c r="O187" s="46" t="s">
        <v>232</v>
      </c>
      <c r="P187" s="46" t="s">
        <v>271</v>
      </c>
      <c r="Q187" s="46" t="s">
        <v>6</v>
      </c>
      <c r="U187" s="46" t="b">
        <v>1</v>
      </c>
      <c r="V187" s="46">
        <v>300</v>
      </c>
      <c r="W187" s="46">
        <v>1620</v>
      </c>
      <c r="X187" s="46">
        <v>12</v>
      </c>
      <c r="Y187" s="46">
        <v>49</v>
      </c>
      <c r="Z187" s="46">
        <v>135</v>
      </c>
      <c r="AA187" s="46">
        <v>293</v>
      </c>
      <c r="AB187" s="46">
        <v>123</v>
      </c>
      <c r="AC187" s="46">
        <v>59</v>
      </c>
      <c r="AD187" s="46">
        <v>13</v>
      </c>
      <c r="AE187" s="46">
        <v>57</v>
      </c>
      <c r="AF187" s="46">
        <v>158</v>
      </c>
      <c r="AG187" s="46">
        <v>472</v>
      </c>
      <c r="AH187" s="46">
        <v>155</v>
      </c>
      <c r="AI187" s="46">
        <v>94</v>
      </c>
      <c r="AJ187" s="46">
        <v>671</v>
      </c>
      <c r="AK187" s="46">
        <v>949</v>
      </c>
      <c r="AL187" s="46">
        <v>131</v>
      </c>
      <c r="AM187" s="46">
        <v>153</v>
      </c>
      <c r="AN187" s="46">
        <v>1620</v>
      </c>
      <c r="AO187" s="46" t="s">
        <v>12</v>
      </c>
      <c r="AP187" s="46" t="s">
        <v>48</v>
      </c>
      <c r="AR187" s="46" t="s">
        <v>272</v>
      </c>
      <c r="AV187" s="46" t="s">
        <v>255</v>
      </c>
      <c r="AX187" s="46" t="s">
        <v>29</v>
      </c>
      <c r="AZ187" s="46" t="s">
        <v>789</v>
      </c>
      <c r="BB187" s="46" t="b">
        <v>1</v>
      </c>
      <c r="BC187" s="46" t="b">
        <v>1</v>
      </c>
      <c r="BD187" s="46" t="s">
        <v>237</v>
      </c>
      <c r="BP187" s="46" t="s">
        <v>237</v>
      </c>
      <c r="BQ187" s="46" t="s">
        <v>242</v>
      </c>
      <c r="BR187" s="46" t="s">
        <v>238</v>
      </c>
      <c r="BS187" s="46" t="s">
        <v>835</v>
      </c>
      <c r="BT187" s="46" t="s">
        <v>93</v>
      </c>
      <c r="BU187" s="46" t="s">
        <v>855</v>
      </c>
      <c r="BV187" s="46" t="s">
        <v>853</v>
      </c>
      <c r="BX187" s="46" t="s">
        <v>859</v>
      </c>
      <c r="BY187" s="46" t="s">
        <v>861</v>
      </c>
      <c r="CA187" s="46" t="s">
        <v>244</v>
      </c>
      <c r="CB187" s="46" t="s">
        <v>240</v>
      </c>
      <c r="CC187" s="46" t="s">
        <v>860</v>
      </c>
      <c r="CD187" s="46" t="s">
        <v>237</v>
      </c>
      <c r="CU187" s="46" t="s">
        <v>264</v>
      </c>
      <c r="DA187" s="46" t="s">
        <v>245</v>
      </c>
      <c r="DB187" s="46" t="s">
        <v>245</v>
      </c>
      <c r="DC187" s="46" t="s">
        <v>245</v>
      </c>
      <c r="DD187" s="46" t="s">
        <v>265</v>
      </c>
      <c r="DE187" s="46" t="s">
        <v>265</v>
      </c>
      <c r="DF187" s="46" t="s">
        <v>265</v>
      </c>
      <c r="DG187" s="46" t="s">
        <v>265</v>
      </c>
      <c r="DH187" s="46" t="s">
        <v>247</v>
      </c>
      <c r="DK187" s="46" t="b">
        <f>vw_ET_Dataset_Public[[#This Row],[Event Location:  State PCODE]]=vw_ET_Dataset_Public[[#This Row],[Arrival from: Admin 1 PCODE]]</f>
        <v>1</v>
      </c>
      <c r="DL187" s="46" t="b">
        <f>vw_ET_Dataset_Public[[#This Row],[Event Location:  County PCODE]]=vw_ET_Dataset_Public[[#This Row],[Arrival from: Admin 2 PCODE]]</f>
        <v>1</v>
      </c>
      <c r="DM187" s="46" t="b">
        <f>vw_ET_Dataset_Public[[#This Row],[Event Location:  Payam PCODE]]=vw_ET_Dataset_Public[[#This Row],[Arrival from: Admin 3 PCODE]]</f>
        <v>0</v>
      </c>
      <c r="DN187" s="46" t="s">
        <v>3391</v>
      </c>
    </row>
    <row r="188" spans="1:118" x14ac:dyDescent="0.35">
      <c r="A188" s="46" t="s">
        <v>2471</v>
      </c>
      <c r="B188" s="47">
        <v>44324</v>
      </c>
      <c r="C188" s="47">
        <v>44315</v>
      </c>
      <c r="D188" s="47">
        <v>44324</v>
      </c>
      <c r="E188" s="46" t="s">
        <v>1461</v>
      </c>
      <c r="F188" s="46" t="s">
        <v>105</v>
      </c>
      <c r="G188" s="46" t="s">
        <v>1462</v>
      </c>
      <c r="H188" s="46" t="s">
        <v>1459</v>
      </c>
      <c r="I188" s="46" t="s">
        <v>2473</v>
      </c>
      <c r="J188" s="46" t="s">
        <v>2472</v>
      </c>
      <c r="K188" s="46" t="s">
        <v>2474</v>
      </c>
      <c r="L188" s="46" t="s">
        <v>2472</v>
      </c>
      <c r="M188" s="46">
        <v>9.2399799999999992</v>
      </c>
      <c r="N188" s="46">
        <v>32.162439999999997</v>
      </c>
      <c r="O188" s="46" t="s">
        <v>253</v>
      </c>
      <c r="P188" s="46" t="s">
        <v>302</v>
      </c>
      <c r="Q188" s="46" t="s">
        <v>24</v>
      </c>
      <c r="R188" s="46" t="b">
        <v>1</v>
      </c>
      <c r="S188" s="46" t="b">
        <v>1</v>
      </c>
      <c r="U188" s="46" t="b">
        <v>1</v>
      </c>
      <c r="V188" s="46">
        <v>154</v>
      </c>
      <c r="W188" s="46">
        <v>849</v>
      </c>
      <c r="X188" s="46">
        <v>26</v>
      </c>
      <c r="Y188" s="46">
        <v>38</v>
      </c>
      <c r="Z188" s="46">
        <v>67</v>
      </c>
      <c r="AA188" s="46">
        <v>69</v>
      </c>
      <c r="AB188" s="46">
        <v>134</v>
      </c>
      <c r="AC188" s="46">
        <v>40</v>
      </c>
      <c r="AD188" s="46">
        <v>30</v>
      </c>
      <c r="AE188" s="46">
        <v>42</v>
      </c>
      <c r="AF188" s="46">
        <v>78</v>
      </c>
      <c r="AG188" s="46">
        <v>95</v>
      </c>
      <c r="AH188" s="46">
        <v>173</v>
      </c>
      <c r="AI188" s="46">
        <v>57</v>
      </c>
      <c r="AJ188" s="46">
        <v>374</v>
      </c>
      <c r="AK188" s="46">
        <v>475</v>
      </c>
      <c r="AL188" s="46">
        <v>136</v>
      </c>
      <c r="AM188" s="46">
        <v>97</v>
      </c>
      <c r="AN188" s="46">
        <v>849</v>
      </c>
      <c r="AP188" s="46" t="s">
        <v>47</v>
      </c>
      <c r="AR188" s="46" t="s">
        <v>303</v>
      </c>
      <c r="AU188" s="46" t="b">
        <v>1</v>
      </c>
      <c r="AV188" s="46" t="s">
        <v>1416</v>
      </c>
      <c r="AW188" s="46" t="s">
        <v>2475</v>
      </c>
      <c r="AX188" s="46" t="s">
        <v>305</v>
      </c>
      <c r="BD188" s="46" t="s">
        <v>256</v>
      </c>
      <c r="BK188" s="46" t="b">
        <v>1</v>
      </c>
      <c r="BM188" s="46" t="b">
        <v>1</v>
      </c>
      <c r="BN188" s="46" t="s">
        <v>2476</v>
      </c>
      <c r="BP188" s="46" t="s">
        <v>256</v>
      </c>
      <c r="BQ188" s="46" t="s">
        <v>242</v>
      </c>
      <c r="BR188" s="46" t="s">
        <v>238</v>
      </c>
      <c r="BS188" s="46" t="s">
        <v>1461</v>
      </c>
      <c r="BT188" s="46" t="s">
        <v>105</v>
      </c>
      <c r="BU188" s="46" t="s">
        <v>1588</v>
      </c>
      <c r="BV188" s="46" t="s">
        <v>110</v>
      </c>
      <c r="BX188" s="46" t="s">
        <v>110</v>
      </c>
      <c r="BY188" s="46" t="s">
        <v>1589</v>
      </c>
      <c r="CA188" s="46" t="s">
        <v>2479</v>
      </c>
      <c r="CB188" s="46" t="s">
        <v>2477</v>
      </c>
      <c r="CC188" s="46" t="s">
        <v>2478</v>
      </c>
      <c r="CU188" s="46" t="s">
        <v>256</v>
      </c>
      <c r="CV188" s="46">
        <v>712</v>
      </c>
      <c r="CW188" s="46">
        <v>2690</v>
      </c>
      <c r="CX188" s="46" t="s">
        <v>303</v>
      </c>
      <c r="CY188" s="46" t="s">
        <v>2480</v>
      </c>
      <c r="DA188" s="46" t="s">
        <v>245</v>
      </c>
      <c r="DB188" s="46" t="s">
        <v>245</v>
      </c>
      <c r="DC188" s="46" t="s">
        <v>265</v>
      </c>
      <c r="DD188" s="46" t="s">
        <v>265</v>
      </c>
      <c r="DE188" s="46" t="s">
        <v>265</v>
      </c>
      <c r="DF188" s="46" t="s">
        <v>265</v>
      </c>
      <c r="DG188" s="46" t="s">
        <v>265</v>
      </c>
      <c r="DH188" s="46" t="s">
        <v>506</v>
      </c>
      <c r="DI188" s="46" t="s">
        <v>2481</v>
      </c>
      <c r="DJ188" s="46" t="s">
        <v>265</v>
      </c>
      <c r="DK188" s="46" t="b">
        <f>vw_ET_Dataset_Public[[#This Row],[Event Location:  State PCODE]]=vw_ET_Dataset_Public[[#This Row],[Arrival from: Admin 1 PCODE]]</f>
        <v>1</v>
      </c>
      <c r="DL188" s="46" t="b">
        <f>vw_ET_Dataset_Public[[#This Row],[Event Location:  County PCODE]]=vw_ET_Dataset_Public[[#This Row],[Arrival from: Admin 2 PCODE]]</f>
        <v>0</v>
      </c>
      <c r="DM188" s="46" t="b">
        <f>vw_ET_Dataset_Public[[#This Row],[Event Location:  Payam PCODE]]=vw_ET_Dataset_Public[[#This Row],[Arrival from: Admin 3 PCODE]]</f>
        <v>0</v>
      </c>
      <c r="DN188" s="46" t="s">
        <v>3392</v>
      </c>
    </row>
    <row r="189" spans="1:118" x14ac:dyDescent="0.35">
      <c r="A189" s="46" t="s">
        <v>2482</v>
      </c>
      <c r="B189" s="47">
        <v>44324</v>
      </c>
      <c r="C189" s="47">
        <v>44315</v>
      </c>
      <c r="D189" s="47">
        <v>44324</v>
      </c>
      <c r="E189" s="46" t="s">
        <v>1461</v>
      </c>
      <c r="F189" s="46" t="s">
        <v>105</v>
      </c>
      <c r="G189" s="46" t="s">
        <v>1462</v>
      </c>
      <c r="H189" s="46" t="s">
        <v>1459</v>
      </c>
      <c r="I189" s="46" t="s">
        <v>2484</v>
      </c>
      <c r="J189" s="46" t="s">
        <v>2483</v>
      </c>
      <c r="K189" s="46" t="s">
        <v>2485</v>
      </c>
      <c r="L189" s="46" t="s">
        <v>1459</v>
      </c>
      <c r="M189" s="46">
        <v>9.2971500000000002</v>
      </c>
      <c r="N189" s="46">
        <v>32.066189999999999</v>
      </c>
      <c r="O189" s="46" t="s">
        <v>253</v>
      </c>
      <c r="P189" s="46" t="s">
        <v>271</v>
      </c>
      <c r="Q189" s="46" t="s">
        <v>24</v>
      </c>
      <c r="R189" s="46" t="b">
        <v>1</v>
      </c>
      <c r="S189" s="46" t="b">
        <v>1</v>
      </c>
      <c r="T189" s="46" t="b">
        <v>1</v>
      </c>
      <c r="U189" s="46" t="b">
        <v>1</v>
      </c>
      <c r="V189" s="46">
        <v>470</v>
      </c>
      <c r="W189" s="46">
        <v>2294</v>
      </c>
      <c r="X189" s="46">
        <v>136</v>
      </c>
      <c r="Y189" s="46">
        <v>165</v>
      </c>
      <c r="Z189" s="46">
        <v>192</v>
      </c>
      <c r="AA189" s="46">
        <v>200</v>
      </c>
      <c r="AB189" s="46">
        <v>264</v>
      </c>
      <c r="AC189" s="46">
        <v>139</v>
      </c>
      <c r="AD189" s="46">
        <v>149</v>
      </c>
      <c r="AE189" s="46">
        <v>179</v>
      </c>
      <c r="AF189" s="46">
        <v>200</v>
      </c>
      <c r="AG189" s="46">
        <v>223</v>
      </c>
      <c r="AH189" s="46">
        <v>295</v>
      </c>
      <c r="AI189" s="46">
        <v>152</v>
      </c>
      <c r="AJ189" s="46">
        <v>1096</v>
      </c>
      <c r="AK189" s="46">
        <v>1198</v>
      </c>
      <c r="AL189" s="46">
        <v>629</v>
      </c>
      <c r="AM189" s="46">
        <v>291</v>
      </c>
      <c r="AN189" s="46">
        <v>2294</v>
      </c>
      <c r="AP189" s="46" t="s">
        <v>47</v>
      </c>
      <c r="AR189" s="46" t="s">
        <v>303</v>
      </c>
      <c r="AU189" s="46" t="b">
        <v>1</v>
      </c>
      <c r="AV189" s="46" t="s">
        <v>1416</v>
      </c>
      <c r="AW189" s="46" t="s">
        <v>2486</v>
      </c>
      <c r="AX189" s="46" t="s">
        <v>305</v>
      </c>
      <c r="BD189" s="46" t="s">
        <v>256</v>
      </c>
      <c r="BM189" s="46" t="b">
        <v>1</v>
      </c>
      <c r="BN189" s="46" t="s">
        <v>2487</v>
      </c>
      <c r="BP189" s="46" t="s">
        <v>256</v>
      </c>
      <c r="BQ189" s="46" t="s">
        <v>242</v>
      </c>
      <c r="BR189" s="46" t="s">
        <v>238</v>
      </c>
      <c r="BS189" s="46" t="s">
        <v>1461</v>
      </c>
      <c r="BT189" s="46" t="s">
        <v>105</v>
      </c>
      <c r="BU189" s="46" t="s">
        <v>1588</v>
      </c>
      <c r="BV189" s="46" t="s">
        <v>110</v>
      </c>
      <c r="BX189" s="46" t="s">
        <v>110</v>
      </c>
      <c r="BY189" s="46" t="s">
        <v>1589</v>
      </c>
      <c r="CA189" s="46" t="s">
        <v>2479</v>
      </c>
      <c r="CB189" s="46" t="s">
        <v>2477</v>
      </c>
      <c r="CC189" s="46" t="s">
        <v>2477</v>
      </c>
      <c r="CU189" s="46" t="s">
        <v>256</v>
      </c>
      <c r="CV189" s="46">
        <v>2430</v>
      </c>
      <c r="CW189" s="46">
        <v>8908</v>
      </c>
      <c r="CX189" s="46" t="s">
        <v>303</v>
      </c>
      <c r="CY189" s="46" t="s">
        <v>2480</v>
      </c>
      <c r="DA189" s="46" t="s">
        <v>265</v>
      </c>
      <c r="DB189" s="46" t="s">
        <v>265</v>
      </c>
      <c r="DC189" s="46" t="s">
        <v>265</v>
      </c>
      <c r="DD189" s="46" t="s">
        <v>265</v>
      </c>
      <c r="DE189" s="46" t="s">
        <v>265</v>
      </c>
      <c r="DF189" s="46" t="s">
        <v>265</v>
      </c>
      <c r="DG189" s="46" t="s">
        <v>265</v>
      </c>
      <c r="DH189" s="46" t="s">
        <v>247</v>
      </c>
      <c r="DK189" s="46" t="b">
        <f>vw_ET_Dataset_Public[[#This Row],[Event Location:  State PCODE]]=vw_ET_Dataset_Public[[#This Row],[Arrival from: Admin 1 PCODE]]</f>
        <v>1</v>
      </c>
      <c r="DL189" s="46" t="b">
        <f>vw_ET_Dataset_Public[[#This Row],[Event Location:  County PCODE]]=vw_ET_Dataset_Public[[#This Row],[Arrival from: Admin 2 PCODE]]</f>
        <v>0</v>
      </c>
      <c r="DM189" s="46" t="b">
        <f>vw_ET_Dataset_Public[[#This Row],[Event Location:  Payam PCODE]]=vw_ET_Dataset_Public[[#This Row],[Arrival from: Admin 3 PCODE]]</f>
        <v>0</v>
      </c>
      <c r="DN189" s="46" t="s">
        <v>3392</v>
      </c>
    </row>
    <row r="190" spans="1:118" x14ac:dyDescent="0.35">
      <c r="A190" s="46" t="s">
        <v>2488</v>
      </c>
      <c r="B190" s="47">
        <v>44324</v>
      </c>
      <c r="C190" s="47">
        <v>44315</v>
      </c>
      <c r="D190" s="47">
        <v>44324</v>
      </c>
      <c r="E190" s="46" t="s">
        <v>1461</v>
      </c>
      <c r="F190" s="46" t="s">
        <v>105</v>
      </c>
      <c r="G190" s="46" t="s">
        <v>1462</v>
      </c>
      <c r="H190" s="46" t="s">
        <v>1459</v>
      </c>
      <c r="I190" s="46" t="s">
        <v>2490</v>
      </c>
      <c r="J190" s="46" t="s">
        <v>2489</v>
      </c>
      <c r="K190" s="46" t="s">
        <v>2491</v>
      </c>
      <c r="L190" s="46" t="s">
        <v>2492</v>
      </c>
      <c r="M190" s="46">
        <v>9.3129436999999999</v>
      </c>
      <c r="N190" s="46">
        <v>31.992827500000001</v>
      </c>
      <c r="O190" s="46" t="s">
        <v>253</v>
      </c>
      <c r="P190" s="46" t="s">
        <v>271</v>
      </c>
      <c r="Q190" s="46" t="s">
        <v>24</v>
      </c>
      <c r="R190" s="46" t="b">
        <v>1</v>
      </c>
      <c r="S190" s="46" t="b">
        <v>1</v>
      </c>
      <c r="T190" s="46" t="b">
        <v>1</v>
      </c>
      <c r="V190" s="46">
        <v>445</v>
      </c>
      <c r="W190" s="46">
        <v>2232</v>
      </c>
      <c r="X190" s="46">
        <v>143</v>
      </c>
      <c r="Y190" s="46">
        <v>165</v>
      </c>
      <c r="Z190" s="46">
        <v>183</v>
      </c>
      <c r="AA190" s="46">
        <v>200</v>
      </c>
      <c r="AB190" s="46">
        <v>258</v>
      </c>
      <c r="AC190" s="46">
        <v>142</v>
      </c>
      <c r="AD190" s="46">
        <v>150</v>
      </c>
      <c r="AE190" s="46">
        <v>177</v>
      </c>
      <c r="AF190" s="46">
        <v>189</v>
      </c>
      <c r="AG190" s="46">
        <v>216</v>
      </c>
      <c r="AH190" s="46">
        <v>265</v>
      </c>
      <c r="AI190" s="46">
        <v>144</v>
      </c>
      <c r="AJ190" s="46">
        <v>1091</v>
      </c>
      <c r="AK190" s="46">
        <v>1141</v>
      </c>
      <c r="AL190" s="46">
        <v>635</v>
      </c>
      <c r="AM190" s="46">
        <v>286</v>
      </c>
      <c r="AN190" s="46">
        <v>2232</v>
      </c>
      <c r="AP190" s="46" t="s">
        <v>47</v>
      </c>
      <c r="AR190" s="46" t="s">
        <v>303</v>
      </c>
      <c r="AU190" s="46" t="b">
        <v>1</v>
      </c>
      <c r="AV190" s="46" t="s">
        <v>1416</v>
      </c>
      <c r="AW190" s="46" t="s">
        <v>2493</v>
      </c>
      <c r="AX190" s="46" t="s">
        <v>305</v>
      </c>
      <c r="BD190" s="46" t="s">
        <v>256</v>
      </c>
      <c r="BM190" s="46" t="b">
        <v>1</v>
      </c>
      <c r="BN190" s="46" t="s">
        <v>2494</v>
      </c>
      <c r="BP190" s="46" t="s">
        <v>256</v>
      </c>
      <c r="BQ190" s="46" t="s">
        <v>242</v>
      </c>
      <c r="BR190" s="46" t="s">
        <v>238</v>
      </c>
      <c r="BS190" s="46" t="s">
        <v>1461</v>
      </c>
      <c r="BT190" s="46" t="s">
        <v>105</v>
      </c>
      <c r="BU190" s="46" t="s">
        <v>1588</v>
      </c>
      <c r="BV190" s="46" t="s">
        <v>110</v>
      </c>
      <c r="BX190" s="46" t="s">
        <v>110</v>
      </c>
      <c r="BY190" s="46" t="s">
        <v>1589</v>
      </c>
      <c r="CA190" s="46" t="s">
        <v>2479</v>
      </c>
      <c r="CB190" s="46" t="s">
        <v>2477</v>
      </c>
      <c r="CC190" s="46" t="s">
        <v>2477</v>
      </c>
      <c r="CU190" s="46" t="s">
        <v>256</v>
      </c>
      <c r="CV190" s="46">
        <v>2430</v>
      </c>
      <c r="CW190" s="46">
        <v>8908</v>
      </c>
      <c r="CX190" s="46" t="s">
        <v>303</v>
      </c>
      <c r="CY190" s="46" t="s">
        <v>2480</v>
      </c>
      <c r="DA190" s="46" t="s">
        <v>265</v>
      </c>
      <c r="DB190" s="46" t="s">
        <v>265</v>
      </c>
      <c r="DC190" s="46" t="s">
        <v>245</v>
      </c>
      <c r="DD190" s="46" t="s">
        <v>265</v>
      </c>
      <c r="DE190" s="46" t="s">
        <v>265</v>
      </c>
      <c r="DF190" s="46" t="s">
        <v>265</v>
      </c>
      <c r="DG190" s="46" t="s">
        <v>265</v>
      </c>
      <c r="DH190" s="46" t="s">
        <v>247</v>
      </c>
      <c r="DK190" s="46" t="b">
        <f>vw_ET_Dataset_Public[[#This Row],[Event Location:  State PCODE]]=vw_ET_Dataset_Public[[#This Row],[Arrival from: Admin 1 PCODE]]</f>
        <v>1</v>
      </c>
      <c r="DL190" s="46" t="b">
        <f>vw_ET_Dataset_Public[[#This Row],[Event Location:  County PCODE]]=vw_ET_Dataset_Public[[#This Row],[Arrival from: Admin 2 PCODE]]</f>
        <v>0</v>
      </c>
      <c r="DM190" s="46" t="b">
        <f>vw_ET_Dataset_Public[[#This Row],[Event Location:  Payam PCODE]]=vw_ET_Dataset_Public[[#This Row],[Arrival from: Admin 3 PCODE]]</f>
        <v>0</v>
      </c>
      <c r="DN190" s="46" t="s">
        <v>3392</v>
      </c>
    </row>
    <row r="191" spans="1:118" x14ac:dyDescent="0.35">
      <c r="A191" s="46" t="s">
        <v>2264</v>
      </c>
      <c r="B191" s="47">
        <v>44325</v>
      </c>
      <c r="C191" s="47">
        <v>44305</v>
      </c>
      <c r="D191" s="47">
        <v>44316</v>
      </c>
      <c r="E191" s="46" t="s">
        <v>1461</v>
      </c>
      <c r="F191" s="46" t="s">
        <v>105</v>
      </c>
      <c r="G191" s="46" t="s">
        <v>1594</v>
      </c>
      <c r="H191" s="46" t="s">
        <v>107</v>
      </c>
      <c r="I191" s="46" t="s">
        <v>1604</v>
      </c>
      <c r="J191" s="46" t="s">
        <v>1603</v>
      </c>
      <c r="K191" s="46" t="s">
        <v>2265</v>
      </c>
      <c r="L191" s="46" t="s">
        <v>1603</v>
      </c>
      <c r="M191" s="46">
        <v>9.5009999999999994</v>
      </c>
      <c r="N191" s="46">
        <v>30.966999999999999</v>
      </c>
      <c r="O191" s="46" t="s">
        <v>253</v>
      </c>
      <c r="P191" s="46" t="s">
        <v>271</v>
      </c>
      <c r="Q191" s="46" t="s">
        <v>24</v>
      </c>
      <c r="R191" s="46" t="b">
        <v>1</v>
      </c>
      <c r="S191" s="46" t="b">
        <v>1</v>
      </c>
      <c r="V191" s="46">
        <v>75</v>
      </c>
      <c r="W191" s="46">
        <v>297</v>
      </c>
      <c r="X191" s="46">
        <v>11</v>
      </c>
      <c r="Y191" s="46">
        <v>15</v>
      </c>
      <c r="Z191" s="46">
        <v>19</v>
      </c>
      <c r="AA191" s="46">
        <v>35</v>
      </c>
      <c r="AB191" s="46">
        <v>43</v>
      </c>
      <c r="AC191" s="46">
        <v>10</v>
      </c>
      <c r="AD191" s="46">
        <v>15</v>
      </c>
      <c r="AE191" s="46">
        <v>18</v>
      </c>
      <c r="AF191" s="46">
        <v>24</v>
      </c>
      <c r="AG191" s="46">
        <v>36</v>
      </c>
      <c r="AH191" s="46">
        <v>55</v>
      </c>
      <c r="AI191" s="46">
        <v>16</v>
      </c>
      <c r="AJ191" s="46">
        <v>133</v>
      </c>
      <c r="AK191" s="46">
        <v>164</v>
      </c>
      <c r="AL191" s="46">
        <v>59</v>
      </c>
      <c r="AM191" s="46">
        <v>26</v>
      </c>
      <c r="AN191" s="46">
        <v>297</v>
      </c>
      <c r="AP191" s="46" t="s">
        <v>48</v>
      </c>
      <c r="AR191" s="46" t="s">
        <v>303</v>
      </c>
      <c r="AU191" s="46" t="b">
        <v>1</v>
      </c>
      <c r="AV191" s="46" t="s">
        <v>304</v>
      </c>
      <c r="AX191" s="46" t="s">
        <v>350</v>
      </c>
      <c r="AY191" s="46" t="s">
        <v>2225</v>
      </c>
      <c r="BD191" s="46" t="s">
        <v>256</v>
      </c>
      <c r="BE191" s="46" t="b">
        <v>1</v>
      </c>
      <c r="BF191" s="46" t="b">
        <v>1</v>
      </c>
      <c r="BH191" s="46" t="b">
        <v>1</v>
      </c>
      <c r="BP191" s="46" t="s">
        <v>256</v>
      </c>
      <c r="BQ191" s="46" t="s">
        <v>944</v>
      </c>
      <c r="BR191" s="46" t="s">
        <v>942</v>
      </c>
      <c r="BS191" s="46" t="s">
        <v>2270</v>
      </c>
      <c r="BT191" s="46" t="s">
        <v>2266</v>
      </c>
      <c r="BU191" s="46" t="s">
        <v>2271</v>
      </c>
      <c r="BV191" s="46" t="s">
        <v>2267</v>
      </c>
      <c r="BW191" s="46" t="s">
        <v>2268</v>
      </c>
      <c r="BX191" s="46" t="s">
        <v>352</v>
      </c>
      <c r="BY191" s="46" t="s">
        <v>244</v>
      </c>
      <c r="BZ191" s="46" t="s">
        <v>2268</v>
      </c>
      <c r="CA191" s="46" t="s">
        <v>244</v>
      </c>
      <c r="CB191" s="46" t="s">
        <v>240</v>
      </c>
      <c r="CC191" s="46" t="s">
        <v>2269</v>
      </c>
      <c r="CU191" s="46" t="s">
        <v>256</v>
      </c>
      <c r="CV191" s="46">
        <v>4545</v>
      </c>
      <c r="CW191" s="46">
        <v>25000</v>
      </c>
      <c r="CX191" s="46" t="s">
        <v>303</v>
      </c>
      <c r="CY191" s="46" t="s">
        <v>2272</v>
      </c>
      <c r="CZ191" s="46" t="s">
        <v>2273</v>
      </c>
      <c r="DA191" s="46" t="s">
        <v>245</v>
      </c>
      <c r="DB191" s="46" t="s">
        <v>265</v>
      </c>
      <c r="DC191" s="46" t="s">
        <v>245</v>
      </c>
      <c r="DD191" s="46" t="s">
        <v>265</v>
      </c>
      <c r="DE191" s="46" t="s">
        <v>265</v>
      </c>
      <c r="DF191" s="46" t="s">
        <v>265</v>
      </c>
      <c r="DG191" s="46" t="s">
        <v>265</v>
      </c>
      <c r="DH191" s="46" t="s">
        <v>247</v>
      </c>
      <c r="DK191" s="46" t="b">
        <f>vw_ET_Dataset_Public[[#This Row],[Event Location:  State PCODE]]=vw_ET_Dataset_Public[[#This Row],[Arrival from: Admin 1 PCODE]]</f>
        <v>0</v>
      </c>
      <c r="DL191" s="46" t="b">
        <f>vw_ET_Dataset_Public[[#This Row],[Event Location:  County PCODE]]=vw_ET_Dataset_Public[[#This Row],[Arrival from: Admin 2 PCODE]]</f>
        <v>0</v>
      </c>
      <c r="DM191" s="46" t="b">
        <f>vw_ET_Dataset_Public[[#This Row],[Event Location:  Payam PCODE]]=vw_ET_Dataset_Public[[#This Row],[Arrival from: Admin 3 PCODE]]</f>
        <v>0</v>
      </c>
      <c r="DN191" s="46" t="s">
        <v>3393</v>
      </c>
    </row>
    <row r="192" spans="1:118" x14ac:dyDescent="0.35">
      <c r="A192" s="46" t="s">
        <v>1354</v>
      </c>
      <c r="B192" s="47">
        <v>44325</v>
      </c>
      <c r="C192" s="47">
        <v>44319</v>
      </c>
      <c r="D192" s="47">
        <v>44325</v>
      </c>
      <c r="E192" s="46" t="s">
        <v>841</v>
      </c>
      <c r="F192" s="46" t="s">
        <v>57</v>
      </c>
      <c r="G192" s="46" t="s">
        <v>1321</v>
      </c>
      <c r="H192" s="46" t="s">
        <v>98</v>
      </c>
      <c r="I192" s="46" t="s">
        <v>1403</v>
      </c>
      <c r="J192" s="46" t="s">
        <v>98</v>
      </c>
      <c r="K192" s="46" t="s">
        <v>1443</v>
      </c>
      <c r="L192" s="46" t="s">
        <v>1444</v>
      </c>
      <c r="M192" s="46">
        <v>9.2920660000000002</v>
      </c>
      <c r="N192" s="46">
        <v>29.791523999999999</v>
      </c>
      <c r="O192" s="46" t="s">
        <v>232</v>
      </c>
      <c r="P192" s="46" t="s">
        <v>271</v>
      </c>
      <c r="Q192" s="46" t="s">
        <v>6</v>
      </c>
      <c r="R192" s="46" t="b">
        <v>1</v>
      </c>
      <c r="V192" s="46">
        <v>34</v>
      </c>
      <c r="W192" s="46">
        <v>146</v>
      </c>
      <c r="X192" s="46">
        <v>3</v>
      </c>
      <c r="Y192" s="46">
        <v>10</v>
      </c>
      <c r="Z192" s="46">
        <v>27</v>
      </c>
      <c r="AA192" s="46">
        <v>23</v>
      </c>
      <c r="AB192" s="46">
        <v>2</v>
      </c>
      <c r="AC192" s="46">
        <v>0</v>
      </c>
      <c r="AD192" s="46">
        <v>4</v>
      </c>
      <c r="AE192" s="46">
        <v>8</v>
      </c>
      <c r="AF192" s="46">
        <v>23</v>
      </c>
      <c r="AG192" s="46">
        <v>29</v>
      </c>
      <c r="AH192" s="46">
        <v>11</v>
      </c>
      <c r="AI192" s="46">
        <v>6</v>
      </c>
      <c r="AJ192" s="46">
        <v>65</v>
      </c>
      <c r="AK192" s="46">
        <v>81</v>
      </c>
      <c r="AL192" s="46">
        <v>25</v>
      </c>
      <c r="AM192" s="46">
        <v>6</v>
      </c>
      <c r="AN192" s="46">
        <v>146</v>
      </c>
      <c r="AO192" s="46" t="s">
        <v>12</v>
      </c>
      <c r="AP192" s="46" t="s">
        <v>48</v>
      </c>
      <c r="AR192" s="46" t="s">
        <v>327</v>
      </c>
      <c r="AV192" s="46" t="s">
        <v>304</v>
      </c>
      <c r="AX192" s="46" t="s">
        <v>350</v>
      </c>
      <c r="AY192" s="46" t="s">
        <v>2225</v>
      </c>
      <c r="BD192" s="46" t="s">
        <v>256</v>
      </c>
      <c r="BF192" s="46" t="b">
        <v>1</v>
      </c>
      <c r="BP192" s="46" t="s">
        <v>237</v>
      </c>
      <c r="BQ192" s="46" t="s">
        <v>944</v>
      </c>
      <c r="BR192" s="46" t="s">
        <v>942</v>
      </c>
      <c r="BS192" s="46" t="s">
        <v>945</v>
      </c>
      <c r="BT192" s="46" t="s">
        <v>943</v>
      </c>
      <c r="BU192" s="46" t="s">
        <v>946</v>
      </c>
      <c r="BV192" s="46" t="s">
        <v>943</v>
      </c>
      <c r="BX192" s="46" t="s">
        <v>352</v>
      </c>
      <c r="BY192" s="46" t="s">
        <v>244</v>
      </c>
      <c r="BZ192" s="46" t="s">
        <v>943</v>
      </c>
      <c r="CC192" s="46" t="s">
        <v>943</v>
      </c>
      <c r="CD192" s="46" t="s">
        <v>256</v>
      </c>
      <c r="CE192" s="46" t="s">
        <v>2190</v>
      </c>
      <c r="CF192" s="46" t="s">
        <v>242</v>
      </c>
      <c r="CG192" s="46" t="s">
        <v>841</v>
      </c>
      <c r="CH192" s="46" t="s">
        <v>987</v>
      </c>
      <c r="CI192" s="46" t="s">
        <v>1027</v>
      </c>
      <c r="CJ192" s="46" t="s">
        <v>1028</v>
      </c>
      <c r="CK192" s="46" t="s">
        <v>238</v>
      </c>
      <c r="CL192" s="46" t="s">
        <v>57</v>
      </c>
      <c r="CN192" s="46" t="s">
        <v>99</v>
      </c>
      <c r="CP192" s="46" t="s">
        <v>99</v>
      </c>
      <c r="CR192" s="46" t="s">
        <v>237</v>
      </c>
      <c r="CS192" s="46" t="s">
        <v>99</v>
      </c>
      <c r="CU192" s="46" t="s">
        <v>264</v>
      </c>
      <c r="DA192" s="46" t="s">
        <v>265</v>
      </c>
      <c r="DB192" s="46" t="s">
        <v>265</v>
      </c>
      <c r="DC192" s="46" t="s">
        <v>265</v>
      </c>
      <c r="DD192" s="46" t="s">
        <v>265</v>
      </c>
      <c r="DE192" s="46" t="s">
        <v>246</v>
      </c>
      <c r="DF192" s="46" t="s">
        <v>265</v>
      </c>
      <c r="DG192" s="46" t="s">
        <v>246</v>
      </c>
      <c r="DH192" s="46" t="s">
        <v>247</v>
      </c>
      <c r="DK192" s="46" t="b">
        <f>vw_ET_Dataset_Public[[#This Row],[Event Location:  State PCODE]]=vw_ET_Dataset_Public[[#This Row],[Arrival from: Admin 1 PCODE]]</f>
        <v>0</v>
      </c>
      <c r="DL192" s="46" t="b">
        <f>vw_ET_Dataset_Public[[#This Row],[Event Location:  County PCODE]]=vw_ET_Dataset_Public[[#This Row],[Arrival from: Admin 2 PCODE]]</f>
        <v>0</v>
      </c>
      <c r="DM192" s="46" t="b">
        <f>vw_ET_Dataset_Public[[#This Row],[Event Location:  Payam PCODE]]=vw_ET_Dataset_Public[[#This Row],[Arrival from: Admin 3 PCODE]]</f>
        <v>0</v>
      </c>
      <c r="DN192" s="46" t="s">
        <v>3393</v>
      </c>
    </row>
    <row r="193" spans="1:118" x14ac:dyDescent="0.35">
      <c r="A193" s="46" t="s">
        <v>1511</v>
      </c>
      <c r="B193" s="47">
        <v>44326</v>
      </c>
      <c r="C193" s="47">
        <v>44285</v>
      </c>
      <c r="D193" s="47">
        <v>44322</v>
      </c>
      <c r="E193" s="46" t="s">
        <v>1461</v>
      </c>
      <c r="F193" s="46" t="s">
        <v>105</v>
      </c>
      <c r="G193" s="46" t="s">
        <v>1499</v>
      </c>
      <c r="H193" s="46" t="s">
        <v>1497</v>
      </c>
      <c r="I193" s="46" t="s">
        <v>1513</v>
      </c>
      <c r="J193" s="46" t="s">
        <v>1512</v>
      </c>
      <c r="K193" s="46" t="s">
        <v>1514</v>
      </c>
      <c r="L193" s="46" t="s">
        <v>1515</v>
      </c>
      <c r="M193" s="46">
        <v>8.6311999999999998</v>
      </c>
      <c r="N193" s="46">
        <v>33.072209999999998</v>
      </c>
      <c r="O193" s="46" t="s">
        <v>232</v>
      </c>
      <c r="P193" s="46" t="s">
        <v>302</v>
      </c>
      <c r="Q193" s="46" t="s">
        <v>24</v>
      </c>
      <c r="R193" s="46" t="b">
        <v>1</v>
      </c>
      <c r="S193" s="46" t="b">
        <v>1</v>
      </c>
      <c r="U193" s="46" t="b">
        <v>1</v>
      </c>
      <c r="V193" s="46">
        <v>237</v>
      </c>
      <c r="W193" s="46">
        <v>1305</v>
      </c>
      <c r="X193" s="46">
        <v>20</v>
      </c>
      <c r="Y193" s="46">
        <v>43</v>
      </c>
      <c r="Z193" s="46">
        <v>120</v>
      </c>
      <c r="AA193" s="46">
        <v>150</v>
      </c>
      <c r="AB193" s="46">
        <v>200</v>
      </c>
      <c r="AC193" s="46">
        <v>20</v>
      </c>
      <c r="AD193" s="46">
        <v>30</v>
      </c>
      <c r="AE193" s="46">
        <v>51</v>
      </c>
      <c r="AF193" s="46">
        <v>100</v>
      </c>
      <c r="AG193" s="46">
        <v>200</v>
      </c>
      <c r="AH193" s="46">
        <v>320</v>
      </c>
      <c r="AI193" s="46">
        <v>51</v>
      </c>
      <c r="AJ193" s="46">
        <v>553</v>
      </c>
      <c r="AK193" s="46">
        <v>752</v>
      </c>
      <c r="AL193" s="46">
        <v>144</v>
      </c>
      <c r="AM193" s="46">
        <v>71</v>
      </c>
      <c r="AN193" s="46">
        <v>1305</v>
      </c>
      <c r="AP193" s="46" t="s">
        <v>48</v>
      </c>
      <c r="AR193" s="46" t="s">
        <v>303</v>
      </c>
      <c r="AT193" s="46" t="b">
        <v>1</v>
      </c>
      <c r="AV193" s="46" t="s">
        <v>1516</v>
      </c>
      <c r="AX193" s="46" t="s">
        <v>502</v>
      </c>
      <c r="BD193" s="46" t="s">
        <v>237</v>
      </c>
      <c r="BE193" s="46" t="b">
        <v>1</v>
      </c>
      <c r="BH193" s="46" t="b">
        <v>1</v>
      </c>
      <c r="BJ193" s="46" t="b">
        <v>1</v>
      </c>
      <c r="BP193" s="46" t="s">
        <v>237</v>
      </c>
      <c r="BQ193" s="46" t="s">
        <v>242</v>
      </c>
      <c r="BR193" s="46" t="s">
        <v>238</v>
      </c>
      <c r="BS193" s="46" t="s">
        <v>1461</v>
      </c>
      <c r="BT193" s="46" t="s">
        <v>105</v>
      </c>
      <c r="BU193" s="46" t="s">
        <v>1499</v>
      </c>
      <c r="BV193" s="46" t="s">
        <v>1497</v>
      </c>
      <c r="BX193" s="46" t="s">
        <v>352</v>
      </c>
      <c r="BY193" s="46" t="s">
        <v>244</v>
      </c>
      <c r="BZ193" s="46" t="s">
        <v>1517</v>
      </c>
      <c r="CA193" s="46" t="s">
        <v>244</v>
      </c>
      <c r="CB193" s="46" t="s">
        <v>240</v>
      </c>
      <c r="CC193" s="46" t="s">
        <v>1517</v>
      </c>
      <c r="CU193" s="46" t="s">
        <v>264</v>
      </c>
      <c r="DA193" s="46" t="s">
        <v>265</v>
      </c>
      <c r="DB193" s="46" t="s">
        <v>245</v>
      </c>
      <c r="DC193" s="46" t="s">
        <v>245</v>
      </c>
      <c r="DD193" s="46" t="s">
        <v>265</v>
      </c>
      <c r="DE193" s="46" t="s">
        <v>265</v>
      </c>
      <c r="DF193" s="46" t="s">
        <v>265</v>
      </c>
      <c r="DG193" s="46" t="s">
        <v>265</v>
      </c>
      <c r="DH193" s="46" t="s">
        <v>247</v>
      </c>
      <c r="DK193" s="46" t="b">
        <f>vw_ET_Dataset_Public[[#This Row],[Event Location:  State PCODE]]=vw_ET_Dataset_Public[[#This Row],[Arrival from: Admin 1 PCODE]]</f>
        <v>1</v>
      </c>
      <c r="DL193" s="46" t="b">
        <f>vw_ET_Dataset_Public[[#This Row],[Event Location:  County PCODE]]=vw_ET_Dataset_Public[[#This Row],[Arrival from: Admin 2 PCODE]]</f>
        <v>1</v>
      </c>
      <c r="DM193" s="46" t="b">
        <f>vw_ET_Dataset_Public[[#This Row],[Event Location:  Payam PCODE]]=vw_ET_Dataset_Public[[#This Row],[Arrival from: Admin 3 PCODE]]</f>
        <v>0</v>
      </c>
      <c r="DN193" s="46" t="s">
        <v>3391</v>
      </c>
    </row>
    <row r="194" spans="1:118" x14ac:dyDescent="0.35">
      <c r="A194" s="46" t="s">
        <v>1529</v>
      </c>
      <c r="B194" s="47">
        <v>44326</v>
      </c>
      <c r="C194" s="47">
        <v>44316</v>
      </c>
      <c r="D194" s="47">
        <v>44322</v>
      </c>
      <c r="E194" s="46" t="s">
        <v>1461</v>
      </c>
      <c r="F194" s="46" t="s">
        <v>105</v>
      </c>
      <c r="G194" s="46" t="s">
        <v>1499</v>
      </c>
      <c r="H194" s="46" t="s">
        <v>1497</v>
      </c>
      <c r="I194" s="46" t="s">
        <v>1520</v>
      </c>
      <c r="J194" s="46" t="s">
        <v>1519</v>
      </c>
      <c r="K194" s="46" t="s">
        <v>1530</v>
      </c>
      <c r="L194" s="46" t="s">
        <v>1531</v>
      </c>
      <c r="M194" s="46">
        <v>8.6126000000000005</v>
      </c>
      <c r="N194" s="46">
        <v>33.054009999999998</v>
      </c>
      <c r="O194" s="46" t="s">
        <v>232</v>
      </c>
      <c r="P194" s="46" t="s">
        <v>302</v>
      </c>
      <c r="Q194" s="46" t="s">
        <v>24</v>
      </c>
      <c r="R194" s="46" t="b">
        <v>1</v>
      </c>
      <c r="S194" s="46" t="b">
        <v>1</v>
      </c>
      <c r="U194" s="46" t="b">
        <v>1</v>
      </c>
      <c r="V194" s="46">
        <v>239</v>
      </c>
      <c r="W194" s="46">
        <v>1319</v>
      </c>
      <c r="X194" s="46">
        <v>24</v>
      </c>
      <c r="Y194" s="46">
        <v>72</v>
      </c>
      <c r="Z194" s="46">
        <v>115</v>
      </c>
      <c r="AA194" s="46">
        <v>241</v>
      </c>
      <c r="AB194" s="46">
        <v>184</v>
      </c>
      <c r="AC194" s="46">
        <v>12</v>
      </c>
      <c r="AD194" s="46">
        <v>25</v>
      </c>
      <c r="AE194" s="46">
        <v>48</v>
      </c>
      <c r="AF194" s="46">
        <v>113</v>
      </c>
      <c r="AG194" s="46">
        <v>215</v>
      </c>
      <c r="AH194" s="46">
        <v>243</v>
      </c>
      <c r="AI194" s="46">
        <v>27</v>
      </c>
      <c r="AJ194" s="46">
        <v>648</v>
      </c>
      <c r="AK194" s="46">
        <v>671</v>
      </c>
      <c r="AL194" s="46">
        <v>169</v>
      </c>
      <c r="AM194" s="46">
        <v>39</v>
      </c>
      <c r="AN194" s="46">
        <v>1319</v>
      </c>
      <c r="AP194" s="46" t="s">
        <v>48</v>
      </c>
      <c r="AR194" s="46" t="s">
        <v>234</v>
      </c>
      <c r="AT194" s="46" t="b">
        <v>1</v>
      </c>
      <c r="AV194" s="46" t="s">
        <v>1516</v>
      </c>
      <c r="AX194" s="46" t="s">
        <v>502</v>
      </c>
      <c r="BD194" s="46" t="s">
        <v>256</v>
      </c>
      <c r="BE194" s="46" t="b">
        <v>1</v>
      </c>
      <c r="BH194" s="46" t="b">
        <v>1</v>
      </c>
      <c r="BL194" s="46" t="b">
        <v>1</v>
      </c>
      <c r="BP194" s="46" t="s">
        <v>237</v>
      </c>
      <c r="BQ194" s="46" t="s">
        <v>242</v>
      </c>
      <c r="BR194" s="46" t="s">
        <v>238</v>
      </c>
      <c r="BS194" s="46" t="s">
        <v>1461</v>
      </c>
      <c r="BT194" s="46" t="s">
        <v>105</v>
      </c>
      <c r="BU194" s="46" t="s">
        <v>1499</v>
      </c>
      <c r="BV194" s="46" t="s">
        <v>1497</v>
      </c>
      <c r="BX194" s="46" t="s">
        <v>1512</v>
      </c>
      <c r="BY194" s="46" t="s">
        <v>1513</v>
      </c>
      <c r="CA194" s="46" t="s">
        <v>244</v>
      </c>
      <c r="CB194" s="46" t="s">
        <v>240</v>
      </c>
      <c r="CC194" s="46" t="s">
        <v>1512</v>
      </c>
      <c r="CU194" s="46" t="s">
        <v>264</v>
      </c>
      <c r="DA194" s="46" t="s">
        <v>265</v>
      </c>
      <c r="DB194" s="46" t="s">
        <v>245</v>
      </c>
      <c r="DC194" s="46" t="s">
        <v>245</v>
      </c>
      <c r="DD194" s="46" t="s">
        <v>265</v>
      </c>
      <c r="DE194" s="46" t="s">
        <v>265</v>
      </c>
      <c r="DF194" s="46" t="s">
        <v>265</v>
      </c>
      <c r="DG194" s="46" t="s">
        <v>265</v>
      </c>
      <c r="DH194" s="46" t="s">
        <v>247</v>
      </c>
      <c r="DK194" s="46" t="b">
        <f>vw_ET_Dataset_Public[[#This Row],[Event Location:  State PCODE]]=vw_ET_Dataset_Public[[#This Row],[Arrival from: Admin 1 PCODE]]</f>
        <v>1</v>
      </c>
      <c r="DL194" s="46" t="b">
        <f>vw_ET_Dataset_Public[[#This Row],[Event Location:  County PCODE]]=vw_ET_Dataset_Public[[#This Row],[Arrival from: Admin 2 PCODE]]</f>
        <v>1</v>
      </c>
      <c r="DM194" s="46" t="b">
        <f>vw_ET_Dataset_Public[[#This Row],[Event Location:  Payam PCODE]]=vw_ET_Dataset_Public[[#This Row],[Arrival from: Admin 3 PCODE]]</f>
        <v>0</v>
      </c>
      <c r="DN194" s="46" t="s">
        <v>3391</v>
      </c>
    </row>
    <row r="195" spans="1:118" x14ac:dyDescent="0.35">
      <c r="A195" s="46" t="s">
        <v>1525</v>
      </c>
      <c r="B195" s="47">
        <v>44326</v>
      </c>
      <c r="C195" s="47">
        <v>44316</v>
      </c>
      <c r="D195" s="47">
        <v>44322</v>
      </c>
      <c r="E195" s="46" t="s">
        <v>1461</v>
      </c>
      <c r="F195" s="46" t="s">
        <v>105</v>
      </c>
      <c r="G195" s="46" t="s">
        <v>1499</v>
      </c>
      <c r="H195" s="46" t="s">
        <v>1497</v>
      </c>
      <c r="I195" s="46" t="s">
        <v>1520</v>
      </c>
      <c r="J195" s="46" t="s">
        <v>1519</v>
      </c>
      <c r="K195" s="46" t="s">
        <v>1526</v>
      </c>
      <c r="L195" s="46" t="s">
        <v>1527</v>
      </c>
      <c r="M195" s="46">
        <v>8.6242999999999999</v>
      </c>
      <c r="N195" s="46">
        <v>33.073070000000001</v>
      </c>
      <c r="O195" s="46" t="s">
        <v>232</v>
      </c>
      <c r="P195" s="46" t="s">
        <v>302</v>
      </c>
      <c r="Q195" s="46" t="s">
        <v>24</v>
      </c>
      <c r="R195" s="46" t="b">
        <v>1</v>
      </c>
      <c r="S195" s="46" t="b">
        <v>1</v>
      </c>
      <c r="U195" s="46" t="b">
        <v>1</v>
      </c>
      <c r="V195" s="46">
        <v>283</v>
      </c>
      <c r="W195" s="46">
        <v>1557</v>
      </c>
      <c r="X195" s="46">
        <v>40</v>
      </c>
      <c r="Y195" s="46">
        <v>60</v>
      </c>
      <c r="Z195" s="46">
        <v>150</v>
      </c>
      <c r="AA195" s="46">
        <v>210</v>
      </c>
      <c r="AB195" s="46">
        <v>200</v>
      </c>
      <c r="AC195" s="46">
        <v>34</v>
      </c>
      <c r="AD195" s="46">
        <v>80</v>
      </c>
      <c r="AE195" s="46">
        <v>84</v>
      </c>
      <c r="AF195" s="46">
        <v>171</v>
      </c>
      <c r="AG195" s="46">
        <v>234</v>
      </c>
      <c r="AH195" s="46">
        <v>246</v>
      </c>
      <c r="AI195" s="46">
        <v>48</v>
      </c>
      <c r="AJ195" s="46">
        <v>694</v>
      </c>
      <c r="AK195" s="46">
        <v>863</v>
      </c>
      <c r="AL195" s="46">
        <v>264</v>
      </c>
      <c r="AM195" s="46">
        <v>82</v>
      </c>
      <c r="AN195" s="46">
        <v>1557</v>
      </c>
      <c r="AP195" s="46" t="s">
        <v>48</v>
      </c>
      <c r="AR195" s="46" t="s">
        <v>234</v>
      </c>
      <c r="AU195" s="46" t="b">
        <v>1</v>
      </c>
      <c r="AV195" s="46" t="s">
        <v>1516</v>
      </c>
      <c r="AX195" s="46" t="s">
        <v>502</v>
      </c>
      <c r="BD195" s="46" t="s">
        <v>256</v>
      </c>
      <c r="BF195" s="46" t="b">
        <v>1</v>
      </c>
      <c r="BH195" s="46" t="b">
        <v>1</v>
      </c>
      <c r="BJ195" s="46" t="b">
        <v>1</v>
      </c>
      <c r="BL195" s="46" t="b">
        <v>1</v>
      </c>
      <c r="BP195" s="46" t="s">
        <v>237</v>
      </c>
      <c r="BQ195" s="46" t="s">
        <v>242</v>
      </c>
      <c r="BR195" s="46" t="s">
        <v>238</v>
      </c>
      <c r="BS195" s="46" t="s">
        <v>1461</v>
      </c>
      <c r="BT195" s="46" t="s">
        <v>105</v>
      </c>
      <c r="BU195" s="46" t="s">
        <v>1499</v>
      </c>
      <c r="BV195" s="46" t="s">
        <v>1497</v>
      </c>
      <c r="BX195" s="46" t="s">
        <v>352</v>
      </c>
      <c r="BY195" s="46" t="s">
        <v>244</v>
      </c>
      <c r="BZ195" s="46" t="s">
        <v>1528</v>
      </c>
      <c r="CA195" s="46" t="s">
        <v>244</v>
      </c>
      <c r="CB195" s="46" t="s">
        <v>240</v>
      </c>
      <c r="CC195" s="46" t="s">
        <v>1528</v>
      </c>
      <c r="CU195" s="46" t="s">
        <v>264</v>
      </c>
      <c r="DA195" s="46" t="s">
        <v>245</v>
      </c>
      <c r="DB195" s="46" t="s">
        <v>245</v>
      </c>
      <c r="DC195" s="46" t="s">
        <v>245</v>
      </c>
      <c r="DD195" s="46" t="s">
        <v>265</v>
      </c>
      <c r="DE195" s="46" t="s">
        <v>265</v>
      </c>
      <c r="DF195" s="46" t="s">
        <v>265</v>
      </c>
      <c r="DG195" s="46" t="s">
        <v>265</v>
      </c>
      <c r="DH195" s="46" t="s">
        <v>247</v>
      </c>
      <c r="DK195" s="46" t="b">
        <f>vw_ET_Dataset_Public[[#This Row],[Event Location:  State PCODE]]=vw_ET_Dataset_Public[[#This Row],[Arrival from: Admin 1 PCODE]]</f>
        <v>1</v>
      </c>
      <c r="DL195" s="46" t="b">
        <f>vw_ET_Dataset_Public[[#This Row],[Event Location:  County PCODE]]=vw_ET_Dataset_Public[[#This Row],[Arrival from: Admin 2 PCODE]]</f>
        <v>1</v>
      </c>
      <c r="DM195" s="46" t="b">
        <f>vw_ET_Dataset_Public[[#This Row],[Event Location:  Payam PCODE]]=vw_ET_Dataset_Public[[#This Row],[Arrival from: Admin 3 PCODE]]</f>
        <v>0</v>
      </c>
      <c r="DN195" s="46" t="s">
        <v>3391</v>
      </c>
    </row>
    <row r="196" spans="1:118" x14ac:dyDescent="0.35">
      <c r="A196" s="46" t="s">
        <v>1532</v>
      </c>
      <c r="B196" s="47">
        <v>44326</v>
      </c>
      <c r="C196" s="47">
        <v>44316</v>
      </c>
      <c r="D196" s="47">
        <v>44322</v>
      </c>
      <c r="E196" s="46" t="s">
        <v>1461</v>
      </c>
      <c r="F196" s="46" t="s">
        <v>105</v>
      </c>
      <c r="G196" s="46" t="s">
        <v>1499</v>
      </c>
      <c r="H196" s="46" t="s">
        <v>1497</v>
      </c>
      <c r="I196" s="46" t="s">
        <v>1520</v>
      </c>
      <c r="J196" s="46" t="s">
        <v>1519</v>
      </c>
      <c r="K196" s="46" t="s">
        <v>1533</v>
      </c>
      <c r="L196" s="46" t="s">
        <v>1534</v>
      </c>
      <c r="M196" s="46">
        <v>8.6143999999999998</v>
      </c>
      <c r="N196" s="46">
        <v>33.061199999999999</v>
      </c>
      <c r="O196" s="46" t="s">
        <v>232</v>
      </c>
      <c r="P196" s="46" t="s">
        <v>302</v>
      </c>
      <c r="Q196" s="46" t="s">
        <v>24</v>
      </c>
      <c r="R196" s="46" t="b">
        <v>1</v>
      </c>
      <c r="S196" s="46" t="b">
        <v>1</v>
      </c>
      <c r="U196" s="46" t="b">
        <v>1</v>
      </c>
      <c r="V196" s="46">
        <v>374</v>
      </c>
      <c r="W196" s="46">
        <v>2058</v>
      </c>
      <c r="X196" s="46">
        <v>25</v>
      </c>
      <c r="Y196" s="46">
        <v>60</v>
      </c>
      <c r="Z196" s="46">
        <v>230</v>
      </c>
      <c r="AA196" s="46">
        <v>320</v>
      </c>
      <c r="AB196" s="46">
        <v>279</v>
      </c>
      <c r="AC196" s="46">
        <v>21</v>
      </c>
      <c r="AD196" s="46">
        <v>48</v>
      </c>
      <c r="AE196" s="46">
        <v>80</v>
      </c>
      <c r="AF196" s="46">
        <v>272</v>
      </c>
      <c r="AG196" s="46">
        <v>378</v>
      </c>
      <c r="AH196" s="46">
        <v>300</v>
      </c>
      <c r="AI196" s="46">
        <v>45</v>
      </c>
      <c r="AJ196" s="46">
        <v>935</v>
      </c>
      <c r="AK196" s="46">
        <v>1123</v>
      </c>
      <c r="AL196" s="46">
        <v>213</v>
      </c>
      <c r="AM196" s="46">
        <v>66</v>
      </c>
      <c r="AN196" s="46">
        <v>2058</v>
      </c>
      <c r="AP196" s="46" t="s">
        <v>48</v>
      </c>
      <c r="AR196" s="46" t="s">
        <v>303</v>
      </c>
      <c r="AT196" s="46" t="b">
        <v>1</v>
      </c>
      <c r="AV196" s="46" t="s">
        <v>255</v>
      </c>
      <c r="AX196" s="46" t="s">
        <v>502</v>
      </c>
      <c r="BD196" s="46" t="s">
        <v>256</v>
      </c>
      <c r="BF196" s="46" t="b">
        <v>1</v>
      </c>
      <c r="BH196" s="46" t="b">
        <v>1</v>
      </c>
      <c r="BL196" s="46" t="b">
        <v>1</v>
      </c>
      <c r="BP196" s="46" t="s">
        <v>237</v>
      </c>
      <c r="BQ196" s="46" t="s">
        <v>242</v>
      </c>
      <c r="BR196" s="46" t="s">
        <v>238</v>
      </c>
      <c r="BS196" s="46" t="s">
        <v>1461</v>
      </c>
      <c r="BT196" s="46" t="s">
        <v>105</v>
      </c>
      <c r="BU196" s="46" t="s">
        <v>1499</v>
      </c>
      <c r="BV196" s="46" t="s">
        <v>1497</v>
      </c>
      <c r="BX196" s="46" t="s">
        <v>1512</v>
      </c>
      <c r="BY196" s="46" t="s">
        <v>1513</v>
      </c>
      <c r="CA196" s="46" t="s">
        <v>244</v>
      </c>
      <c r="CB196" s="46" t="s">
        <v>240</v>
      </c>
      <c r="CC196" s="46" t="s">
        <v>1498</v>
      </c>
      <c r="CU196" s="46" t="s">
        <v>264</v>
      </c>
      <c r="DA196" s="46" t="s">
        <v>265</v>
      </c>
      <c r="DB196" s="46" t="s">
        <v>245</v>
      </c>
      <c r="DC196" s="46" t="s">
        <v>245</v>
      </c>
      <c r="DD196" s="46" t="s">
        <v>265</v>
      </c>
      <c r="DE196" s="46" t="s">
        <v>265</v>
      </c>
      <c r="DF196" s="46" t="s">
        <v>265</v>
      </c>
      <c r="DG196" s="46" t="s">
        <v>265</v>
      </c>
      <c r="DH196" s="46" t="s">
        <v>247</v>
      </c>
      <c r="DK196" s="46" t="b">
        <f>vw_ET_Dataset_Public[[#This Row],[Event Location:  State PCODE]]=vw_ET_Dataset_Public[[#This Row],[Arrival from: Admin 1 PCODE]]</f>
        <v>1</v>
      </c>
      <c r="DL196" s="46" t="b">
        <f>vw_ET_Dataset_Public[[#This Row],[Event Location:  County PCODE]]=vw_ET_Dataset_Public[[#This Row],[Arrival from: Admin 2 PCODE]]</f>
        <v>1</v>
      </c>
      <c r="DM196" s="46" t="b">
        <f>vw_ET_Dataset_Public[[#This Row],[Event Location:  Payam PCODE]]=vw_ET_Dataset_Public[[#This Row],[Arrival from: Admin 3 PCODE]]</f>
        <v>0</v>
      </c>
      <c r="DN196" s="46" t="s">
        <v>3391</v>
      </c>
    </row>
    <row r="197" spans="1:118" x14ac:dyDescent="0.35">
      <c r="A197" s="46" t="s">
        <v>1518</v>
      </c>
      <c r="B197" s="47">
        <v>44326</v>
      </c>
      <c r="C197" s="47">
        <v>44316</v>
      </c>
      <c r="D197" s="47">
        <v>44322</v>
      </c>
      <c r="E197" s="46" t="s">
        <v>1461</v>
      </c>
      <c r="F197" s="46" t="s">
        <v>105</v>
      </c>
      <c r="G197" s="46" t="s">
        <v>1499</v>
      </c>
      <c r="H197" s="46" t="s">
        <v>1497</v>
      </c>
      <c r="I197" s="46" t="s">
        <v>1520</v>
      </c>
      <c r="J197" s="46" t="s">
        <v>1519</v>
      </c>
      <c r="K197" s="46" t="s">
        <v>1521</v>
      </c>
      <c r="L197" s="46" t="s">
        <v>1522</v>
      </c>
      <c r="M197" s="46">
        <v>8.6113800000000005</v>
      </c>
      <c r="N197" s="46">
        <v>33.040439999999997</v>
      </c>
      <c r="O197" s="46" t="s">
        <v>232</v>
      </c>
      <c r="P197" s="46" t="s">
        <v>302</v>
      </c>
      <c r="Q197" s="46" t="s">
        <v>24</v>
      </c>
      <c r="R197" s="46" t="b">
        <v>1</v>
      </c>
      <c r="S197" s="46" t="b">
        <v>1</v>
      </c>
      <c r="U197" s="46" t="b">
        <v>1</v>
      </c>
      <c r="V197" s="46">
        <v>249</v>
      </c>
      <c r="W197" s="46">
        <v>1371</v>
      </c>
      <c r="X197" s="46">
        <v>15</v>
      </c>
      <c r="Y197" s="46">
        <v>45</v>
      </c>
      <c r="Z197" s="46">
        <v>124</v>
      </c>
      <c r="AA197" s="46">
        <v>241</v>
      </c>
      <c r="AB197" s="46">
        <v>214</v>
      </c>
      <c r="AC197" s="46">
        <v>16</v>
      </c>
      <c r="AD197" s="46">
        <v>27</v>
      </c>
      <c r="AE197" s="46">
        <v>60</v>
      </c>
      <c r="AF197" s="46">
        <v>138</v>
      </c>
      <c r="AG197" s="46">
        <v>170</v>
      </c>
      <c r="AH197" s="46">
        <v>300</v>
      </c>
      <c r="AI197" s="46">
        <v>21</v>
      </c>
      <c r="AJ197" s="46">
        <v>655</v>
      </c>
      <c r="AK197" s="46">
        <v>716</v>
      </c>
      <c r="AL197" s="46">
        <v>147</v>
      </c>
      <c r="AM197" s="46">
        <v>37</v>
      </c>
      <c r="AN197" s="46">
        <v>1371</v>
      </c>
      <c r="AP197" s="46" t="s">
        <v>48</v>
      </c>
      <c r="AR197" s="46" t="s">
        <v>303</v>
      </c>
      <c r="AT197" s="46" t="b">
        <v>1</v>
      </c>
      <c r="AV197" s="46" t="s">
        <v>255</v>
      </c>
      <c r="AX197" s="46" t="s">
        <v>502</v>
      </c>
      <c r="BD197" s="46" t="s">
        <v>256</v>
      </c>
      <c r="BE197" s="46" t="b">
        <v>1</v>
      </c>
      <c r="BF197" s="46" t="b">
        <v>1</v>
      </c>
      <c r="BP197" s="46" t="s">
        <v>237</v>
      </c>
      <c r="BQ197" s="46" t="s">
        <v>242</v>
      </c>
      <c r="BR197" s="46" t="s">
        <v>238</v>
      </c>
      <c r="BS197" s="46" t="s">
        <v>1461</v>
      </c>
      <c r="BT197" s="46" t="s">
        <v>105</v>
      </c>
      <c r="BU197" s="46" t="s">
        <v>1499</v>
      </c>
      <c r="BV197" s="46" t="s">
        <v>1497</v>
      </c>
      <c r="BX197" s="46" t="s">
        <v>1519</v>
      </c>
      <c r="BY197" s="46" t="s">
        <v>1520</v>
      </c>
      <c r="CA197" s="46" t="s">
        <v>1524</v>
      </c>
      <c r="CB197" s="46" t="s">
        <v>2948</v>
      </c>
      <c r="CC197" s="46" t="s">
        <v>1523</v>
      </c>
      <c r="CU197" s="46" t="s">
        <v>264</v>
      </c>
      <c r="DA197" s="46" t="s">
        <v>265</v>
      </c>
      <c r="DB197" s="46" t="s">
        <v>245</v>
      </c>
      <c r="DC197" s="46" t="s">
        <v>245</v>
      </c>
      <c r="DD197" s="46" t="s">
        <v>265</v>
      </c>
      <c r="DE197" s="46" t="s">
        <v>265</v>
      </c>
      <c r="DF197" s="46" t="s">
        <v>265</v>
      </c>
      <c r="DG197" s="46" t="s">
        <v>265</v>
      </c>
      <c r="DH197" s="46" t="s">
        <v>247</v>
      </c>
      <c r="DK197" s="46" t="b">
        <f>vw_ET_Dataset_Public[[#This Row],[Event Location:  State PCODE]]=vw_ET_Dataset_Public[[#This Row],[Arrival from: Admin 1 PCODE]]</f>
        <v>1</v>
      </c>
      <c r="DL197" s="46" t="b">
        <f>vw_ET_Dataset_Public[[#This Row],[Event Location:  County PCODE]]=vw_ET_Dataset_Public[[#This Row],[Arrival from: Admin 2 PCODE]]</f>
        <v>1</v>
      </c>
      <c r="DM197" s="46" t="b">
        <f>vw_ET_Dataset_Public[[#This Row],[Event Location:  Payam PCODE]]=vw_ET_Dataset_Public[[#This Row],[Arrival from: Admin 3 PCODE]]</f>
        <v>1</v>
      </c>
      <c r="DN197" s="46" t="s">
        <v>3390</v>
      </c>
    </row>
    <row r="198" spans="1:118" x14ac:dyDescent="0.35">
      <c r="A198" s="46" t="s">
        <v>814</v>
      </c>
      <c r="B198" s="47">
        <v>44326</v>
      </c>
      <c r="C198" s="47">
        <v>44323</v>
      </c>
      <c r="D198" s="47">
        <v>44326</v>
      </c>
      <c r="E198" s="46" t="s">
        <v>260</v>
      </c>
      <c r="F198" s="46" t="s">
        <v>83</v>
      </c>
      <c r="G198" s="46" t="s">
        <v>261</v>
      </c>
      <c r="H198" s="46" t="s">
        <v>257</v>
      </c>
      <c r="I198" s="46" t="s">
        <v>262</v>
      </c>
      <c r="J198" s="46" t="s">
        <v>258</v>
      </c>
      <c r="K198" s="46" t="s">
        <v>815</v>
      </c>
      <c r="L198" s="46" t="s">
        <v>3386</v>
      </c>
      <c r="M198" s="46">
        <v>6.8035759100000002</v>
      </c>
      <c r="N198" s="46">
        <v>33.131225530000002</v>
      </c>
      <c r="O198" s="46" t="s">
        <v>232</v>
      </c>
      <c r="P198" s="46" t="s">
        <v>302</v>
      </c>
      <c r="Q198" s="46" t="s">
        <v>6</v>
      </c>
      <c r="U198" s="46" t="b">
        <v>1</v>
      </c>
      <c r="V198" s="46">
        <v>21</v>
      </c>
      <c r="W198" s="46">
        <v>115</v>
      </c>
      <c r="X198" s="46">
        <v>5</v>
      </c>
      <c r="Y198" s="46">
        <v>11</v>
      </c>
      <c r="Z198" s="46">
        <v>17</v>
      </c>
      <c r="AA198" s="46">
        <v>8</v>
      </c>
      <c r="AB198" s="46">
        <v>9</v>
      </c>
      <c r="AC198" s="46">
        <v>6</v>
      </c>
      <c r="AD198" s="46">
        <v>8</v>
      </c>
      <c r="AE198" s="46">
        <v>14</v>
      </c>
      <c r="AF198" s="46">
        <v>17</v>
      </c>
      <c r="AG198" s="46">
        <v>9</v>
      </c>
      <c r="AH198" s="46">
        <v>7</v>
      </c>
      <c r="AI198" s="46">
        <v>4</v>
      </c>
      <c r="AJ198" s="46">
        <v>56</v>
      </c>
      <c r="AK198" s="46">
        <v>59</v>
      </c>
      <c r="AL198" s="46">
        <v>38</v>
      </c>
      <c r="AM198" s="46">
        <v>10</v>
      </c>
      <c r="AN198" s="46">
        <v>115</v>
      </c>
      <c r="AO198" s="46" t="s">
        <v>12</v>
      </c>
      <c r="AP198" s="46" t="s">
        <v>48</v>
      </c>
      <c r="AR198" s="46" t="s">
        <v>272</v>
      </c>
      <c r="AV198" s="46" t="s">
        <v>255</v>
      </c>
      <c r="AX198" s="46" t="s">
        <v>29</v>
      </c>
      <c r="AZ198" s="46" t="s">
        <v>273</v>
      </c>
      <c r="BB198" s="46" t="b">
        <v>1</v>
      </c>
      <c r="BD198" s="46" t="s">
        <v>256</v>
      </c>
      <c r="BE198" s="46" t="b">
        <v>1</v>
      </c>
      <c r="BF198" s="46" t="b">
        <v>1</v>
      </c>
      <c r="BH198" s="46" t="b">
        <v>1</v>
      </c>
      <c r="BI198" s="46" t="b">
        <v>1</v>
      </c>
      <c r="BJ198" s="46" t="b">
        <v>1</v>
      </c>
      <c r="BL198" s="46" t="b">
        <v>1</v>
      </c>
      <c r="BP198" s="46" t="s">
        <v>237</v>
      </c>
      <c r="BQ198" s="46" t="s">
        <v>242</v>
      </c>
      <c r="BR198" s="46" t="s">
        <v>238</v>
      </c>
      <c r="BS198" s="46" t="s">
        <v>260</v>
      </c>
      <c r="BT198" s="46" t="s">
        <v>83</v>
      </c>
      <c r="BU198" s="46" t="s">
        <v>261</v>
      </c>
      <c r="BV198" s="46" t="s">
        <v>257</v>
      </c>
      <c r="BX198" s="46" t="s">
        <v>258</v>
      </c>
      <c r="BY198" s="46" t="s">
        <v>262</v>
      </c>
      <c r="CA198" s="46" t="s">
        <v>244</v>
      </c>
      <c r="CB198" s="46" t="s">
        <v>240</v>
      </c>
      <c r="CC198" s="46" t="s">
        <v>816</v>
      </c>
      <c r="CD198" s="46" t="s">
        <v>237</v>
      </c>
      <c r="CU198" s="46" t="s">
        <v>264</v>
      </c>
      <c r="DA198" s="46" t="s">
        <v>245</v>
      </c>
      <c r="DB198" s="46" t="s">
        <v>245</v>
      </c>
      <c r="DC198" s="46" t="s">
        <v>245</v>
      </c>
      <c r="DD198" s="46" t="s">
        <v>265</v>
      </c>
      <c r="DE198" s="46" t="s">
        <v>245</v>
      </c>
      <c r="DF198" s="46" t="s">
        <v>265</v>
      </c>
      <c r="DG198" s="46" t="s">
        <v>265</v>
      </c>
      <c r="DH198" s="46" t="s">
        <v>247</v>
      </c>
      <c r="DK198" s="46" t="b">
        <f>vw_ET_Dataset_Public[[#This Row],[Event Location:  State PCODE]]=vw_ET_Dataset_Public[[#This Row],[Arrival from: Admin 1 PCODE]]</f>
        <v>1</v>
      </c>
      <c r="DL198" s="46" t="b">
        <f>vw_ET_Dataset_Public[[#This Row],[Event Location:  County PCODE]]=vw_ET_Dataset_Public[[#This Row],[Arrival from: Admin 2 PCODE]]</f>
        <v>1</v>
      </c>
      <c r="DM198" s="46" t="b">
        <f>vw_ET_Dataset_Public[[#This Row],[Event Location:  Payam PCODE]]=vw_ET_Dataset_Public[[#This Row],[Arrival from: Admin 3 PCODE]]</f>
        <v>1</v>
      </c>
      <c r="DN198" s="46" t="s">
        <v>3390</v>
      </c>
    </row>
    <row r="199" spans="1:118" x14ac:dyDescent="0.35">
      <c r="A199" s="46" t="s">
        <v>809</v>
      </c>
      <c r="B199" s="47">
        <v>44326</v>
      </c>
      <c r="C199" s="47">
        <v>44323</v>
      </c>
      <c r="D199" s="47">
        <v>44326</v>
      </c>
      <c r="E199" s="46" t="s">
        <v>260</v>
      </c>
      <c r="F199" s="46" t="s">
        <v>83</v>
      </c>
      <c r="G199" s="46" t="s">
        <v>261</v>
      </c>
      <c r="H199" s="46" t="s">
        <v>257</v>
      </c>
      <c r="I199" s="46" t="s">
        <v>262</v>
      </c>
      <c r="J199" s="46" t="s">
        <v>258</v>
      </c>
      <c r="K199" s="46" t="s">
        <v>810</v>
      </c>
      <c r="L199" s="46" t="s">
        <v>811</v>
      </c>
      <c r="M199" s="46">
        <v>6.7984951999999996</v>
      </c>
      <c r="N199" s="46">
        <v>33.131325199999999</v>
      </c>
      <c r="O199" s="46" t="s">
        <v>253</v>
      </c>
      <c r="P199" s="46" t="s">
        <v>302</v>
      </c>
      <c r="Q199" s="46" t="s">
        <v>6</v>
      </c>
      <c r="R199" s="46" t="b">
        <v>1</v>
      </c>
      <c r="V199" s="46">
        <v>40</v>
      </c>
      <c r="W199" s="46">
        <v>202</v>
      </c>
      <c r="X199" s="46">
        <v>2</v>
      </c>
      <c r="Y199" s="46">
        <v>6</v>
      </c>
      <c r="Z199" s="46">
        <v>19</v>
      </c>
      <c r="AA199" s="46">
        <v>36</v>
      </c>
      <c r="AB199" s="46">
        <v>15</v>
      </c>
      <c r="AC199" s="46">
        <v>7</v>
      </c>
      <c r="AD199" s="46">
        <v>2</v>
      </c>
      <c r="AE199" s="46">
        <v>7</v>
      </c>
      <c r="AF199" s="46">
        <v>20</v>
      </c>
      <c r="AG199" s="46">
        <v>57</v>
      </c>
      <c r="AH199" s="46">
        <v>19</v>
      </c>
      <c r="AI199" s="46">
        <v>12</v>
      </c>
      <c r="AJ199" s="46">
        <v>85</v>
      </c>
      <c r="AK199" s="46">
        <v>117</v>
      </c>
      <c r="AL199" s="46">
        <v>17</v>
      </c>
      <c r="AM199" s="46">
        <v>19</v>
      </c>
      <c r="AN199" s="46">
        <v>202</v>
      </c>
      <c r="AO199" s="46" t="s">
        <v>12</v>
      </c>
      <c r="AP199" s="46" t="s">
        <v>48</v>
      </c>
      <c r="AR199" s="46" t="s">
        <v>234</v>
      </c>
      <c r="AV199" s="46" t="s">
        <v>255</v>
      </c>
      <c r="AX199" s="46" t="s">
        <v>29</v>
      </c>
      <c r="AZ199" s="46" t="s">
        <v>273</v>
      </c>
      <c r="BB199" s="46" t="b">
        <v>1</v>
      </c>
      <c r="BD199" s="46" t="s">
        <v>256</v>
      </c>
      <c r="BF199" s="46" t="b">
        <v>1</v>
      </c>
      <c r="BP199" s="46" t="s">
        <v>237</v>
      </c>
      <c r="BQ199" s="46" t="s">
        <v>242</v>
      </c>
      <c r="BR199" s="46" t="s">
        <v>238</v>
      </c>
      <c r="BS199" s="46" t="s">
        <v>260</v>
      </c>
      <c r="BT199" s="46" t="s">
        <v>83</v>
      </c>
      <c r="BU199" s="46" t="s">
        <v>261</v>
      </c>
      <c r="BV199" s="46" t="s">
        <v>257</v>
      </c>
      <c r="BX199" s="46" t="s">
        <v>708</v>
      </c>
      <c r="BY199" s="46" t="s">
        <v>709</v>
      </c>
      <c r="CC199" s="46" t="s">
        <v>812</v>
      </c>
      <c r="CD199" s="46" t="s">
        <v>237</v>
      </c>
      <c r="CU199" s="46" t="s">
        <v>264</v>
      </c>
      <c r="DA199" s="46" t="s">
        <v>245</v>
      </c>
      <c r="DB199" s="46" t="s">
        <v>245</v>
      </c>
      <c r="DC199" s="46" t="s">
        <v>245</v>
      </c>
      <c r="DD199" s="46" t="s">
        <v>265</v>
      </c>
      <c r="DE199" s="46" t="s">
        <v>245</v>
      </c>
      <c r="DF199" s="46" t="s">
        <v>265</v>
      </c>
      <c r="DG199" s="46" t="s">
        <v>265</v>
      </c>
      <c r="DH199" s="46" t="s">
        <v>247</v>
      </c>
      <c r="DK199" s="46" t="b">
        <f>vw_ET_Dataset_Public[[#This Row],[Event Location:  State PCODE]]=vw_ET_Dataset_Public[[#This Row],[Arrival from: Admin 1 PCODE]]</f>
        <v>1</v>
      </c>
      <c r="DL199" s="46" t="b">
        <f>vw_ET_Dataset_Public[[#This Row],[Event Location:  County PCODE]]=vw_ET_Dataset_Public[[#This Row],[Arrival from: Admin 2 PCODE]]</f>
        <v>1</v>
      </c>
      <c r="DM199" s="46" t="b">
        <f>vw_ET_Dataset_Public[[#This Row],[Event Location:  Payam PCODE]]=vw_ET_Dataset_Public[[#This Row],[Arrival from: Admin 3 PCODE]]</f>
        <v>0</v>
      </c>
      <c r="DN199" s="46" t="s">
        <v>3391</v>
      </c>
    </row>
    <row r="200" spans="1:118" x14ac:dyDescent="0.35">
      <c r="A200" s="46" t="s">
        <v>819</v>
      </c>
      <c r="B200" s="47">
        <v>44326</v>
      </c>
      <c r="C200" s="47">
        <v>44323</v>
      </c>
      <c r="D200" s="47">
        <v>44326</v>
      </c>
      <c r="E200" s="46" t="s">
        <v>260</v>
      </c>
      <c r="F200" s="46" t="s">
        <v>83</v>
      </c>
      <c r="G200" s="46" t="s">
        <v>261</v>
      </c>
      <c r="H200" s="46" t="s">
        <v>257</v>
      </c>
      <c r="I200" s="46" t="s">
        <v>262</v>
      </c>
      <c r="J200" s="46" t="s">
        <v>258</v>
      </c>
      <c r="K200" s="46" t="s">
        <v>820</v>
      </c>
      <c r="L200" s="46" t="s">
        <v>2890</v>
      </c>
      <c r="M200" s="46">
        <v>6.8126308</v>
      </c>
      <c r="N200" s="46">
        <v>33.1302801</v>
      </c>
      <c r="O200" s="46" t="s">
        <v>232</v>
      </c>
      <c r="P200" s="46" t="s">
        <v>302</v>
      </c>
      <c r="Q200" s="46" t="s">
        <v>6</v>
      </c>
      <c r="U200" s="46" t="b">
        <v>1</v>
      </c>
      <c r="V200" s="46">
        <v>146</v>
      </c>
      <c r="W200" s="46">
        <v>734</v>
      </c>
      <c r="X200" s="46">
        <v>8</v>
      </c>
      <c r="Y200" s="46">
        <v>24</v>
      </c>
      <c r="Z200" s="46">
        <v>63</v>
      </c>
      <c r="AA200" s="46">
        <v>126</v>
      </c>
      <c r="AB200" s="46">
        <v>53</v>
      </c>
      <c r="AC200" s="46">
        <v>27</v>
      </c>
      <c r="AD200" s="46">
        <v>9</v>
      </c>
      <c r="AE200" s="46">
        <v>31</v>
      </c>
      <c r="AF200" s="46">
        <v>74</v>
      </c>
      <c r="AG200" s="46">
        <v>209</v>
      </c>
      <c r="AH200" s="46">
        <v>69</v>
      </c>
      <c r="AI200" s="46">
        <v>41</v>
      </c>
      <c r="AJ200" s="46">
        <v>301</v>
      </c>
      <c r="AK200" s="46">
        <v>433</v>
      </c>
      <c r="AL200" s="46">
        <v>72</v>
      </c>
      <c r="AM200" s="46">
        <v>68</v>
      </c>
      <c r="AN200" s="46">
        <v>734</v>
      </c>
      <c r="AO200" s="46" t="s">
        <v>12</v>
      </c>
      <c r="AP200" s="46" t="s">
        <v>48</v>
      </c>
      <c r="AR200" s="46" t="s">
        <v>272</v>
      </c>
      <c r="AV200" s="46" t="s">
        <v>255</v>
      </c>
      <c r="AX200" s="46" t="s">
        <v>29</v>
      </c>
      <c r="AZ200" s="46" t="s">
        <v>273</v>
      </c>
      <c r="BB200" s="46" t="b">
        <v>1</v>
      </c>
      <c r="BD200" s="46" t="s">
        <v>256</v>
      </c>
      <c r="BE200" s="46" t="b">
        <v>1</v>
      </c>
      <c r="BF200" s="46" t="b">
        <v>1</v>
      </c>
      <c r="BH200" s="46" t="b">
        <v>1</v>
      </c>
      <c r="BI200" s="46" t="b">
        <v>1</v>
      </c>
      <c r="BJ200" s="46" t="b">
        <v>1</v>
      </c>
      <c r="BL200" s="46" t="b">
        <v>1</v>
      </c>
      <c r="BP200" s="46" t="s">
        <v>237</v>
      </c>
      <c r="BQ200" s="46" t="s">
        <v>242</v>
      </c>
      <c r="BR200" s="46" t="s">
        <v>238</v>
      </c>
      <c r="BS200" s="46" t="s">
        <v>260</v>
      </c>
      <c r="BT200" s="46" t="s">
        <v>83</v>
      </c>
      <c r="BU200" s="46" t="s">
        <v>261</v>
      </c>
      <c r="BV200" s="46" t="s">
        <v>257</v>
      </c>
      <c r="BX200" s="46" t="s">
        <v>711</v>
      </c>
      <c r="BY200" s="46" t="s">
        <v>713</v>
      </c>
      <c r="CA200" s="46" t="s">
        <v>244</v>
      </c>
      <c r="CB200" s="46" t="s">
        <v>240</v>
      </c>
      <c r="CC200" s="46" t="s">
        <v>712</v>
      </c>
      <c r="CD200" s="46" t="s">
        <v>237</v>
      </c>
      <c r="CU200" s="46" t="s">
        <v>264</v>
      </c>
      <c r="DA200" s="46" t="s">
        <v>245</v>
      </c>
      <c r="DB200" s="46" t="s">
        <v>245</v>
      </c>
      <c r="DC200" s="46" t="s">
        <v>245</v>
      </c>
      <c r="DD200" s="46" t="s">
        <v>245</v>
      </c>
      <c r="DE200" s="46" t="s">
        <v>245</v>
      </c>
      <c r="DF200" s="46" t="s">
        <v>245</v>
      </c>
      <c r="DG200" s="46" t="s">
        <v>265</v>
      </c>
      <c r="DH200" s="46" t="s">
        <v>247</v>
      </c>
      <c r="DK200" s="46" t="b">
        <f>vw_ET_Dataset_Public[[#This Row],[Event Location:  State PCODE]]=vw_ET_Dataset_Public[[#This Row],[Arrival from: Admin 1 PCODE]]</f>
        <v>1</v>
      </c>
      <c r="DL200" s="46" t="b">
        <f>vw_ET_Dataset_Public[[#This Row],[Event Location:  County PCODE]]=vw_ET_Dataset_Public[[#This Row],[Arrival from: Admin 2 PCODE]]</f>
        <v>1</v>
      </c>
      <c r="DM200" s="46" t="b">
        <f>vw_ET_Dataset_Public[[#This Row],[Event Location:  Payam PCODE]]=vw_ET_Dataset_Public[[#This Row],[Arrival from: Admin 3 PCODE]]</f>
        <v>0</v>
      </c>
      <c r="DN200" s="46" t="s">
        <v>3391</v>
      </c>
    </row>
    <row r="201" spans="1:118" x14ac:dyDescent="0.35">
      <c r="A201" s="46" t="s">
        <v>826</v>
      </c>
      <c r="B201" s="47">
        <v>44326</v>
      </c>
      <c r="C201" s="47">
        <v>44323</v>
      </c>
      <c r="D201" s="47">
        <v>44326</v>
      </c>
      <c r="E201" s="46" t="s">
        <v>260</v>
      </c>
      <c r="F201" s="46" t="s">
        <v>83</v>
      </c>
      <c r="G201" s="46" t="s">
        <v>261</v>
      </c>
      <c r="H201" s="46" t="s">
        <v>257</v>
      </c>
      <c r="I201" s="46" t="s">
        <v>262</v>
      </c>
      <c r="J201" s="46" t="s">
        <v>258</v>
      </c>
      <c r="K201" s="46" t="s">
        <v>827</v>
      </c>
      <c r="L201" s="46" t="s">
        <v>2892</v>
      </c>
      <c r="M201" s="46">
        <v>6.8043043000000001</v>
      </c>
      <c r="N201" s="46">
        <v>33.141105400000001</v>
      </c>
      <c r="O201" s="46" t="s">
        <v>253</v>
      </c>
      <c r="P201" s="46" t="s">
        <v>302</v>
      </c>
      <c r="Q201" s="46" t="s">
        <v>6</v>
      </c>
      <c r="U201" s="46" t="b">
        <v>1</v>
      </c>
      <c r="V201" s="46">
        <v>23</v>
      </c>
      <c r="W201" s="46">
        <v>132</v>
      </c>
      <c r="X201" s="46">
        <v>3</v>
      </c>
      <c r="Y201" s="46">
        <v>5</v>
      </c>
      <c r="Z201" s="46">
        <v>15</v>
      </c>
      <c r="AA201" s="46">
        <v>23</v>
      </c>
      <c r="AB201" s="46">
        <v>8</v>
      </c>
      <c r="AC201" s="46">
        <v>4</v>
      </c>
      <c r="AD201" s="46">
        <v>2</v>
      </c>
      <c r="AE201" s="46">
        <v>6</v>
      </c>
      <c r="AF201" s="46">
        <v>18</v>
      </c>
      <c r="AG201" s="46">
        <v>32</v>
      </c>
      <c r="AH201" s="46">
        <v>10</v>
      </c>
      <c r="AI201" s="46">
        <v>6</v>
      </c>
      <c r="AJ201" s="46">
        <v>58</v>
      </c>
      <c r="AK201" s="46">
        <v>74</v>
      </c>
      <c r="AL201" s="46">
        <v>16</v>
      </c>
      <c r="AM201" s="46">
        <v>10</v>
      </c>
      <c r="AN201" s="46">
        <v>132</v>
      </c>
      <c r="AO201" s="46" t="s">
        <v>12</v>
      </c>
      <c r="AP201" s="46" t="s">
        <v>48</v>
      </c>
      <c r="AR201" s="46" t="s">
        <v>272</v>
      </c>
      <c r="AV201" s="46" t="s">
        <v>255</v>
      </c>
      <c r="AX201" s="46" t="s">
        <v>29</v>
      </c>
      <c r="AZ201" s="46" t="s">
        <v>273</v>
      </c>
      <c r="BB201" s="46" t="b">
        <v>1</v>
      </c>
      <c r="BD201" s="46" t="s">
        <v>256</v>
      </c>
      <c r="BF201" s="46" t="b">
        <v>1</v>
      </c>
      <c r="BJ201" s="46" t="b">
        <v>1</v>
      </c>
      <c r="BL201" s="46" t="b">
        <v>1</v>
      </c>
      <c r="BP201" s="46" t="s">
        <v>237</v>
      </c>
      <c r="BQ201" s="46" t="s">
        <v>242</v>
      </c>
      <c r="BR201" s="46" t="s">
        <v>238</v>
      </c>
      <c r="BS201" s="46" t="s">
        <v>260</v>
      </c>
      <c r="BT201" s="46" t="s">
        <v>83</v>
      </c>
      <c r="BU201" s="46" t="s">
        <v>261</v>
      </c>
      <c r="BV201" s="46" t="s">
        <v>257</v>
      </c>
      <c r="BX201" s="46" t="s">
        <v>711</v>
      </c>
      <c r="BY201" s="46" t="s">
        <v>713</v>
      </c>
      <c r="CA201" s="46" t="s">
        <v>244</v>
      </c>
      <c r="CB201" s="46" t="s">
        <v>240</v>
      </c>
      <c r="CC201" s="46" t="s">
        <v>828</v>
      </c>
      <c r="CD201" s="46" t="s">
        <v>237</v>
      </c>
      <c r="CU201" s="46" t="s">
        <v>264</v>
      </c>
      <c r="DA201" s="46" t="s">
        <v>245</v>
      </c>
      <c r="DB201" s="46" t="s">
        <v>245</v>
      </c>
      <c r="DC201" s="46" t="s">
        <v>245</v>
      </c>
      <c r="DD201" s="46" t="s">
        <v>245</v>
      </c>
      <c r="DE201" s="46" t="s">
        <v>245</v>
      </c>
      <c r="DF201" s="46" t="s">
        <v>245</v>
      </c>
      <c r="DG201" s="46" t="s">
        <v>265</v>
      </c>
      <c r="DH201" s="46" t="s">
        <v>247</v>
      </c>
      <c r="DK201" s="46" t="b">
        <f>vw_ET_Dataset_Public[[#This Row],[Event Location:  State PCODE]]=vw_ET_Dataset_Public[[#This Row],[Arrival from: Admin 1 PCODE]]</f>
        <v>1</v>
      </c>
      <c r="DL201" s="46" t="b">
        <f>vw_ET_Dataset_Public[[#This Row],[Event Location:  County PCODE]]=vw_ET_Dataset_Public[[#This Row],[Arrival from: Admin 2 PCODE]]</f>
        <v>1</v>
      </c>
      <c r="DM201" s="46" t="b">
        <f>vw_ET_Dataset_Public[[#This Row],[Event Location:  Payam PCODE]]=vw_ET_Dataset_Public[[#This Row],[Arrival from: Admin 3 PCODE]]</f>
        <v>0</v>
      </c>
      <c r="DN201" s="46" t="s">
        <v>3391</v>
      </c>
    </row>
    <row r="202" spans="1:118" x14ac:dyDescent="0.35">
      <c r="A202" s="46" t="s">
        <v>813</v>
      </c>
      <c r="B202" s="47">
        <v>44326</v>
      </c>
      <c r="C202" s="47">
        <v>44323</v>
      </c>
      <c r="D202" s="47">
        <v>44326</v>
      </c>
      <c r="E202" s="46" t="s">
        <v>260</v>
      </c>
      <c r="F202" s="46" t="s">
        <v>83</v>
      </c>
      <c r="G202" s="46" t="s">
        <v>261</v>
      </c>
      <c r="H202" s="46" t="s">
        <v>257</v>
      </c>
      <c r="I202" s="46" t="s">
        <v>262</v>
      </c>
      <c r="J202" s="46" t="s">
        <v>258</v>
      </c>
      <c r="K202" s="46" t="s">
        <v>263</v>
      </c>
      <c r="L202" s="46" t="s">
        <v>259</v>
      </c>
      <c r="M202" s="46">
        <v>6.7985100000000003</v>
      </c>
      <c r="N202" s="46">
        <v>33.123220000000003</v>
      </c>
      <c r="O202" s="46" t="s">
        <v>232</v>
      </c>
      <c r="P202" s="46" t="s">
        <v>302</v>
      </c>
      <c r="Q202" s="46" t="s">
        <v>6</v>
      </c>
      <c r="U202" s="46" t="b">
        <v>1</v>
      </c>
      <c r="V202" s="46">
        <v>22</v>
      </c>
      <c r="W202" s="46">
        <v>111</v>
      </c>
      <c r="X202" s="46">
        <v>2</v>
      </c>
      <c r="Y202" s="46">
        <v>3</v>
      </c>
      <c r="Z202" s="46">
        <v>9</v>
      </c>
      <c r="AA202" s="46">
        <v>20</v>
      </c>
      <c r="AB202" s="46">
        <v>8</v>
      </c>
      <c r="AC202" s="46">
        <v>4</v>
      </c>
      <c r="AD202" s="46">
        <v>1</v>
      </c>
      <c r="AE202" s="46">
        <v>3</v>
      </c>
      <c r="AF202" s="46">
        <v>11</v>
      </c>
      <c r="AG202" s="46">
        <v>32</v>
      </c>
      <c r="AH202" s="46">
        <v>11</v>
      </c>
      <c r="AI202" s="46">
        <v>7</v>
      </c>
      <c r="AJ202" s="46">
        <v>46</v>
      </c>
      <c r="AK202" s="46">
        <v>65</v>
      </c>
      <c r="AL202" s="46">
        <v>9</v>
      </c>
      <c r="AM202" s="46">
        <v>11</v>
      </c>
      <c r="AN202" s="46">
        <v>111</v>
      </c>
      <c r="AO202" s="46" t="s">
        <v>13</v>
      </c>
      <c r="AP202" s="46" t="s">
        <v>48</v>
      </c>
      <c r="AR202" s="46" t="s">
        <v>272</v>
      </c>
      <c r="AV202" s="46" t="s">
        <v>255</v>
      </c>
      <c r="AX202" s="46" t="s">
        <v>29</v>
      </c>
      <c r="AZ202" s="46" t="s">
        <v>789</v>
      </c>
      <c r="BB202" s="46" t="b">
        <v>1</v>
      </c>
      <c r="BC202" s="46" t="b">
        <v>1</v>
      </c>
      <c r="BD202" s="46" t="s">
        <v>256</v>
      </c>
      <c r="BE202" s="46" t="b">
        <v>1</v>
      </c>
      <c r="BF202" s="46" t="b">
        <v>1</v>
      </c>
      <c r="BH202" s="46" t="b">
        <v>1</v>
      </c>
      <c r="BI202" s="46" t="b">
        <v>1</v>
      </c>
      <c r="BJ202" s="46" t="b">
        <v>1</v>
      </c>
      <c r="BL202" s="46" t="b">
        <v>1</v>
      </c>
      <c r="BP202" s="46" t="s">
        <v>237</v>
      </c>
      <c r="BQ202" s="46" t="s">
        <v>242</v>
      </c>
      <c r="BR202" s="46" t="s">
        <v>238</v>
      </c>
      <c r="BS202" s="46" t="s">
        <v>260</v>
      </c>
      <c r="BT202" s="46" t="s">
        <v>83</v>
      </c>
      <c r="BU202" s="46" t="s">
        <v>261</v>
      </c>
      <c r="BV202" s="46" t="s">
        <v>257</v>
      </c>
      <c r="BX202" s="46" t="s">
        <v>711</v>
      </c>
      <c r="BY202" s="46" t="s">
        <v>713</v>
      </c>
      <c r="CA202" s="46" t="s">
        <v>244</v>
      </c>
      <c r="CB202" s="46" t="s">
        <v>240</v>
      </c>
      <c r="CC202" s="46" t="s">
        <v>712</v>
      </c>
      <c r="CD202" s="46" t="s">
        <v>237</v>
      </c>
      <c r="CU202" s="46" t="s">
        <v>264</v>
      </c>
      <c r="DA202" s="46" t="s">
        <v>245</v>
      </c>
      <c r="DB202" s="46" t="s">
        <v>245</v>
      </c>
      <c r="DC202" s="46" t="s">
        <v>245</v>
      </c>
      <c r="DD202" s="46" t="s">
        <v>245</v>
      </c>
      <c r="DE202" s="46" t="s">
        <v>245</v>
      </c>
      <c r="DF202" s="46" t="s">
        <v>245</v>
      </c>
      <c r="DG202" s="46" t="s">
        <v>245</v>
      </c>
      <c r="DH202" s="46" t="s">
        <v>247</v>
      </c>
      <c r="DK202" s="46" t="b">
        <f>vw_ET_Dataset_Public[[#This Row],[Event Location:  State PCODE]]=vw_ET_Dataset_Public[[#This Row],[Arrival from: Admin 1 PCODE]]</f>
        <v>1</v>
      </c>
      <c r="DL202" s="46" t="b">
        <f>vw_ET_Dataset_Public[[#This Row],[Event Location:  County PCODE]]=vw_ET_Dataset_Public[[#This Row],[Arrival from: Admin 2 PCODE]]</f>
        <v>1</v>
      </c>
      <c r="DM202" s="46" t="b">
        <f>vw_ET_Dataset_Public[[#This Row],[Event Location:  Payam PCODE]]=vw_ET_Dataset_Public[[#This Row],[Arrival from: Admin 3 PCODE]]</f>
        <v>0</v>
      </c>
      <c r="DN202" s="46" t="s">
        <v>3391</v>
      </c>
    </row>
    <row r="203" spans="1:118" x14ac:dyDescent="0.35">
      <c r="A203" s="46" t="s">
        <v>817</v>
      </c>
      <c r="B203" s="47">
        <v>44327</v>
      </c>
      <c r="C203" s="47">
        <v>44323</v>
      </c>
      <c r="D203" s="47">
        <v>44326</v>
      </c>
      <c r="E203" s="46" t="s">
        <v>260</v>
      </c>
      <c r="F203" s="46" t="s">
        <v>83</v>
      </c>
      <c r="G203" s="46" t="s">
        <v>261</v>
      </c>
      <c r="H203" s="46" t="s">
        <v>257</v>
      </c>
      <c r="I203" s="46" t="s">
        <v>262</v>
      </c>
      <c r="J203" s="46" t="s">
        <v>258</v>
      </c>
      <c r="K203" s="46" t="s">
        <v>818</v>
      </c>
      <c r="L203" s="46" t="s">
        <v>2889</v>
      </c>
      <c r="M203" s="46">
        <v>6.8223721700000004</v>
      </c>
      <c r="N203" s="46">
        <v>33.107851670000002</v>
      </c>
      <c r="O203" s="46" t="s">
        <v>253</v>
      </c>
      <c r="P203" s="46" t="s">
        <v>302</v>
      </c>
      <c r="Q203" s="46" t="s">
        <v>6</v>
      </c>
      <c r="R203" s="46" t="b">
        <v>1</v>
      </c>
      <c r="V203" s="46">
        <v>60</v>
      </c>
      <c r="W203" s="46">
        <v>308</v>
      </c>
      <c r="X203" s="46">
        <v>3</v>
      </c>
      <c r="Y203" s="46">
        <v>9</v>
      </c>
      <c r="Z203" s="46">
        <v>25</v>
      </c>
      <c r="AA203" s="46">
        <v>54</v>
      </c>
      <c r="AB203" s="46">
        <v>27</v>
      </c>
      <c r="AC203" s="46">
        <v>11</v>
      </c>
      <c r="AD203" s="46">
        <v>2</v>
      </c>
      <c r="AE203" s="46">
        <v>10</v>
      </c>
      <c r="AF203" s="46">
        <v>29</v>
      </c>
      <c r="AG203" s="46">
        <v>88</v>
      </c>
      <c r="AH203" s="46">
        <v>33</v>
      </c>
      <c r="AI203" s="46">
        <v>17</v>
      </c>
      <c r="AJ203" s="46">
        <v>129</v>
      </c>
      <c r="AK203" s="46">
        <v>179</v>
      </c>
      <c r="AL203" s="46">
        <v>24</v>
      </c>
      <c r="AM203" s="46">
        <v>28</v>
      </c>
      <c r="AN203" s="46">
        <v>308</v>
      </c>
      <c r="AO203" s="46" t="s">
        <v>12</v>
      </c>
      <c r="AP203" s="46" t="s">
        <v>48</v>
      </c>
      <c r="AR203" s="46" t="s">
        <v>234</v>
      </c>
      <c r="AV203" s="46" t="s">
        <v>255</v>
      </c>
      <c r="AX203" s="46" t="s">
        <v>29</v>
      </c>
      <c r="AZ203" s="46" t="s">
        <v>273</v>
      </c>
      <c r="BB203" s="46" t="b">
        <v>1</v>
      </c>
      <c r="BD203" s="46" t="s">
        <v>256</v>
      </c>
      <c r="BF203" s="46" t="b">
        <v>1</v>
      </c>
      <c r="BP203" s="46" t="s">
        <v>237</v>
      </c>
      <c r="BQ203" s="46" t="s">
        <v>242</v>
      </c>
      <c r="BR203" s="46" t="s">
        <v>238</v>
      </c>
      <c r="BS203" s="46" t="s">
        <v>260</v>
      </c>
      <c r="BT203" s="46" t="s">
        <v>83</v>
      </c>
      <c r="BU203" s="46" t="s">
        <v>261</v>
      </c>
      <c r="BV203" s="46" t="s">
        <v>257</v>
      </c>
      <c r="BX203" s="46" t="s">
        <v>708</v>
      </c>
      <c r="BY203" s="46" t="s">
        <v>709</v>
      </c>
      <c r="CA203" s="46" t="s">
        <v>723</v>
      </c>
      <c r="CB203" s="46" t="s">
        <v>724</v>
      </c>
      <c r="CC203" s="46" t="s">
        <v>708</v>
      </c>
      <c r="CD203" s="46" t="s">
        <v>237</v>
      </c>
      <c r="CU203" s="46" t="s">
        <v>264</v>
      </c>
      <c r="DA203" s="46" t="s">
        <v>245</v>
      </c>
      <c r="DB203" s="46" t="s">
        <v>245</v>
      </c>
      <c r="DC203" s="46" t="s">
        <v>245</v>
      </c>
      <c r="DD203" s="46" t="s">
        <v>265</v>
      </c>
      <c r="DE203" s="46" t="s">
        <v>245</v>
      </c>
      <c r="DF203" s="46" t="s">
        <v>265</v>
      </c>
      <c r="DG203" s="46" t="s">
        <v>265</v>
      </c>
      <c r="DH203" s="46" t="s">
        <v>247</v>
      </c>
      <c r="DK203" s="46" t="b">
        <f>vw_ET_Dataset_Public[[#This Row],[Event Location:  State PCODE]]=vw_ET_Dataset_Public[[#This Row],[Arrival from: Admin 1 PCODE]]</f>
        <v>1</v>
      </c>
      <c r="DL203" s="46" t="b">
        <f>vw_ET_Dataset_Public[[#This Row],[Event Location:  County PCODE]]=vw_ET_Dataset_Public[[#This Row],[Arrival from: Admin 2 PCODE]]</f>
        <v>1</v>
      </c>
      <c r="DM203" s="46" t="b">
        <f>vw_ET_Dataset_Public[[#This Row],[Event Location:  Payam PCODE]]=vw_ET_Dataset_Public[[#This Row],[Arrival from: Admin 3 PCODE]]</f>
        <v>0</v>
      </c>
      <c r="DN203" s="46" t="s">
        <v>3391</v>
      </c>
    </row>
    <row r="204" spans="1:118" x14ac:dyDescent="0.35">
      <c r="A204" s="46" t="s">
        <v>1623</v>
      </c>
      <c r="B204" s="47">
        <v>44328</v>
      </c>
      <c r="C204" s="47">
        <v>44321</v>
      </c>
      <c r="D204" s="47">
        <v>44328</v>
      </c>
      <c r="E204" s="46" t="s">
        <v>1626</v>
      </c>
      <c r="F204" s="46" t="s">
        <v>111</v>
      </c>
      <c r="G204" s="46" t="s">
        <v>1627</v>
      </c>
      <c r="H204" s="46" t="s">
        <v>1624</v>
      </c>
      <c r="I204" s="46" t="s">
        <v>1628</v>
      </c>
      <c r="J204" s="46" t="s">
        <v>1625</v>
      </c>
      <c r="K204" s="46" t="s">
        <v>1629</v>
      </c>
      <c r="L204" s="46" t="s">
        <v>1630</v>
      </c>
      <c r="M204" s="46">
        <v>8.5895996090000004</v>
      </c>
      <c r="N204" s="46">
        <v>28.594299320000001</v>
      </c>
      <c r="O204" s="46" t="s">
        <v>232</v>
      </c>
      <c r="P204" s="46" t="s">
        <v>382</v>
      </c>
      <c r="Q204" s="46" t="s">
        <v>6</v>
      </c>
      <c r="R204" s="46" t="b">
        <v>1</v>
      </c>
      <c r="U204" s="46" t="b">
        <v>1</v>
      </c>
      <c r="V204" s="46">
        <v>783</v>
      </c>
      <c r="W204" s="46">
        <v>4701</v>
      </c>
      <c r="X204" s="46">
        <v>163</v>
      </c>
      <c r="Y204" s="46">
        <v>564</v>
      </c>
      <c r="Z204" s="46">
        <v>613</v>
      </c>
      <c r="AA204" s="46">
        <v>437</v>
      </c>
      <c r="AB204" s="46">
        <v>328</v>
      </c>
      <c r="AC204" s="46">
        <v>99</v>
      </c>
      <c r="AD204" s="46">
        <v>201</v>
      </c>
      <c r="AE204" s="46">
        <v>374</v>
      </c>
      <c r="AF204" s="46">
        <v>796</v>
      </c>
      <c r="AG204" s="46">
        <v>670</v>
      </c>
      <c r="AH204" s="46">
        <v>335</v>
      </c>
      <c r="AI204" s="46">
        <v>121</v>
      </c>
      <c r="AJ204" s="46">
        <v>2204</v>
      </c>
      <c r="AK204" s="46">
        <v>2497</v>
      </c>
      <c r="AL204" s="46">
        <v>1302</v>
      </c>
      <c r="AM204" s="46">
        <v>220</v>
      </c>
      <c r="AN204" s="46">
        <v>4701</v>
      </c>
      <c r="AO204" s="46" t="s">
        <v>13</v>
      </c>
      <c r="AP204" s="46" t="s">
        <v>48</v>
      </c>
      <c r="AR204" s="46" t="s">
        <v>234</v>
      </c>
      <c r="AV204" s="46" t="s">
        <v>255</v>
      </c>
      <c r="AX204" s="46" t="s">
        <v>29</v>
      </c>
      <c r="AZ204" s="46" t="s">
        <v>701</v>
      </c>
      <c r="BC204" s="46" t="b">
        <v>1</v>
      </c>
      <c r="BD204" s="46" t="s">
        <v>256</v>
      </c>
      <c r="BE204" s="46" t="b">
        <v>1</v>
      </c>
      <c r="BK204" s="46" t="b">
        <v>1</v>
      </c>
      <c r="BL204" s="46" t="b">
        <v>1</v>
      </c>
      <c r="BP204" s="46" t="s">
        <v>237</v>
      </c>
      <c r="BQ204" s="46" t="s">
        <v>242</v>
      </c>
      <c r="BR204" s="46" t="s">
        <v>238</v>
      </c>
      <c r="BS204" s="46" t="s">
        <v>1626</v>
      </c>
      <c r="BT204" s="46" t="s">
        <v>111</v>
      </c>
      <c r="BU204" s="46" t="s">
        <v>1627</v>
      </c>
      <c r="BV204" s="46" t="s">
        <v>1624</v>
      </c>
      <c r="BX204" s="46" t="s">
        <v>1625</v>
      </c>
      <c r="BY204" s="46" t="s">
        <v>1628</v>
      </c>
      <c r="CA204" s="46" t="s">
        <v>244</v>
      </c>
      <c r="CB204" s="46" t="s">
        <v>240</v>
      </c>
      <c r="CC204" s="46" t="s">
        <v>1631</v>
      </c>
      <c r="CD204" s="46" t="s">
        <v>237</v>
      </c>
      <c r="CU204" s="46" t="s">
        <v>237</v>
      </c>
      <c r="DA204" s="46" t="s">
        <v>245</v>
      </c>
      <c r="DB204" s="46" t="s">
        <v>245</v>
      </c>
      <c r="DC204" s="46" t="s">
        <v>245</v>
      </c>
      <c r="DD204" s="46" t="s">
        <v>265</v>
      </c>
      <c r="DE204" s="46" t="s">
        <v>245</v>
      </c>
      <c r="DF204" s="46" t="s">
        <v>245</v>
      </c>
      <c r="DG204" s="46" t="s">
        <v>245</v>
      </c>
      <c r="DH204" s="46" t="s">
        <v>247</v>
      </c>
      <c r="DK204" s="46" t="b">
        <f>vw_ET_Dataset_Public[[#This Row],[Event Location:  State PCODE]]=vw_ET_Dataset_Public[[#This Row],[Arrival from: Admin 1 PCODE]]</f>
        <v>1</v>
      </c>
      <c r="DL204" s="46" t="b">
        <f>vw_ET_Dataset_Public[[#This Row],[Event Location:  County PCODE]]=vw_ET_Dataset_Public[[#This Row],[Arrival from: Admin 2 PCODE]]</f>
        <v>1</v>
      </c>
      <c r="DM204" s="46" t="b">
        <f>vw_ET_Dataset_Public[[#This Row],[Event Location:  Payam PCODE]]=vw_ET_Dataset_Public[[#This Row],[Arrival from: Admin 3 PCODE]]</f>
        <v>1</v>
      </c>
      <c r="DN204" s="46" t="s">
        <v>3390</v>
      </c>
    </row>
    <row r="205" spans="1:118" x14ac:dyDescent="0.35">
      <c r="A205" s="46" t="s">
        <v>1697</v>
      </c>
      <c r="B205" s="47">
        <v>44328</v>
      </c>
      <c r="C205" s="47">
        <v>44321</v>
      </c>
      <c r="D205" s="47">
        <v>44328</v>
      </c>
      <c r="E205" s="46" t="s">
        <v>1626</v>
      </c>
      <c r="F205" s="46" t="s">
        <v>111</v>
      </c>
      <c r="G205" s="46" t="s">
        <v>1627</v>
      </c>
      <c r="H205" s="46" t="s">
        <v>1624</v>
      </c>
      <c r="I205" s="46" t="s">
        <v>1643</v>
      </c>
      <c r="J205" s="46" t="s">
        <v>1641</v>
      </c>
      <c r="K205" s="46" t="s">
        <v>1678</v>
      </c>
      <c r="L205" s="46" t="s">
        <v>1677</v>
      </c>
      <c r="M205" s="46">
        <v>8.7229997869999991</v>
      </c>
      <c r="N205" s="46">
        <v>28.455999680000001</v>
      </c>
      <c r="O205" s="46" t="s">
        <v>232</v>
      </c>
      <c r="P205" s="46" t="s">
        <v>382</v>
      </c>
      <c r="Q205" s="46" t="s">
        <v>6</v>
      </c>
      <c r="R205" s="46" t="b">
        <v>1</v>
      </c>
      <c r="U205" s="46" t="b">
        <v>1</v>
      </c>
      <c r="V205" s="46">
        <v>360</v>
      </c>
      <c r="W205" s="46">
        <v>2160</v>
      </c>
      <c r="X205" s="46">
        <v>62</v>
      </c>
      <c r="Y205" s="46">
        <v>150</v>
      </c>
      <c r="Z205" s="46">
        <v>340</v>
      </c>
      <c r="AA205" s="46">
        <v>274</v>
      </c>
      <c r="AB205" s="46">
        <v>129</v>
      </c>
      <c r="AC205" s="46">
        <v>54</v>
      </c>
      <c r="AD205" s="46">
        <v>71</v>
      </c>
      <c r="AE205" s="46">
        <v>162</v>
      </c>
      <c r="AF205" s="46">
        <v>370</v>
      </c>
      <c r="AG205" s="46">
        <v>340</v>
      </c>
      <c r="AH205" s="46">
        <v>124</v>
      </c>
      <c r="AI205" s="46">
        <v>84</v>
      </c>
      <c r="AJ205" s="46">
        <v>1009</v>
      </c>
      <c r="AK205" s="46">
        <v>1151</v>
      </c>
      <c r="AL205" s="46">
        <v>445</v>
      </c>
      <c r="AM205" s="46">
        <v>138</v>
      </c>
      <c r="AN205" s="46">
        <v>2160</v>
      </c>
      <c r="AO205" s="46" t="s">
        <v>13</v>
      </c>
      <c r="AP205" s="46" t="s">
        <v>48</v>
      </c>
      <c r="AR205" s="46" t="s">
        <v>234</v>
      </c>
      <c r="AV205" s="46" t="s">
        <v>255</v>
      </c>
      <c r="AX205" s="46" t="s">
        <v>29</v>
      </c>
      <c r="AZ205" s="46" t="s">
        <v>919</v>
      </c>
      <c r="BA205" s="46" t="b">
        <v>1</v>
      </c>
      <c r="BC205" s="46" t="b">
        <v>1</v>
      </c>
      <c r="BD205" s="46" t="s">
        <v>256</v>
      </c>
      <c r="BE205" s="46" t="b">
        <v>1</v>
      </c>
      <c r="BG205" s="46" t="b">
        <v>1</v>
      </c>
      <c r="BP205" s="46" t="s">
        <v>237</v>
      </c>
      <c r="BQ205" s="46" t="s">
        <v>242</v>
      </c>
      <c r="BR205" s="46" t="s">
        <v>238</v>
      </c>
      <c r="BS205" s="46" t="s">
        <v>1626</v>
      </c>
      <c r="BT205" s="46" t="s">
        <v>111</v>
      </c>
      <c r="BU205" s="46" t="s">
        <v>1627</v>
      </c>
      <c r="BV205" s="46" t="s">
        <v>1624</v>
      </c>
      <c r="BX205" s="46" t="s">
        <v>1645</v>
      </c>
      <c r="BY205" s="46" t="s">
        <v>1646</v>
      </c>
      <c r="CA205" s="46" t="s">
        <v>244</v>
      </c>
      <c r="CB205" s="46" t="s">
        <v>240</v>
      </c>
      <c r="CC205" s="46" t="s">
        <v>1675</v>
      </c>
      <c r="CD205" s="46" t="s">
        <v>237</v>
      </c>
      <c r="CU205" s="46" t="s">
        <v>237</v>
      </c>
      <c r="DA205" s="46" t="s">
        <v>245</v>
      </c>
      <c r="DB205" s="46" t="s">
        <v>245</v>
      </c>
      <c r="DC205" s="46" t="s">
        <v>245</v>
      </c>
      <c r="DD205" s="46" t="s">
        <v>245</v>
      </c>
      <c r="DE205" s="46" t="s">
        <v>245</v>
      </c>
      <c r="DF205" s="46" t="s">
        <v>245</v>
      </c>
      <c r="DG205" s="46" t="s">
        <v>245</v>
      </c>
      <c r="DH205" s="46" t="s">
        <v>247</v>
      </c>
      <c r="DK205" s="46" t="b">
        <f>vw_ET_Dataset_Public[[#This Row],[Event Location:  State PCODE]]=vw_ET_Dataset_Public[[#This Row],[Arrival from: Admin 1 PCODE]]</f>
        <v>1</v>
      </c>
      <c r="DL205" s="46" t="b">
        <f>vw_ET_Dataset_Public[[#This Row],[Event Location:  County PCODE]]=vw_ET_Dataset_Public[[#This Row],[Arrival from: Admin 2 PCODE]]</f>
        <v>1</v>
      </c>
      <c r="DM205" s="46" t="b">
        <f>vw_ET_Dataset_Public[[#This Row],[Event Location:  Payam PCODE]]=vw_ET_Dataset_Public[[#This Row],[Arrival from: Admin 3 PCODE]]</f>
        <v>0</v>
      </c>
      <c r="DN205" s="46" t="s">
        <v>3391</v>
      </c>
    </row>
    <row r="206" spans="1:118" x14ac:dyDescent="0.35">
      <c r="A206" s="46" t="s">
        <v>1632</v>
      </c>
      <c r="B206" s="47">
        <v>44328</v>
      </c>
      <c r="C206" s="47">
        <v>44322</v>
      </c>
      <c r="D206" s="47">
        <v>44328</v>
      </c>
      <c r="E206" s="46" t="s">
        <v>1626</v>
      </c>
      <c r="F206" s="46" t="s">
        <v>111</v>
      </c>
      <c r="G206" s="46" t="s">
        <v>1627</v>
      </c>
      <c r="H206" s="46" t="s">
        <v>1624</v>
      </c>
      <c r="I206" s="46" t="s">
        <v>1628</v>
      </c>
      <c r="J206" s="46" t="s">
        <v>1625</v>
      </c>
      <c r="K206" s="46" t="s">
        <v>1633</v>
      </c>
      <c r="L206" s="46" t="s">
        <v>1634</v>
      </c>
      <c r="M206" s="46">
        <v>8.6045121259999995</v>
      </c>
      <c r="N206" s="46">
        <v>28.615095570000001</v>
      </c>
      <c r="O206" s="46" t="s">
        <v>232</v>
      </c>
      <c r="P206" s="46" t="s">
        <v>382</v>
      </c>
      <c r="Q206" s="46" t="s">
        <v>6</v>
      </c>
      <c r="R206" s="46" t="b">
        <v>1</v>
      </c>
      <c r="U206" s="46" t="b">
        <v>1</v>
      </c>
      <c r="V206" s="46">
        <v>300</v>
      </c>
      <c r="W206" s="46">
        <v>1801</v>
      </c>
      <c r="X206" s="46">
        <v>33</v>
      </c>
      <c r="Y206" s="46">
        <v>87</v>
      </c>
      <c r="Z206" s="46">
        <v>175</v>
      </c>
      <c r="AA206" s="46">
        <v>311</v>
      </c>
      <c r="AB206" s="46">
        <v>95</v>
      </c>
      <c r="AC206" s="46">
        <v>58</v>
      </c>
      <c r="AD206" s="46">
        <v>56</v>
      </c>
      <c r="AE206" s="46">
        <v>93</v>
      </c>
      <c r="AF206" s="46">
        <v>416</v>
      </c>
      <c r="AG206" s="46">
        <v>322</v>
      </c>
      <c r="AH206" s="46">
        <v>92</v>
      </c>
      <c r="AI206" s="46">
        <v>63</v>
      </c>
      <c r="AJ206" s="46">
        <v>759</v>
      </c>
      <c r="AK206" s="46">
        <v>1042</v>
      </c>
      <c r="AL206" s="46">
        <v>269</v>
      </c>
      <c r="AM206" s="46">
        <v>121</v>
      </c>
      <c r="AN206" s="46">
        <v>1801</v>
      </c>
      <c r="AO206" s="46" t="s">
        <v>13</v>
      </c>
      <c r="AP206" s="46" t="s">
        <v>48</v>
      </c>
      <c r="AR206" s="46" t="s">
        <v>234</v>
      </c>
      <c r="AV206" s="46" t="s">
        <v>255</v>
      </c>
      <c r="AX206" s="46" t="s">
        <v>29</v>
      </c>
      <c r="AZ206" s="46" t="s">
        <v>919</v>
      </c>
      <c r="BA206" s="46" t="b">
        <v>1</v>
      </c>
      <c r="BC206" s="46" t="b">
        <v>1</v>
      </c>
      <c r="BD206" s="46" t="s">
        <v>256</v>
      </c>
      <c r="BE206" s="46" t="b">
        <v>1</v>
      </c>
      <c r="BI206" s="46" t="b">
        <v>1</v>
      </c>
      <c r="BL206" s="46" t="b">
        <v>1</v>
      </c>
      <c r="BP206" s="46" t="s">
        <v>237</v>
      </c>
      <c r="BQ206" s="46" t="s">
        <v>242</v>
      </c>
      <c r="BR206" s="46" t="s">
        <v>238</v>
      </c>
      <c r="BS206" s="46" t="s">
        <v>1626</v>
      </c>
      <c r="BT206" s="46" t="s">
        <v>111</v>
      </c>
      <c r="BU206" s="46" t="s">
        <v>1627</v>
      </c>
      <c r="BV206" s="46" t="s">
        <v>1624</v>
      </c>
      <c r="BX206" s="46" t="s">
        <v>1635</v>
      </c>
      <c r="BY206" s="46" t="s">
        <v>1637</v>
      </c>
      <c r="CA206" s="46" t="s">
        <v>244</v>
      </c>
      <c r="CB206" s="46" t="s">
        <v>240</v>
      </c>
      <c r="CC206" s="46" t="s">
        <v>1636</v>
      </c>
      <c r="CD206" s="46" t="s">
        <v>237</v>
      </c>
      <c r="CU206" s="46" t="s">
        <v>237</v>
      </c>
      <c r="DA206" s="46" t="s">
        <v>245</v>
      </c>
      <c r="DB206" s="46" t="s">
        <v>245</v>
      </c>
      <c r="DC206" s="46" t="s">
        <v>245</v>
      </c>
      <c r="DD206" s="46" t="s">
        <v>265</v>
      </c>
      <c r="DE206" s="46" t="s">
        <v>245</v>
      </c>
      <c r="DF206" s="46" t="s">
        <v>245</v>
      </c>
      <c r="DG206" s="46" t="s">
        <v>245</v>
      </c>
      <c r="DH206" s="46" t="s">
        <v>247</v>
      </c>
      <c r="DK206" s="46" t="b">
        <f>vw_ET_Dataset_Public[[#This Row],[Event Location:  State PCODE]]=vw_ET_Dataset_Public[[#This Row],[Arrival from: Admin 1 PCODE]]</f>
        <v>1</v>
      </c>
      <c r="DL206" s="46" t="b">
        <f>vw_ET_Dataset_Public[[#This Row],[Event Location:  County PCODE]]=vw_ET_Dataset_Public[[#This Row],[Arrival from: Admin 2 PCODE]]</f>
        <v>1</v>
      </c>
      <c r="DM206" s="46" t="b">
        <f>vw_ET_Dataset_Public[[#This Row],[Event Location:  Payam PCODE]]=vw_ET_Dataset_Public[[#This Row],[Arrival from: Admin 3 PCODE]]</f>
        <v>0</v>
      </c>
      <c r="DN206" s="46" t="s">
        <v>3391</v>
      </c>
    </row>
    <row r="207" spans="1:118" x14ac:dyDescent="0.35">
      <c r="A207" s="46" t="s">
        <v>1638</v>
      </c>
      <c r="B207" s="47">
        <v>44329</v>
      </c>
      <c r="C207" s="47">
        <v>44322</v>
      </c>
      <c r="D207" s="47">
        <v>44329</v>
      </c>
      <c r="E207" s="46" t="s">
        <v>1626</v>
      </c>
      <c r="F207" s="46" t="s">
        <v>111</v>
      </c>
      <c r="G207" s="46" t="s">
        <v>1627</v>
      </c>
      <c r="H207" s="46" t="s">
        <v>1624</v>
      </c>
      <c r="I207" s="46" t="s">
        <v>1628</v>
      </c>
      <c r="J207" s="46" t="s">
        <v>1625</v>
      </c>
      <c r="K207" s="46" t="s">
        <v>1639</v>
      </c>
      <c r="L207" s="46" t="s">
        <v>1640</v>
      </c>
      <c r="M207" s="46">
        <v>8.6047499999999992</v>
      </c>
      <c r="N207" s="46">
        <v>28.59205</v>
      </c>
      <c r="O207" s="46" t="s">
        <v>232</v>
      </c>
      <c r="P207" s="46" t="s">
        <v>382</v>
      </c>
      <c r="Q207" s="46" t="s">
        <v>6</v>
      </c>
      <c r="U207" s="46" t="b">
        <v>1</v>
      </c>
      <c r="V207" s="46">
        <v>678</v>
      </c>
      <c r="W207" s="46">
        <v>4068</v>
      </c>
      <c r="X207" s="46">
        <v>43</v>
      </c>
      <c r="Y207" s="46">
        <v>216</v>
      </c>
      <c r="Z207" s="46">
        <v>565</v>
      </c>
      <c r="AA207" s="46">
        <v>423</v>
      </c>
      <c r="AB207" s="46">
        <v>259</v>
      </c>
      <c r="AC207" s="46">
        <v>137</v>
      </c>
      <c r="AD207" s="46">
        <v>88</v>
      </c>
      <c r="AE207" s="46">
        <v>419</v>
      </c>
      <c r="AF207" s="46">
        <v>789</v>
      </c>
      <c r="AG207" s="46">
        <v>644</v>
      </c>
      <c r="AH207" s="46">
        <v>320</v>
      </c>
      <c r="AI207" s="46">
        <v>165</v>
      </c>
      <c r="AJ207" s="46">
        <v>1643</v>
      </c>
      <c r="AK207" s="46">
        <v>2425</v>
      </c>
      <c r="AL207" s="46">
        <v>766</v>
      </c>
      <c r="AM207" s="46">
        <v>302</v>
      </c>
      <c r="AN207" s="46">
        <v>4068</v>
      </c>
      <c r="AO207" s="46" t="s">
        <v>13</v>
      </c>
      <c r="AP207" s="46" t="s">
        <v>48</v>
      </c>
      <c r="AR207" s="46" t="s">
        <v>234</v>
      </c>
      <c r="AV207" s="46" t="s">
        <v>255</v>
      </c>
      <c r="AX207" s="46" t="s">
        <v>29</v>
      </c>
      <c r="AZ207" s="46" t="s">
        <v>919</v>
      </c>
      <c r="BA207" s="46" t="b">
        <v>1</v>
      </c>
      <c r="BC207" s="46" t="b">
        <v>1</v>
      </c>
      <c r="BD207" s="46" t="s">
        <v>256</v>
      </c>
      <c r="BE207" s="46" t="b">
        <v>1</v>
      </c>
      <c r="BG207" s="46" t="b">
        <v>1</v>
      </c>
      <c r="BL207" s="46" t="b">
        <v>1</v>
      </c>
      <c r="BP207" s="46" t="s">
        <v>237</v>
      </c>
      <c r="BQ207" s="46" t="s">
        <v>242</v>
      </c>
      <c r="BR207" s="46" t="s">
        <v>238</v>
      </c>
      <c r="BS207" s="46" t="s">
        <v>1626</v>
      </c>
      <c r="BT207" s="46" t="s">
        <v>111</v>
      </c>
      <c r="BU207" s="46" t="s">
        <v>1627</v>
      </c>
      <c r="BV207" s="46" t="s">
        <v>1624</v>
      </c>
      <c r="BX207" s="46" t="s">
        <v>1641</v>
      </c>
      <c r="BY207" s="46" t="s">
        <v>1643</v>
      </c>
      <c r="CA207" s="46" t="s">
        <v>244</v>
      </c>
      <c r="CB207" s="46" t="s">
        <v>240</v>
      </c>
      <c r="CC207" s="46" t="s">
        <v>1642</v>
      </c>
      <c r="CD207" s="46" t="s">
        <v>237</v>
      </c>
      <c r="CU207" s="46" t="s">
        <v>237</v>
      </c>
      <c r="DA207" s="46" t="s">
        <v>245</v>
      </c>
      <c r="DB207" s="46" t="s">
        <v>245</v>
      </c>
      <c r="DC207" s="46" t="s">
        <v>245</v>
      </c>
      <c r="DD207" s="46" t="s">
        <v>265</v>
      </c>
      <c r="DE207" s="46" t="s">
        <v>245</v>
      </c>
      <c r="DF207" s="46" t="s">
        <v>245</v>
      </c>
      <c r="DG207" s="46" t="s">
        <v>245</v>
      </c>
      <c r="DH207" s="46" t="s">
        <v>247</v>
      </c>
      <c r="DK207" s="46" t="b">
        <f>vw_ET_Dataset_Public[[#This Row],[Event Location:  State PCODE]]=vw_ET_Dataset_Public[[#This Row],[Arrival from: Admin 1 PCODE]]</f>
        <v>1</v>
      </c>
      <c r="DL207" s="46" t="b">
        <f>vw_ET_Dataset_Public[[#This Row],[Event Location:  County PCODE]]=vw_ET_Dataset_Public[[#This Row],[Arrival from: Admin 2 PCODE]]</f>
        <v>1</v>
      </c>
      <c r="DM207" s="46" t="b">
        <f>vw_ET_Dataset_Public[[#This Row],[Event Location:  Payam PCODE]]=vw_ET_Dataset_Public[[#This Row],[Arrival from: Admin 3 PCODE]]</f>
        <v>0</v>
      </c>
      <c r="DN207" s="46" t="s">
        <v>3391</v>
      </c>
    </row>
    <row r="208" spans="1:118" x14ac:dyDescent="0.35">
      <c r="A208" s="46" t="s">
        <v>821</v>
      </c>
      <c r="B208" s="47">
        <v>44329</v>
      </c>
      <c r="C208" s="47">
        <v>44327</v>
      </c>
      <c r="D208" s="47">
        <v>44329</v>
      </c>
      <c r="E208" s="46" t="s">
        <v>260</v>
      </c>
      <c r="F208" s="46" t="s">
        <v>83</v>
      </c>
      <c r="G208" s="46" t="s">
        <v>261</v>
      </c>
      <c r="H208" s="46" t="s">
        <v>257</v>
      </c>
      <c r="I208" s="46" t="s">
        <v>262</v>
      </c>
      <c r="J208" s="46" t="s">
        <v>258</v>
      </c>
      <c r="K208" s="46" t="s">
        <v>820</v>
      </c>
      <c r="L208" s="46" t="s">
        <v>2890</v>
      </c>
      <c r="M208" s="46">
        <v>6.8126308</v>
      </c>
      <c r="N208" s="46">
        <v>33.1302801</v>
      </c>
      <c r="O208" s="46" t="s">
        <v>253</v>
      </c>
      <c r="P208" s="46" t="s">
        <v>233</v>
      </c>
      <c r="Q208" s="46" t="s">
        <v>6</v>
      </c>
      <c r="T208" s="46" t="b">
        <v>1</v>
      </c>
      <c r="U208" s="46" t="b">
        <v>1</v>
      </c>
      <c r="V208" s="46">
        <v>1578</v>
      </c>
      <c r="W208" s="46">
        <v>7891</v>
      </c>
      <c r="X208" s="46">
        <v>413</v>
      </c>
      <c r="Y208" s="46">
        <v>639</v>
      </c>
      <c r="Z208" s="46">
        <v>564</v>
      </c>
      <c r="AA208" s="46">
        <v>939</v>
      </c>
      <c r="AB208" s="46">
        <v>376</v>
      </c>
      <c r="AC208" s="46">
        <v>225</v>
      </c>
      <c r="AD208" s="46">
        <v>639</v>
      </c>
      <c r="AE208" s="46">
        <v>827</v>
      </c>
      <c r="AF208" s="46">
        <v>676</v>
      </c>
      <c r="AG208" s="46">
        <v>1616</v>
      </c>
      <c r="AH208" s="46">
        <v>639</v>
      </c>
      <c r="AI208" s="46">
        <v>338</v>
      </c>
      <c r="AJ208" s="46">
        <v>3156</v>
      </c>
      <c r="AK208" s="46">
        <v>4735</v>
      </c>
      <c r="AL208" s="46">
        <v>2518</v>
      </c>
      <c r="AM208" s="46">
        <v>563</v>
      </c>
      <c r="AN208" s="46">
        <v>7891</v>
      </c>
      <c r="AO208" s="46" t="s">
        <v>13</v>
      </c>
      <c r="AP208" s="46" t="s">
        <v>48</v>
      </c>
      <c r="AR208" s="46" t="s">
        <v>234</v>
      </c>
      <c r="AV208" s="46" t="s">
        <v>255</v>
      </c>
      <c r="AX208" s="46" t="s">
        <v>29</v>
      </c>
      <c r="AZ208" s="46" t="s">
        <v>236</v>
      </c>
      <c r="BA208" s="46" t="b">
        <v>1</v>
      </c>
      <c r="BB208" s="46" t="b">
        <v>1</v>
      </c>
      <c r="BC208" s="46" t="b">
        <v>1</v>
      </c>
      <c r="BD208" s="46" t="s">
        <v>237</v>
      </c>
      <c r="BP208" s="46" t="s">
        <v>237</v>
      </c>
      <c r="BQ208" s="46" t="s">
        <v>242</v>
      </c>
      <c r="BR208" s="46" t="s">
        <v>238</v>
      </c>
      <c r="BS208" s="46" t="s">
        <v>260</v>
      </c>
      <c r="BT208" s="46" t="s">
        <v>83</v>
      </c>
      <c r="BU208" s="46" t="s">
        <v>261</v>
      </c>
      <c r="BV208" s="46" t="s">
        <v>257</v>
      </c>
      <c r="BX208" s="46" t="s">
        <v>258</v>
      </c>
      <c r="BY208" s="46" t="s">
        <v>262</v>
      </c>
      <c r="CA208" s="46" t="s">
        <v>244</v>
      </c>
      <c r="CB208" s="46" t="s">
        <v>240</v>
      </c>
      <c r="CC208" s="46" t="s">
        <v>822</v>
      </c>
      <c r="CD208" s="46" t="s">
        <v>237</v>
      </c>
      <c r="CU208" s="46" t="s">
        <v>237</v>
      </c>
      <c r="DA208" s="46" t="s">
        <v>245</v>
      </c>
      <c r="DB208" s="46" t="s">
        <v>245</v>
      </c>
      <c r="DC208" s="46" t="s">
        <v>245</v>
      </c>
      <c r="DD208" s="46" t="s">
        <v>265</v>
      </c>
      <c r="DE208" s="46" t="s">
        <v>265</v>
      </c>
      <c r="DF208" s="46" t="s">
        <v>265</v>
      </c>
      <c r="DG208" s="46" t="s">
        <v>245</v>
      </c>
      <c r="DH208" s="46" t="s">
        <v>247</v>
      </c>
      <c r="DK208" s="46" t="b">
        <f>vw_ET_Dataset_Public[[#This Row],[Event Location:  State PCODE]]=vw_ET_Dataset_Public[[#This Row],[Arrival from: Admin 1 PCODE]]</f>
        <v>1</v>
      </c>
      <c r="DL208" s="46" t="b">
        <f>vw_ET_Dataset_Public[[#This Row],[Event Location:  County PCODE]]=vw_ET_Dataset_Public[[#This Row],[Arrival from: Admin 2 PCODE]]</f>
        <v>1</v>
      </c>
      <c r="DM208" s="46" t="b">
        <f>vw_ET_Dataset_Public[[#This Row],[Event Location:  Payam PCODE]]=vw_ET_Dataset_Public[[#This Row],[Arrival from: Admin 3 PCODE]]</f>
        <v>1</v>
      </c>
      <c r="DN208" s="46" t="s">
        <v>3390</v>
      </c>
    </row>
    <row r="209" spans="1:118" x14ac:dyDescent="0.35">
      <c r="A209" s="46" t="s">
        <v>823</v>
      </c>
      <c r="B209" s="47">
        <v>44329</v>
      </c>
      <c r="C209" s="47">
        <v>44327</v>
      </c>
      <c r="D209" s="47">
        <v>44329</v>
      </c>
      <c r="E209" s="46" t="s">
        <v>260</v>
      </c>
      <c r="F209" s="46" t="s">
        <v>83</v>
      </c>
      <c r="G209" s="46" t="s">
        <v>261</v>
      </c>
      <c r="H209" s="46" t="s">
        <v>257</v>
      </c>
      <c r="I209" s="46" t="s">
        <v>262</v>
      </c>
      <c r="J209" s="46" t="s">
        <v>258</v>
      </c>
      <c r="K209" s="46" t="s">
        <v>824</v>
      </c>
      <c r="L209" s="46" t="s">
        <v>2891</v>
      </c>
      <c r="M209" s="46">
        <v>6.7804612899999999</v>
      </c>
      <c r="N209" s="46">
        <v>33.138699899999999</v>
      </c>
      <c r="O209" s="46" t="s">
        <v>253</v>
      </c>
      <c r="P209" s="46" t="s">
        <v>233</v>
      </c>
      <c r="Q209" s="46" t="s">
        <v>6</v>
      </c>
      <c r="T209" s="46" t="b">
        <v>1</v>
      </c>
      <c r="U209" s="46" t="b">
        <v>1</v>
      </c>
      <c r="V209" s="46">
        <v>392</v>
      </c>
      <c r="W209" s="46">
        <v>1660</v>
      </c>
      <c r="X209" s="46">
        <v>87</v>
      </c>
      <c r="Y209" s="46">
        <v>134</v>
      </c>
      <c r="Z209" s="46">
        <v>119</v>
      </c>
      <c r="AA209" s="46">
        <v>198</v>
      </c>
      <c r="AB209" s="46">
        <v>79</v>
      </c>
      <c r="AC209" s="46">
        <v>47</v>
      </c>
      <c r="AD209" s="46">
        <v>134</v>
      </c>
      <c r="AE209" s="46">
        <v>174</v>
      </c>
      <c r="AF209" s="46">
        <v>142</v>
      </c>
      <c r="AG209" s="46">
        <v>340</v>
      </c>
      <c r="AH209" s="46">
        <v>134</v>
      </c>
      <c r="AI209" s="46">
        <v>72</v>
      </c>
      <c r="AJ209" s="46">
        <v>664</v>
      </c>
      <c r="AK209" s="46">
        <v>996</v>
      </c>
      <c r="AL209" s="46">
        <v>529</v>
      </c>
      <c r="AM209" s="46">
        <v>119</v>
      </c>
      <c r="AN209" s="46">
        <v>1660</v>
      </c>
      <c r="AO209" s="46" t="s">
        <v>13</v>
      </c>
      <c r="AP209" s="46" t="s">
        <v>48</v>
      </c>
      <c r="AR209" s="46" t="s">
        <v>234</v>
      </c>
      <c r="AV209" s="46" t="s">
        <v>255</v>
      </c>
      <c r="AX209" s="46" t="s">
        <v>29</v>
      </c>
      <c r="AZ209" s="46" t="s">
        <v>236</v>
      </c>
      <c r="BA209" s="46" t="b">
        <v>1</v>
      </c>
      <c r="BB209" s="46" t="b">
        <v>1</v>
      </c>
      <c r="BC209" s="46" t="b">
        <v>1</v>
      </c>
      <c r="BD209" s="46" t="s">
        <v>237</v>
      </c>
      <c r="BP209" s="46" t="s">
        <v>237</v>
      </c>
      <c r="BQ209" s="46" t="s">
        <v>242</v>
      </c>
      <c r="BR209" s="46" t="s">
        <v>238</v>
      </c>
      <c r="BS209" s="46" t="s">
        <v>260</v>
      </c>
      <c r="BT209" s="46" t="s">
        <v>83</v>
      </c>
      <c r="BU209" s="46" t="s">
        <v>261</v>
      </c>
      <c r="BV209" s="46" t="s">
        <v>257</v>
      </c>
      <c r="BX209" s="46" t="s">
        <v>258</v>
      </c>
      <c r="BY209" s="46" t="s">
        <v>262</v>
      </c>
      <c r="CA209" s="46" t="s">
        <v>244</v>
      </c>
      <c r="CB209" s="46" t="s">
        <v>240</v>
      </c>
      <c r="CC209" s="46" t="s">
        <v>825</v>
      </c>
      <c r="CD209" s="46" t="s">
        <v>237</v>
      </c>
      <c r="CU209" s="46" t="s">
        <v>237</v>
      </c>
      <c r="DA209" s="46" t="s">
        <v>245</v>
      </c>
      <c r="DB209" s="46" t="s">
        <v>245</v>
      </c>
      <c r="DC209" s="46" t="s">
        <v>245</v>
      </c>
      <c r="DD209" s="46" t="s">
        <v>265</v>
      </c>
      <c r="DE209" s="46" t="s">
        <v>265</v>
      </c>
      <c r="DF209" s="46" t="s">
        <v>265</v>
      </c>
      <c r="DG209" s="46" t="s">
        <v>245</v>
      </c>
      <c r="DH209" s="46" t="s">
        <v>247</v>
      </c>
      <c r="DK209" s="46" t="b">
        <f>vw_ET_Dataset_Public[[#This Row],[Event Location:  State PCODE]]=vw_ET_Dataset_Public[[#This Row],[Arrival from: Admin 1 PCODE]]</f>
        <v>1</v>
      </c>
      <c r="DL209" s="46" t="b">
        <f>vw_ET_Dataset_Public[[#This Row],[Event Location:  County PCODE]]=vw_ET_Dataset_Public[[#This Row],[Arrival from: Admin 2 PCODE]]</f>
        <v>1</v>
      </c>
      <c r="DM209" s="46" t="b">
        <f>vw_ET_Dataset_Public[[#This Row],[Event Location:  Payam PCODE]]=vw_ET_Dataset_Public[[#This Row],[Arrival from: Admin 3 PCODE]]</f>
        <v>1</v>
      </c>
      <c r="DN209" s="46" t="s">
        <v>3390</v>
      </c>
    </row>
    <row r="210" spans="1:118" x14ac:dyDescent="0.35">
      <c r="A210" s="46" t="s">
        <v>799</v>
      </c>
      <c r="B210" s="47">
        <v>44329</v>
      </c>
      <c r="C210" s="47">
        <v>44327</v>
      </c>
      <c r="D210" s="47">
        <v>44329</v>
      </c>
      <c r="E210" s="46" t="s">
        <v>260</v>
      </c>
      <c r="F210" s="46" t="s">
        <v>83</v>
      </c>
      <c r="G210" s="46" t="s">
        <v>261</v>
      </c>
      <c r="H210" s="46" t="s">
        <v>257</v>
      </c>
      <c r="I210" s="46" t="s">
        <v>262</v>
      </c>
      <c r="J210" s="46" t="s">
        <v>258</v>
      </c>
      <c r="K210" s="46" t="s">
        <v>800</v>
      </c>
      <c r="L210" s="46" t="s">
        <v>801</v>
      </c>
      <c r="M210" s="46">
        <v>6.8008890099999997</v>
      </c>
      <c r="N210" s="46">
        <v>33.128155630000002</v>
      </c>
      <c r="O210" s="46" t="s">
        <v>253</v>
      </c>
      <c r="P210" s="46" t="s">
        <v>233</v>
      </c>
      <c r="Q210" s="46" t="s">
        <v>6</v>
      </c>
      <c r="T210" s="46" t="b">
        <v>1</v>
      </c>
      <c r="U210" s="46" t="b">
        <v>1</v>
      </c>
      <c r="V210" s="46">
        <v>1500</v>
      </c>
      <c r="W210" s="46">
        <v>7500</v>
      </c>
      <c r="X210" s="46">
        <v>393</v>
      </c>
      <c r="Y210" s="46">
        <v>607</v>
      </c>
      <c r="Z210" s="46">
        <v>536</v>
      </c>
      <c r="AA210" s="46">
        <v>893</v>
      </c>
      <c r="AB210" s="46">
        <v>357</v>
      </c>
      <c r="AC210" s="46">
        <v>214</v>
      </c>
      <c r="AD210" s="46">
        <v>607</v>
      </c>
      <c r="AE210" s="46">
        <v>786</v>
      </c>
      <c r="AF210" s="46">
        <v>643</v>
      </c>
      <c r="AG210" s="46">
        <v>1536</v>
      </c>
      <c r="AH210" s="46">
        <v>607</v>
      </c>
      <c r="AI210" s="46">
        <v>321</v>
      </c>
      <c r="AJ210" s="46">
        <v>3000</v>
      </c>
      <c r="AK210" s="46">
        <v>4500</v>
      </c>
      <c r="AL210" s="46">
        <v>2393</v>
      </c>
      <c r="AM210" s="46">
        <v>535</v>
      </c>
      <c r="AN210" s="46">
        <v>7500</v>
      </c>
      <c r="AO210" s="46" t="s">
        <v>13</v>
      </c>
      <c r="AP210" s="46" t="s">
        <v>48</v>
      </c>
      <c r="AR210" s="46" t="s">
        <v>234</v>
      </c>
      <c r="AV210" s="46" t="s">
        <v>255</v>
      </c>
      <c r="AX210" s="46" t="s">
        <v>29</v>
      </c>
      <c r="AZ210" s="46" t="s">
        <v>236</v>
      </c>
      <c r="BA210" s="46" t="b">
        <v>1</v>
      </c>
      <c r="BB210" s="46" t="b">
        <v>1</v>
      </c>
      <c r="BC210" s="46" t="b">
        <v>1</v>
      </c>
      <c r="BD210" s="46" t="s">
        <v>237</v>
      </c>
      <c r="BP210" s="46" t="s">
        <v>237</v>
      </c>
      <c r="BQ210" s="46" t="s">
        <v>242</v>
      </c>
      <c r="BR210" s="46" t="s">
        <v>238</v>
      </c>
      <c r="BS210" s="46" t="s">
        <v>260</v>
      </c>
      <c r="BT210" s="46" t="s">
        <v>83</v>
      </c>
      <c r="BU210" s="46" t="s">
        <v>261</v>
      </c>
      <c r="BV210" s="46" t="s">
        <v>257</v>
      </c>
      <c r="BX210" s="46" t="s">
        <v>711</v>
      </c>
      <c r="BY210" s="46" t="s">
        <v>713</v>
      </c>
      <c r="CA210" s="46" t="s">
        <v>244</v>
      </c>
      <c r="CB210" s="46" t="s">
        <v>240</v>
      </c>
      <c r="CC210" s="46" t="s">
        <v>802</v>
      </c>
      <c r="CD210" s="46" t="s">
        <v>237</v>
      </c>
      <c r="CU210" s="46" t="s">
        <v>237</v>
      </c>
      <c r="DA210" s="46" t="s">
        <v>245</v>
      </c>
      <c r="DB210" s="46" t="s">
        <v>245</v>
      </c>
      <c r="DC210" s="46" t="s">
        <v>245</v>
      </c>
      <c r="DD210" s="46" t="s">
        <v>265</v>
      </c>
      <c r="DE210" s="46" t="s">
        <v>265</v>
      </c>
      <c r="DF210" s="46" t="s">
        <v>265</v>
      </c>
      <c r="DG210" s="46" t="s">
        <v>245</v>
      </c>
      <c r="DH210" s="46" t="s">
        <v>247</v>
      </c>
      <c r="DK210" s="46" t="b">
        <f>vw_ET_Dataset_Public[[#This Row],[Event Location:  State PCODE]]=vw_ET_Dataset_Public[[#This Row],[Arrival from: Admin 1 PCODE]]</f>
        <v>1</v>
      </c>
      <c r="DL210" s="46" t="b">
        <f>vw_ET_Dataset_Public[[#This Row],[Event Location:  County PCODE]]=vw_ET_Dataset_Public[[#This Row],[Arrival from: Admin 2 PCODE]]</f>
        <v>1</v>
      </c>
      <c r="DM210" s="46" t="b">
        <f>vw_ET_Dataset_Public[[#This Row],[Event Location:  Payam PCODE]]=vw_ET_Dataset_Public[[#This Row],[Arrival from: Admin 3 PCODE]]</f>
        <v>0</v>
      </c>
      <c r="DN210" s="46" t="s">
        <v>3391</v>
      </c>
    </row>
    <row r="211" spans="1:118" x14ac:dyDescent="0.35">
      <c r="A211" s="46" t="s">
        <v>795</v>
      </c>
      <c r="B211" s="47">
        <v>44329</v>
      </c>
      <c r="C211" s="47">
        <v>44327</v>
      </c>
      <c r="D211" s="47">
        <v>44329</v>
      </c>
      <c r="E211" s="46" t="s">
        <v>260</v>
      </c>
      <c r="F211" s="46" t="s">
        <v>83</v>
      </c>
      <c r="G211" s="46" t="s">
        <v>261</v>
      </c>
      <c r="H211" s="46" t="s">
        <v>257</v>
      </c>
      <c r="I211" s="46" t="s">
        <v>262</v>
      </c>
      <c r="J211" s="46" t="s">
        <v>258</v>
      </c>
      <c r="K211" s="46" t="s">
        <v>796</v>
      </c>
      <c r="L211" s="46" t="s">
        <v>797</v>
      </c>
      <c r="M211" s="46">
        <v>6.8001206700000001</v>
      </c>
      <c r="N211" s="46">
        <v>33.128454750000003</v>
      </c>
      <c r="O211" s="46" t="s">
        <v>253</v>
      </c>
      <c r="P211" s="46" t="s">
        <v>233</v>
      </c>
      <c r="Q211" s="46" t="s">
        <v>6</v>
      </c>
      <c r="T211" s="46" t="b">
        <v>1</v>
      </c>
      <c r="U211" s="46" t="b">
        <v>1</v>
      </c>
      <c r="V211" s="46">
        <v>407</v>
      </c>
      <c r="W211" s="46">
        <v>2039</v>
      </c>
      <c r="X211" s="46">
        <v>107</v>
      </c>
      <c r="Y211" s="46">
        <v>165</v>
      </c>
      <c r="Z211" s="46">
        <v>146</v>
      </c>
      <c r="AA211" s="46">
        <v>243</v>
      </c>
      <c r="AB211" s="46">
        <v>97</v>
      </c>
      <c r="AC211" s="46">
        <v>58</v>
      </c>
      <c r="AD211" s="46">
        <v>165</v>
      </c>
      <c r="AE211" s="46">
        <v>214</v>
      </c>
      <c r="AF211" s="46">
        <v>175</v>
      </c>
      <c r="AG211" s="46">
        <v>418</v>
      </c>
      <c r="AH211" s="46">
        <v>164</v>
      </c>
      <c r="AI211" s="46">
        <v>87</v>
      </c>
      <c r="AJ211" s="46">
        <v>816</v>
      </c>
      <c r="AK211" s="46">
        <v>1223</v>
      </c>
      <c r="AL211" s="46">
        <v>651</v>
      </c>
      <c r="AM211" s="46">
        <v>145</v>
      </c>
      <c r="AN211" s="46">
        <v>2039</v>
      </c>
      <c r="AO211" s="46" t="s">
        <v>13</v>
      </c>
      <c r="AP211" s="46" t="s">
        <v>48</v>
      </c>
      <c r="AR211" s="46" t="s">
        <v>234</v>
      </c>
      <c r="AV211" s="46" t="s">
        <v>255</v>
      </c>
      <c r="AX211" s="46" t="s">
        <v>29</v>
      </c>
      <c r="AZ211" s="46" t="s">
        <v>236</v>
      </c>
      <c r="BA211" s="46" t="b">
        <v>1</v>
      </c>
      <c r="BB211" s="46" t="b">
        <v>1</v>
      </c>
      <c r="BC211" s="46" t="b">
        <v>1</v>
      </c>
      <c r="BD211" s="46" t="s">
        <v>237</v>
      </c>
      <c r="BP211" s="46" t="s">
        <v>237</v>
      </c>
      <c r="BQ211" s="46" t="s">
        <v>242</v>
      </c>
      <c r="BR211" s="46" t="s">
        <v>238</v>
      </c>
      <c r="BS211" s="46" t="s">
        <v>260</v>
      </c>
      <c r="BT211" s="46" t="s">
        <v>83</v>
      </c>
      <c r="BU211" s="46" t="s">
        <v>261</v>
      </c>
      <c r="BV211" s="46" t="s">
        <v>257</v>
      </c>
      <c r="BX211" s="46" t="s">
        <v>708</v>
      </c>
      <c r="BY211" s="46" t="s">
        <v>709</v>
      </c>
      <c r="CA211" s="46" t="s">
        <v>244</v>
      </c>
      <c r="CB211" s="46" t="s">
        <v>240</v>
      </c>
      <c r="CC211" s="46" t="s">
        <v>798</v>
      </c>
      <c r="CD211" s="46" t="s">
        <v>237</v>
      </c>
      <c r="CU211" s="46" t="s">
        <v>237</v>
      </c>
      <c r="DA211" s="46" t="s">
        <v>245</v>
      </c>
      <c r="DB211" s="46" t="s">
        <v>245</v>
      </c>
      <c r="DC211" s="46" t="s">
        <v>245</v>
      </c>
      <c r="DD211" s="46" t="s">
        <v>265</v>
      </c>
      <c r="DE211" s="46" t="s">
        <v>265</v>
      </c>
      <c r="DF211" s="46" t="s">
        <v>265</v>
      </c>
      <c r="DG211" s="46" t="s">
        <v>265</v>
      </c>
      <c r="DH211" s="46" t="s">
        <v>247</v>
      </c>
      <c r="DK211" s="46" t="b">
        <f>vw_ET_Dataset_Public[[#This Row],[Event Location:  State PCODE]]=vw_ET_Dataset_Public[[#This Row],[Arrival from: Admin 1 PCODE]]</f>
        <v>1</v>
      </c>
      <c r="DL211" s="46" t="b">
        <f>vw_ET_Dataset_Public[[#This Row],[Event Location:  County PCODE]]=vw_ET_Dataset_Public[[#This Row],[Arrival from: Admin 2 PCODE]]</f>
        <v>1</v>
      </c>
      <c r="DM211" s="46" t="b">
        <f>vw_ET_Dataset_Public[[#This Row],[Event Location:  Payam PCODE]]=vw_ET_Dataset_Public[[#This Row],[Arrival from: Admin 3 PCODE]]</f>
        <v>0</v>
      </c>
      <c r="DN211" s="46" t="s">
        <v>3391</v>
      </c>
    </row>
    <row r="212" spans="1:118" x14ac:dyDescent="0.35">
      <c r="A212" s="46" t="s">
        <v>1375</v>
      </c>
      <c r="B212" s="47">
        <v>44332</v>
      </c>
      <c r="C212" s="47">
        <v>44326</v>
      </c>
      <c r="D212" s="47">
        <v>44332</v>
      </c>
      <c r="E212" s="46" t="s">
        <v>841</v>
      </c>
      <c r="F212" s="46" t="s">
        <v>57</v>
      </c>
      <c r="G212" s="46" t="s">
        <v>1321</v>
      </c>
      <c r="H212" s="46" t="s">
        <v>98</v>
      </c>
      <c r="I212" s="46" t="s">
        <v>1403</v>
      </c>
      <c r="J212" s="46" t="s">
        <v>98</v>
      </c>
      <c r="K212" s="46" t="s">
        <v>1443</v>
      </c>
      <c r="L212" s="46" t="s">
        <v>1444</v>
      </c>
      <c r="M212" s="46">
        <v>9.2920660000000002</v>
      </c>
      <c r="N212" s="46">
        <v>29.791523999999999</v>
      </c>
      <c r="O212" s="46" t="s">
        <v>232</v>
      </c>
      <c r="P212" s="46" t="s">
        <v>271</v>
      </c>
      <c r="Q212" s="46" t="s">
        <v>6</v>
      </c>
      <c r="R212" s="46" t="b">
        <v>1</v>
      </c>
      <c r="V212" s="46">
        <v>45</v>
      </c>
      <c r="W212" s="46">
        <v>220</v>
      </c>
      <c r="X212" s="46">
        <v>3</v>
      </c>
      <c r="Y212" s="46">
        <v>14</v>
      </c>
      <c r="Z212" s="46">
        <v>37</v>
      </c>
      <c r="AA212" s="46">
        <v>26</v>
      </c>
      <c r="AB212" s="46">
        <v>8</v>
      </c>
      <c r="AC212" s="46">
        <v>2</v>
      </c>
      <c r="AD212" s="46">
        <v>2</v>
      </c>
      <c r="AE212" s="46">
        <v>12</v>
      </c>
      <c r="AF212" s="46">
        <v>48</v>
      </c>
      <c r="AG212" s="46">
        <v>32</v>
      </c>
      <c r="AH212" s="46">
        <v>26</v>
      </c>
      <c r="AI212" s="46">
        <v>10</v>
      </c>
      <c r="AJ212" s="46">
        <v>90</v>
      </c>
      <c r="AK212" s="46">
        <v>130</v>
      </c>
      <c r="AL212" s="46">
        <v>31</v>
      </c>
      <c r="AM212" s="46">
        <v>12</v>
      </c>
      <c r="AN212" s="46">
        <v>220</v>
      </c>
      <c r="AO212" s="46" t="s">
        <v>12</v>
      </c>
      <c r="AP212" s="46" t="s">
        <v>48</v>
      </c>
      <c r="AR212" s="46" t="s">
        <v>327</v>
      </c>
      <c r="AV212" s="46" t="s">
        <v>304</v>
      </c>
      <c r="AX212" s="46" t="s">
        <v>350</v>
      </c>
      <c r="AY212" s="46" t="s">
        <v>350</v>
      </c>
      <c r="BD212" s="46" t="s">
        <v>256</v>
      </c>
      <c r="BF212" s="46" t="b">
        <v>1</v>
      </c>
      <c r="BP212" s="46" t="s">
        <v>237</v>
      </c>
      <c r="BQ212" s="46" t="s">
        <v>944</v>
      </c>
      <c r="BR212" s="46" t="s">
        <v>942</v>
      </c>
      <c r="BS212" s="46" t="s">
        <v>945</v>
      </c>
      <c r="BT212" s="46" t="s">
        <v>943</v>
      </c>
      <c r="BU212" s="46" t="s">
        <v>946</v>
      </c>
      <c r="BV212" s="46" t="s">
        <v>943</v>
      </c>
      <c r="BX212" s="46" t="s">
        <v>352</v>
      </c>
      <c r="BY212" s="46" t="s">
        <v>244</v>
      </c>
      <c r="BZ212" s="46" t="s">
        <v>943</v>
      </c>
      <c r="CC212" s="46" t="s">
        <v>943</v>
      </c>
      <c r="CD212" s="46" t="s">
        <v>237</v>
      </c>
      <c r="CU212" s="46" t="s">
        <v>264</v>
      </c>
      <c r="DA212" s="46" t="s">
        <v>265</v>
      </c>
      <c r="DB212" s="46" t="s">
        <v>265</v>
      </c>
      <c r="DC212" s="46" t="s">
        <v>265</v>
      </c>
      <c r="DD212" s="46" t="s">
        <v>265</v>
      </c>
      <c r="DE212" s="46" t="s">
        <v>265</v>
      </c>
      <c r="DF212" s="46" t="s">
        <v>246</v>
      </c>
      <c r="DG212" s="46" t="s">
        <v>246</v>
      </c>
      <c r="DH212" s="46" t="s">
        <v>247</v>
      </c>
      <c r="DK212" s="46" t="b">
        <f>vw_ET_Dataset_Public[[#This Row],[Event Location:  State PCODE]]=vw_ET_Dataset_Public[[#This Row],[Arrival from: Admin 1 PCODE]]</f>
        <v>0</v>
      </c>
      <c r="DL212" s="46" t="b">
        <f>vw_ET_Dataset_Public[[#This Row],[Event Location:  County PCODE]]=vw_ET_Dataset_Public[[#This Row],[Arrival from: Admin 2 PCODE]]</f>
        <v>0</v>
      </c>
      <c r="DM212" s="46" t="b">
        <f>vw_ET_Dataset_Public[[#This Row],[Event Location:  Payam PCODE]]=vw_ET_Dataset_Public[[#This Row],[Arrival from: Admin 3 PCODE]]</f>
        <v>0</v>
      </c>
      <c r="DN212" s="46" t="s">
        <v>3393</v>
      </c>
    </row>
    <row r="213" spans="1:118" x14ac:dyDescent="0.35">
      <c r="A213" s="46" t="s">
        <v>806</v>
      </c>
      <c r="B213" s="47">
        <v>44335</v>
      </c>
      <c r="C213" s="47">
        <v>44324</v>
      </c>
      <c r="D213" s="47">
        <v>44335</v>
      </c>
      <c r="E213" s="46" t="s">
        <v>260</v>
      </c>
      <c r="F213" s="46" t="s">
        <v>83</v>
      </c>
      <c r="G213" s="46" t="s">
        <v>261</v>
      </c>
      <c r="H213" s="46" t="s">
        <v>257</v>
      </c>
      <c r="I213" s="46" t="s">
        <v>262</v>
      </c>
      <c r="J213" s="46" t="s">
        <v>258</v>
      </c>
      <c r="K213" s="46" t="s">
        <v>807</v>
      </c>
      <c r="L213" s="46" t="s">
        <v>808</v>
      </c>
      <c r="M213" s="46">
        <v>6.7961301299999999</v>
      </c>
      <c r="N213" s="46">
        <v>33.134819120000003</v>
      </c>
      <c r="O213" s="46" t="s">
        <v>232</v>
      </c>
      <c r="P213" s="46" t="s">
        <v>233</v>
      </c>
      <c r="Q213" s="46" t="s">
        <v>6</v>
      </c>
      <c r="R213" s="46" t="b">
        <v>1</v>
      </c>
      <c r="U213" s="46" t="b">
        <v>1</v>
      </c>
      <c r="V213" s="46">
        <v>5</v>
      </c>
      <c r="W213" s="46">
        <v>25</v>
      </c>
      <c r="X213" s="46">
        <v>1</v>
      </c>
      <c r="Y213" s="46">
        <v>2</v>
      </c>
      <c r="Z213" s="46">
        <v>2</v>
      </c>
      <c r="AA213" s="46">
        <v>3</v>
      </c>
      <c r="AB213" s="46">
        <v>1</v>
      </c>
      <c r="AC213" s="46">
        <v>1</v>
      </c>
      <c r="AD213" s="46">
        <v>2</v>
      </c>
      <c r="AE213" s="46">
        <v>3</v>
      </c>
      <c r="AF213" s="46">
        <v>2</v>
      </c>
      <c r="AG213" s="46">
        <v>5</v>
      </c>
      <c r="AH213" s="46">
        <v>2</v>
      </c>
      <c r="AI213" s="46">
        <v>1</v>
      </c>
      <c r="AJ213" s="46">
        <v>10</v>
      </c>
      <c r="AK213" s="46">
        <v>15</v>
      </c>
      <c r="AL213" s="46">
        <v>8</v>
      </c>
      <c r="AM213" s="46">
        <v>2</v>
      </c>
      <c r="AN213" s="46">
        <v>25</v>
      </c>
      <c r="AO213" s="46" t="s">
        <v>13</v>
      </c>
      <c r="AP213" s="46" t="s">
        <v>48</v>
      </c>
      <c r="AR213" s="46" t="s">
        <v>234</v>
      </c>
      <c r="AV213" s="46" t="s">
        <v>255</v>
      </c>
      <c r="AX213" s="46" t="s">
        <v>29</v>
      </c>
      <c r="AZ213" s="46" t="s">
        <v>236</v>
      </c>
      <c r="BA213" s="46" t="b">
        <v>1</v>
      </c>
      <c r="BB213" s="46" t="b">
        <v>1</v>
      </c>
      <c r="BC213" s="46" t="b">
        <v>1</v>
      </c>
      <c r="BD213" s="46" t="s">
        <v>237</v>
      </c>
      <c r="BP213" s="46" t="s">
        <v>237</v>
      </c>
      <c r="BQ213" s="46" t="s">
        <v>242</v>
      </c>
      <c r="BR213" s="46" t="s">
        <v>238</v>
      </c>
      <c r="BS213" s="46" t="s">
        <v>260</v>
      </c>
      <c r="BT213" s="46" t="s">
        <v>83</v>
      </c>
      <c r="BU213" s="46" t="s">
        <v>261</v>
      </c>
      <c r="BV213" s="46" t="s">
        <v>257</v>
      </c>
      <c r="BX213" s="46" t="s">
        <v>708</v>
      </c>
      <c r="BY213" s="46" t="s">
        <v>709</v>
      </c>
      <c r="CA213" s="46" t="s">
        <v>710</v>
      </c>
      <c r="CB213" s="46" t="s">
        <v>708</v>
      </c>
      <c r="CC213" s="46" t="s">
        <v>708</v>
      </c>
      <c r="CD213" s="46" t="s">
        <v>237</v>
      </c>
      <c r="CU213" s="46" t="s">
        <v>237</v>
      </c>
      <c r="DA213" s="46" t="s">
        <v>245</v>
      </c>
      <c r="DB213" s="46" t="s">
        <v>245</v>
      </c>
      <c r="DC213" s="46" t="s">
        <v>245</v>
      </c>
      <c r="DD213" s="46" t="s">
        <v>265</v>
      </c>
      <c r="DE213" s="46" t="s">
        <v>265</v>
      </c>
      <c r="DF213" s="46" t="s">
        <v>265</v>
      </c>
      <c r="DG213" s="46" t="s">
        <v>265</v>
      </c>
      <c r="DH213" s="46" t="s">
        <v>247</v>
      </c>
      <c r="DK213" s="46" t="b">
        <f>vw_ET_Dataset_Public[[#This Row],[Event Location:  State PCODE]]=vw_ET_Dataset_Public[[#This Row],[Arrival from: Admin 1 PCODE]]</f>
        <v>1</v>
      </c>
      <c r="DL213" s="46" t="b">
        <f>vw_ET_Dataset_Public[[#This Row],[Event Location:  County PCODE]]=vw_ET_Dataset_Public[[#This Row],[Arrival from: Admin 2 PCODE]]</f>
        <v>1</v>
      </c>
      <c r="DM213" s="46" t="b">
        <f>vw_ET_Dataset_Public[[#This Row],[Event Location:  Payam PCODE]]=vw_ET_Dataset_Public[[#This Row],[Arrival from: Admin 3 PCODE]]</f>
        <v>0</v>
      </c>
      <c r="DN213" s="46" t="s">
        <v>3391</v>
      </c>
    </row>
    <row r="214" spans="1:118" x14ac:dyDescent="0.35">
      <c r="A214" s="46" t="s">
        <v>2180</v>
      </c>
      <c r="B214" s="47">
        <v>44335</v>
      </c>
      <c r="C214" s="47">
        <v>44324</v>
      </c>
      <c r="D214" s="47">
        <v>44335</v>
      </c>
      <c r="E214" s="46" t="s">
        <v>260</v>
      </c>
      <c r="F214" s="46" t="s">
        <v>83</v>
      </c>
      <c r="G214" s="46" t="s">
        <v>261</v>
      </c>
      <c r="H214" s="46" t="s">
        <v>257</v>
      </c>
      <c r="I214" s="46" t="s">
        <v>262</v>
      </c>
      <c r="J214" s="46" t="s">
        <v>258</v>
      </c>
      <c r="K214" s="46" t="s">
        <v>2181</v>
      </c>
      <c r="L214" s="46" t="s">
        <v>2182</v>
      </c>
      <c r="M214" s="46">
        <v>6.8122780000000001</v>
      </c>
      <c r="N214" s="46">
        <v>33.125008999999999</v>
      </c>
      <c r="O214" s="46" t="s">
        <v>232</v>
      </c>
      <c r="P214" s="46" t="s">
        <v>233</v>
      </c>
      <c r="Q214" s="46" t="s">
        <v>6</v>
      </c>
      <c r="T214" s="46" t="b">
        <v>1</v>
      </c>
      <c r="V214" s="46">
        <v>130</v>
      </c>
      <c r="W214" s="46">
        <v>650</v>
      </c>
      <c r="X214" s="46">
        <v>34</v>
      </c>
      <c r="Y214" s="46">
        <v>53</v>
      </c>
      <c r="Z214" s="46">
        <v>46</v>
      </c>
      <c r="AA214" s="46">
        <v>77</v>
      </c>
      <c r="AB214" s="46">
        <v>31</v>
      </c>
      <c r="AC214" s="46">
        <v>19</v>
      </c>
      <c r="AD214" s="46">
        <v>53</v>
      </c>
      <c r="AE214" s="46">
        <v>68</v>
      </c>
      <c r="AF214" s="46">
        <v>56</v>
      </c>
      <c r="AG214" s="46">
        <v>133</v>
      </c>
      <c r="AH214" s="46">
        <v>53</v>
      </c>
      <c r="AI214" s="46">
        <v>27</v>
      </c>
      <c r="AJ214" s="46">
        <v>260</v>
      </c>
      <c r="AK214" s="46">
        <v>390</v>
      </c>
      <c r="AL214" s="46">
        <v>208</v>
      </c>
      <c r="AM214" s="46">
        <v>46</v>
      </c>
      <c r="AN214" s="46">
        <v>650</v>
      </c>
      <c r="AO214" s="46" t="s">
        <v>13</v>
      </c>
      <c r="AP214" s="46" t="s">
        <v>48</v>
      </c>
      <c r="AR214" s="46" t="s">
        <v>234</v>
      </c>
      <c r="AV214" s="46" t="s">
        <v>255</v>
      </c>
      <c r="AX214" s="46" t="s">
        <v>29</v>
      </c>
      <c r="AZ214" s="46" t="s">
        <v>2156</v>
      </c>
      <c r="BA214" s="46" t="b">
        <v>1</v>
      </c>
      <c r="BB214" s="46" t="b">
        <v>1</v>
      </c>
      <c r="BD214" s="46" t="s">
        <v>237</v>
      </c>
      <c r="BP214" s="46" t="s">
        <v>237</v>
      </c>
      <c r="BQ214" s="46" t="s">
        <v>242</v>
      </c>
      <c r="BR214" s="46" t="s">
        <v>238</v>
      </c>
      <c r="BS214" s="46" t="s">
        <v>260</v>
      </c>
      <c r="BT214" s="46" t="s">
        <v>83</v>
      </c>
      <c r="BU214" s="46" t="s">
        <v>261</v>
      </c>
      <c r="BV214" s="46" t="s">
        <v>257</v>
      </c>
      <c r="BX214" s="46" t="s">
        <v>352</v>
      </c>
      <c r="BY214" s="46" t="s">
        <v>244</v>
      </c>
      <c r="BZ214" s="46" t="s">
        <v>2183</v>
      </c>
      <c r="CA214" s="46" t="s">
        <v>244</v>
      </c>
      <c r="CB214" s="46" t="s">
        <v>240</v>
      </c>
      <c r="CC214" s="46" t="s">
        <v>2184</v>
      </c>
      <c r="CD214" s="46" t="s">
        <v>256</v>
      </c>
      <c r="CE214" s="46" t="s">
        <v>234</v>
      </c>
      <c r="CF214" s="46" t="s">
        <v>242</v>
      </c>
      <c r="CG214" s="46" t="s">
        <v>260</v>
      </c>
      <c r="CH214" s="46" t="s">
        <v>261</v>
      </c>
      <c r="CI214" s="46" t="s">
        <v>713</v>
      </c>
      <c r="CJ214" s="46" t="s">
        <v>244</v>
      </c>
      <c r="CK214" s="46" t="s">
        <v>238</v>
      </c>
      <c r="CL214" s="46" t="s">
        <v>83</v>
      </c>
      <c r="CN214" s="46" t="s">
        <v>257</v>
      </c>
      <c r="CP214" s="46" t="s">
        <v>711</v>
      </c>
      <c r="CR214" s="46" t="s">
        <v>237</v>
      </c>
      <c r="CS214" s="46" t="s">
        <v>240</v>
      </c>
      <c r="CT214" s="46" t="s">
        <v>2185</v>
      </c>
      <c r="CU214" s="46" t="s">
        <v>264</v>
      </c>
      <c r="DA214" s="46" t="s">
        <v>265</v>
      </c>
      <c r="DB214" s="46" t="s">
        <v>265</v>
      </c>
      <c r="DC214" s="46" t="s">
        <v>265</v>
      </c>
      <c r="DD214" s="46" t="s">
        <v>265</v>
      </c>
      <c r="DE214" s="46" t="s">
        <v>265</v>
      </c>
      <c r="DF214" s="46" t="s">
        <v>265</v>
      </c>
      <c r="DG214" s="46" t="s">
        <v>265</v>
      </c>
      <c r="DH214" s="46" t="s">
        <v>247</v>
      </c>
      <c r="DK214" s="46" t="b">
        <f>vw_ET_Dataset_Public[[#This Row],[Event Location:  State PCODE]]=vw_ET_Dataset_Public[[#This Row],[Arrival from: Admin 1 PCODE]]</f>
        <v>1</v>
      </c>
      <c r="DL214" s="46" t="b">
        <f>vw_ET_Dataset_Public[[#This Row],[Event Location:  County PCODE]]=vw_ET_Dataset_Public[[#This Row],[Arrival from: Admin 2 PCODE]]</f>
        <v>1</v>
      </c>
      <c r="DM214" s="46" t="b">
        <f>vw_ET_Dataset_Public[[#This Row],[Event Location:  Payam PCODE]]=vw_ET_Dataset_Public[[#This Row],[Arrival from: Admin 3 PCODE]]</f>
        <v>0</v>
      </c>
      <c r="DN214" s="46" t="s">
        <v>3391</v>
      </c>
    </row>
    <row r="215" spans="1:118" x14ac:dyDescent="0.35">
      <c r="A215" s="46" t="s">
        <v>2175</v>
      </c>
      <c r="B215" s="47">
        <v>44335</v>
      </c>
      <c r="C215" s="47">
        <v>44324</v>
      </c>
      <c r="D215" s="47">
        <v>44335</v>
      </c>
      <c r="E215" s="46" t="s">
        <v>260</v>
      </c>
      <c r="F215" s="46" t="s">
        <v>83</v>
      </c>
      <c r="G215" s="46" t="s">
        <v>261</v>
      </c>
      <c r="H215" s="46" t="s">
        <v>257</v>
      </c>
      <c r="I215" s="46" t="s">
        <v>262</v>
      </c>
      <c r="J215" s="46" t="s">
        <v>258</v>
      </c>
      <c r="K215" s="46" t="s">
        <v>2176</v>
      </c>
      <c r="L215" s="46" t="s">
        <v>2177</v>
      </c>
      <c r="M215" s="46">
        <v>6.8112440000000003</v>
      </c>
      <c r="N215" s="46">
        <v>33.124474999999997</v>
      </c>
      <c r="O215" s="46" t="s">
        <v>232</v>
      </c>
      <c r="P215" s="46" t="s">
        <v>233</v>
      </c>
      <c r="Q215" s="46" t="s">
        <v>6</v>
      </c>
      <c r="U215" s="46" t="b">
        <v>1</v>
      </c>
      <c r="V215" s="46">
        <v>211</v>
      </c>
      <c r="W215" s="46">
        <v>1055</v>
      </c>
      <c r="X215" s="46">
        <v>55</v>
      </c>
      <c r="Y215" s="46">
        <v>85</v>
      </c>
      <c r="Z215" s="46">
        <v>75</v>
      </c>
      <c r="AA215" s="46">
        <v>126</v>
      </c>
      <c r="AB215" s="46">
        <v>50</v>
      </c>
      <c r="AC215" s="46">
        <v>30</v>
      </c>
      <c r="AD215" s="46">
        <v>85</v>
      </c>
      <c r="AE215" s="46">
        <v>111</v>
      </c>
      <c r="AF215" s="46">
        <v>90</v>
      </c>
      <c r="AG215" s="46">
        <v>216</v>
      </c>
      <c r="AH215" s="46">
        <v>85</v>
      </c>
      <c r="AI215" s="46">
        <v>47</v>
      </c>
      <c r="AJ215" s="46">
        <v>421</v>
      </c>
      <c r="AK215" s="46">
        <v>634</v>
      </c>
      <c r="AL215" s="46">
        <v>336</v>
      </c>
      <c r="AM215" s="46">
        <v>77</v>
      </c>
      <c r="AN215" s="46">
        <v>1055</v>
      </c>
      <c r="AO215" s="46" t="s">
        <v>13</v>
      </c>
      <c r="AP215" s="46" t="s">
        <v>48</v>
      </c>
      <c r="AR215" s="46" t="s">
        <v>234</v>
      </c>
      <c r="AV215" s="46" t="s">
        <v>255</v>
      </c>
      <c r="AX215" s="46" t="s">
        <v>29</v>
      </c>
      <c r="AZ215" s="46" t="s">
        <v>273</v>
      </c>
      <c r="BB215" s="46" t="b">
        <v>1</v>
      </c>
      <c r="BD215" s="46" t="s">
        <v>237</v>
      </c>
      <c r="BP215" s="46" t="s">
        <v>237</v>
      </c>
      <c r="BQ215" s="46" t="s">
        <v>242</v>
      </c>
      <c r="BR215" s="46" t="s">
        <v>238</v>
      </c>
      <c r="BS215" s="46" t="s">
        <v>260</v>
      </c>
      <c r="BT215" s="46" t="s">
        <v>83</v>
      </c>
      <c r="BU215" s="46" t="s">
        <v>261</v>
      </c>
      <c r="BV215" s="46" t="s">
        <v>257</v>
      </c>
      <c r="BX215" s="46" t="s">
        <v>711</v>
      </c>
      <c r="BY215" s="46" t="s">
        <v>713</v>
      </c>
      <c r="CA215" s="46" t="s">
        <v>2179</v>
      </c>
      <c r="CB215" s="46" t="s">
        <v>2178</v>
      </c>
      <c r="CC215" s="46" t="s">
        <v>711</v>
      </c>
      <c r="CD215" s="46" t="s">
        <v>256</v>
      </c>
      <c r="CE215" s="46" t="s">
        <v>234</v>
      </c>
      <c r="CF215" s="46" t="s">
        <v>242</v>
      </c>
      <c r="CG215" s="46" t="s">
        <v>260</v>
      </c>
      <c r="CH215" s="46" t="s">
        <v>261</v>
      </c>
      <c r="CI215" s="46" t="s">
        <v>713</v>
      </c>
      <c r="CJ215" s="46" t="s">
        <v>2179</v>
      </c>
      <c r="CK215" s="46" t="s">
        <v>238</v>
      </c>
      <c r="CL215" s="46" t="s">
        <v>83</v>
      </c>
      <c r="CN215" s="46" t="s">
        <v>257</v>
      </c>
      <c r="CP215" s="46" t="s">
        <v>711</v>
      </c>
      <c r="CR215" s="46" t="s">
        <v>237</v>
      </c>
      <c r="CS215" s="46" t="s">
        <v>2178</v>
      </c>
      <c r="CU215" s="46" t="s">
        <v>264</v>
      </c>
      <c r="DA215" s="46" t="s">
        <v>265</v>
      </c>
      <c r="DB215" s="46" t="s">
        <v>265</v>
      </c>
      <c r="DC215" s="46" t="s">
        <v>265</v>
      </c>
      <c r="DD215" s="46" t="s">
        <v>265</v>
      </c>
      <c r="DE215" s="46" t="s">
        <v>265</v>
      </c>
      <c r="DF215" s="46" t="s">
        <v>265</v>
      </c>
      <c r="DG215" s="46" t="s">
        <v>265</v>
      </c>
      <c r="DH215" s="46" t="s">
        <v>247</v>
      </c>
      <c r="DK215" s="46" t="b">
        <f>vw_ET_Dataset_Public[[#This Row],[Event Location:  State PCODE]]=vw_ET_Dataset_Public[[#This Row],[Arrival from: Admin 1 PCODE]]</f>
        <v>1</v>
      </c>
      <c r="DL215" s="46" t="b">
        <f>vw_ET_Dataset_Public[[#This Row],[Event Location:  County PCODE]]=vw_ET_Dataset_Public[[#This Row],[Arrival from: Admin 2 PCODE]]</f>
        <v>1</v>
      </c>
      <c r="DM215" s="46" t="b">
        <f>vw_ET_Dataset_Public[[#This Row],[Event Location:  Payam PCODE]]=vw_ET_Dataset_Public[[#This Row],[Arrival from: Admin 3 PCODE]]</f>
        <v>0</v>
      </c>
      <c r="DN215" s="46" t="s">
        <v>3391</v>
      </c>
    </row>
    <row r="216" spans="1:118" x14ac:dyDescent="0.35">
      <c r="A216" s="46" t="s">
        <v>803</v>
      </c>
      <c r="B216" s="47">
        <v>44335</v>
      </c>
      <c r="C216" s="47">
        <v>44324</v>
      </c>
      <c r="D216" s="47">
        <v>44335</v>
      </c>
      <c r="E216" s="46" t="s">
        <v>260</v>
      </c>
      <c r="F216" s="46" t="s">
        <v>83</v>
      </c>
      <c r="G216" s="46" t="s">
        <v>261</v>
      </c>
      <c r="H216" s="46" t="s">
        <v>257</v>
      </c>
      <c r="I216" s="46" t="s">
        <v>262</v>
      </c>
      <c r="J216" s="46" t="s">
        <v>258</v>
      </c>
      <c r="K216" s="46" t="s">
        <v>800</v>
      </c>
      <c r="L216" s="46" t="s">
        <v>801</v>
      </c>
      <c r="M216" s="46">
        <v>6.8008890099999997</v>
      </c>
      <c r="N216" s="46">
        <v>33.128155630000002</v>
      </c>
      <c r="O216" s="46" t="s">
        <v>232</v>
      </c>
      <c r="P216" s="46" t="s">
        <v>233</v>
      </c>
      <c r="Q216" s="46" t="s">
        <v>6</v>
      </c>
      <c r="U216" s="46" t="b">
        <v>1</v>
      </c>
      <c r="V216" s="46">
        <v>51</v>
      </c>
      <c r="W216" s="46">
        <v>255</v>
      </c>
      <c r="X216" s="46">
        <v>13</v>
      </c>
      <c r="Y216" s="46">
        <v>21</v>
      </c>
      <c r="Z216" s="46">
        <v>18</v>
      </c>
      <c r="AA216" s="46">
        <v>30</v>
      </c>
      <c r="AB216" s="46">
        <v>12</v>
      </c>
      <c r="AC216" s="46">
        <v>7</v>
      </c>
      <c r="AD216" s="46">
        <v>21</v>
      </c>
      <c r="AE216" s="46">
        <v>27</v>
      </c>
      <c r="AF216" s="46">
        <v>22</v>
      </c>
      <c r="AG216" s="46">
        <v>52</v>
      </c>
      <c r="AH216" s="46">
        <v>21</v>
      </c>
      <c r="AI216" s="46">
        <v>11</v>
      </c>
      <c r="AJ216" s="46">
        <v>101</v>
      </c>
      <c r="AK216" s="46">
        <v>154</v>
      </c>
      <c r="AL216" s="46">
        <v>82</v>
      </c>
      <c r="AM216" s="46">
        <v>18</v>
      </c>
      <c r="AN216" s="46">
        <v>255</v>
      </c>
      <c r="AO216" s="46" t="s">
        <v>13</v>
      </c>
      <c r="AP216" s="46" t="s">
        <v>48</v>
      </c>
      <c r="AR216" s="46" t="s">
        <v>234</v>
      </c>
      <c r="AV216" s="46" t="s">
        <v>255</v>
      </c>
      <c r="AX216" s="46" t="s">
        <v>29</v>
      </c>
      <c r="AZ216" s="46" t="s">
        <v>236</v>
      </c>
      <c r="BA216" s="46" t="b">
        <v>1</v>
      </c>
      <c r="BB216" s="46" t="b">
        <v>1</v>
      </c>
      <c r="BC216" s="46" t="b">
        <v>1</v>
      </c>
      <c r="BD216" s="46" t="s">
        <v>237</v>
      </c>
      <c r="BP216" s="46" t="s">
        <v>237</v>
      </c>
      <c r="BQ216" s="46" t="s">
        <v>242</v>
      </c>
      <c r="BR216" s="46" t="s">
        <v>238</v>
      </c>
      <c r="BS216" s="46" t="s">
        <v>260</v>
      </c>
      <c r="BT216" s="46" t="s">
        <v>83</v>
      </c>
      <c r="BU216" s="46" t="s">
        <v>261</v>
      </c>
      <c r="BV216" s="46" t="s">
        <v>257</v>
      </c>
      <c r="BX216" s="46" t="s">
        <v>352</v>
      </c>
      <c r="BY216" s="46" t="s">
        <v>244</v>
      </c>
      <c r="BZ216" s="46" t="s">
        <v>804</v>
      </c>
      <c r="CA216" s="46" t="s">
        <v>244</v>
      </c>
      <c r="CB216" s="46" t="s">
        <v>240</v>
      </c>
      <c r="CC216" s="46" t="s">
        <v>805</v>
      </c>
      <c r="CD216" s="46" t="s">
        <v>237</v>
      </c>
      <c r="CU216" s="46" t="s">
        <v>264</v>
      </c>
      <c r="DA216" s="46" t="s">
        <v>245</v>
      </c>
      <c r="DB216" s="46" t="s">
        <v>245</v>
      </c>
      <c r="DC216" s="46" t="s">
        <v>245</v>
      </c>
      <c r="DD216" s="46" t="s">
        <v>265</v>
      </c>
      <c r="DE216" s="46" t="s">
        <v>265</v>
      </c>
      <c r="DF216" s="46" t="s">
        <v>265</v>
      </c>
      <c r="DG216" s="46" t="s">
        <v>265</v>
      </c>
      <c r="DH216" s="46" t="s">
        <v>247</v>
      </c>
      <c r="DK216" s="46" t="b">
        <f>vw_ET_Dataset_Public[[#This Row],[Event Location:  State PCODE]]=vw_ET_Dataset_Public[[#This Row],[Arrival from: Admin 1 PCODE]]</f>
        <v>1</v>
      </c>
      <c r="DL216" s="46" t="b">
        <f>vw_ET_Dataset_Public[[#This Row],[Event Location:  County PCODE]]=vw_ET_Dataset_Public[[#This Row],[Arrival from: Admin 2 PCODE]]</f>
        <v>1</v>
      </c>
      <c r="DM216" s="46" t="b">
        <f>vw_ET_Dataset_Public[[#This Row],[Event Location:  Payam PCODE]]=vw_ET_Dataset_Public[[#This Row],[Arrival from: Admin 3 PCODE]]</f>
        <v>0</v>
      </c>
      <c r="DN216" s="46" t="s">
        <v>3391</v>
      </c>
    </row>
    <row r="217" spans="1:118" x14ac:dyDescent="0.35">
      <c r="A217" s="46" t="s">
        <v>2280</v>
      </c>
      <c r="B217" s="47">
        <v>44337</v>
      </c>
      <c r="C217" s="47">
        <v>44332</v>
      </c>
      <c r="D217" s="47">
        <v>44332</v>
      </c>
      <c r="E217" s="46" t="s">
        <v>2275</v>
      </c>
      <c r="F217" s="46" t="s">
        <v>60</v>
      </c>
      <c r="G217" s="46" t="s">
        <v>2276</v>
      </c>
      <c r="H217" s="46" t="s">
        <v>60</v>
      </c>
      <c r="I217" s="46" t="s">
        <v>2277</v>
      </c>
      <c r="J217" s="46" t="s">
        <v>2274</v>
      </c>
      <c r="K217" s="46" t="s">
        <v>2281</v>
      </c>
      <c r="L217" s="46" t="s">
        <v>2282</v>
      </c>
      <c r="M217" s="46">
        <v>9.593718333</v>
      </c>
      <c r="N217" s="46">
        <v>28.44810167</v>
      </c>
      <c r="O217" s="46" t="s">
        <v>232</v>
      </c>
      <c r="P217" s="46" t="s">
        <v>233</v>
      </c>
      <c r="Q217" s="46" t="s">
        <v>6</v>
      </c>
      <c r="U217" s="46" t="b">
        <v>1</v>
      </c>
      <c r="V217" s="46">
        <v>46</v>
      </c>
      <c r="W217" s="46">
        <v>180</v>
      </c>
      <c r="X217" s="46">
        <v>8</v>
      </c>
      <c r="Y217" s="46">
        <v>17</v>
      </c>
      <c r="Z217" s="46">
        <v>11</v>
      </c>
      <c r="AA217" s="46">
        <v>20</v>
      </c>
      <c r="AB217" s="46">
        <v>19</v>
      </c>
      <c r="AC217" s="46">
        <v>13</v>
      </c>
      <c r="AD217" s="46">
        <v>14</v>
      </c>
      <c r="AE217" s="46">
        <v>24</v>
      </c>
      <c r="AF217" s="46">
        <v>17</v>
      </c>
      <c r="AG217" s="46">
        <v>18</v>
      </c>
      <c r="AH217" s="46">
        <v>9</v>
      </c>
      <c r="AI217" s="46">
        <v>10</v>
      </c>
      <c r="AJ217" s="46">
        <v>88</v>
      </c>
      <c r="AK217" s="46">
        <v>92</v>
      </c>
      <c r="AL217" s="46">
        <v>63</v>
      </c>
      <c r="AM217" s="46">
        <v>23</v>
      </c>
      <c r="AN217" s="46">
        <v>180</v>
      </c>
      <c r="AO217" s="46" t="s">
        <v>12</v>
      </c>
      <c r="AP217" s="46" t="s">
        <v>48</v>
      </c>
      <c r="AR217" s="46" t="s">
        <v>327</v>
      </c>
      <c r="AV217" s="46" t="s">
        <v>255</v>
      </c>
      <c r="AX217" s="46" t="s">
        <v>29</v>
      </c>
      <c r="AZ217" s="46" t="s">
        <v>2283</v>
      </c>
      <c r="BA217" s="46" t="b">
        <v>1</v>
      </c>
      <c r="BB217" s="46" t="b">
        <v>1</v>
      </c>
      <c r="BC217" s="46" t="b">
        <v>1</v>
      </c>
      <c r="BD217" s="46" t="s">
        <v>237</v>
      </c>
      <c r="BP217" s="46" t="s">
        <v>237</v>
      </c>
      <c r="BQ217" s="46" t="s">
        <v>242</v>
      </c>
      <c r="BR217" s="46" t="s">
        <v>238</v>
      </c>
      <c r="BS217" s="46" t="s">
        <v>2275</v>
      </c>
      <c r="BT217" s="46" t="s">
        <v>60</v>
      </c>
      <c r="BU217" s="46" t="s">
        <v>2276</v>
      </c>
      <c r="BV217" s="46" t="s">
        <v>60</v>
      </c>
      <c r="BX217" s="46" t="s">
        <v>2274</v>
      </c>
      <c r="BY217" s="46" t="s">
        <v>2277</v>
      </c>
      <c r="CA217" s="46" t="s">
        <v>244</v>
      </c>
      <c r="CB217" s="46" t="s">
        <v>240</v>
      </c>
      <c r="CC217" s="46" t="s">
        <v>2278</v>
      </c>
      <c r="CD217" s="46" t="s">
        <v>237</v>
      </c>
      <c r="CU217" s="46" t="s">
        <v>256</v>
      </c>
      <c r="CV217" s="46">
        <v>21</v>
      </c>
      <c r="CW217" s="46">
        <v>30</v>
      </c>
      <c r="CX217" s="46" t="s">
        <v>234</v>
      </c>
      <c r="CY217" s="46" t="s">
        <v>2279</v>
      </c>
      <c r="DA217" s="46" t="s">
        <v>265</v>
      </c>
      <c r="DB217" s="46" t="s">
        <v>265</v>
      </c>
      <c r="DC217" s="46" t="s">
        <v>245</v>
      </c>
      <c r="DD217" s="46" t="s">
        <v>246</v>
      </c>
      <c r="DE217" s="46" t="s">
        <v>246</v>
      </c>
      <c r="DF217" s="46" t="s">
        <v>246</v>
      </c>
      <c r="DG217" s="46" t="s">
        <v>265</v>
      </c>
      <c r="DH217" s="46" t="s">
        <v>247</v>
      </c>
      <c r="DK217" s="46" t="b">
        <f>vw_ET_Dataset_Public[[#This Row],[Event Location:  State PCODE]]=vw_ET_Dataset_Public[[#This Row],[Arrival from: Admin 1 PCODE]]</f>
        <v>1</v>
      </c>
      <c r="DL217" s="46" t="b">
        <f>vw_ET_Dataset_Public[[#This Row],[Event Location:  County PCODE]]=vw_ET_Dataset_Public[[#This Row],[Arrival from: Admin 2 PCODE]]</f>
        <v>1</v>
      </c>
      <c r="DM217" s="46" t="b">
        <f>vw_ET_Dataset_Public[[#This Row],[Event Location:  Payam PCODE]]=vw_ET_Dataset_Public[[#This Row],[Arrival from: Admin 3 PCODE]]</f>
        <v>1</v>
      </c>
      <c r="DN217" s="46" t="s">
        <v>3390</v>
      </c>
    </row>
    <row r="218" spans="1:118" x14ac:dyDescent="0.35">
      <c r="A218" s="46" t="s">
        <v>716</v>
      </c>
      <c r="B218" s="47">
        <v>44338</v>
      </c>
      <c r="C218" s="47">
        <v>44336</v>
      </c>
      <c r="D218" s="47">
        <v>44338</v>
      </c>
      <c r="E218" s="46" t="s">
        <v>260</v>
      </c>
      <c r="F218" s="46" t="s">
        <v>83</v>
      </c>
      <c r="G218" s="46" t="s">
        <v>261</v>
      </c>
      <c r="H218" s="46" t="s">
        <v>257</v>
      </c>
      <c r="I218" s="46" t="s">
        <v>709</v>
      </c>
      <c r="J218" s="46" t="s">
        <v>708</v>
      </c>
      <c r="K218" s="46" t="s">
        <v>710</v>
      </c>
      <c r="L218" s="46" t="s">
        <v>708</v>
      </c>
      <c r="M218" s="46">
        <v>6.6344174999999996</v>
      </c>
      <c r="N218" s="46">
        <v>32.910567499999999</v>
      </c>
      <c r="O218" s="46" t="s">
        <v>232</v>
      </c>
      <c r="P218" s="46" t="s">
        <v>271</v>
      </c>
      <c r="Q218" s="46" t="s">
        <v>24</v>
      </c>
      <c r="R218" s="46" t="b">
        <v>1</v>
      </c>
      <c r="U218" s="46" t="b">
        <v>1</v>
      </c>
      <c r="V218" s="46">
        <v>96</v>
      </c>
      <c r="W218" s="46">
        <v>500</v>
      </c>
      <c r="X218" s="46">
        <v>26</v>
      </c>
      <c r="Y218" s="46">
        <v>40</v>
      </c>
      <c r="Z218" s="46">
        <v>36</v>
      </c>
      <c r="AA218" s="46">
        <v>60</v>
      </c>
      <c r="AB218" s="46">
        <v>24</v>
      </c>
      <c r="AC218" s="46">
        <v>14</v>
      </c>
      <c r="AD218" s="46">
        <v>40</v>
      </c>
      <c r="AE218" s="46">
        <v>52</v>
      </c>
      <c r="AF218" s="46">
        <v>43</v>
      </c>
      <c r="AG218" s="46">
        <v>102</v>
      </c>
      <c r="AH218" s="46">
        <v>42</v>
      </c>
      <c r="AI218" s="46">
        <v>21</v>
      </c>
      <c r="AJ218" s="46">
        <v>200</v>
      </c>
      <c r="AK218" s="46">
        <v>300</v>
      </c>
      <c r="AL218" s="46">
        <v>158</v>
      </c>
      <c r="AM218" s="46">
        <v>35</v>
      </c>
      <c r="AN218" s="46">
        <v>500</v>
      </c>
      <c r="AP218" s="46" t="s">
        <v>48</v>
      </c>
      <c r="AR218" s="46" t="s">
        <v>234</v>
      </c>
      <c r="AT218" s="46" t="b">
        <v>1</v>
      </c>
      <c r="AU218" s="46" t="b">
        <v>1</v>
      </c>
      <c r="AV218" s="46" t="s">
        <v>255</v>
      </c>
      <c r="AX218" s="46" t="s">
        <v>305</v>
      </c>
      <c r="BD218" s="46" t="s">
        <v>237</v>
      </c>
      <c r="BP218" s="46" t="s">
        <v>237</v>
      </c>
      <c r="BQ218" s="46" t="s">
        <v>242</v>
      </c>
      <c r="BR218" s="46" t="s">
        <v>238</v>
      </c>
      <c r="BS218" s="46" t="s">
        <v>260</v>
      </c>
      <c r="BT218" s="46" t="s">
        <v>83</v>
      </c>
      <c r="BU218" s="46" t="s">
        <v>261</v>
      </c>
      <c r="BV218" s="46" t="s">
        <v>257</v>
      </c>
      <c r="BX218" s="46" t="s">
        <v>352</v>
      </c>
      <c r="BY218" s="46" t="s">
        <v>244</v>
      </c>
      <c r="BZ218" s="46" t="s">
        <v>717</v>
      </c>
      <c r="CA218" s="46" t="s">
        <v>244</v>
      </c>
      <c r="CB218" s="46" t="s">
        <v>240</v>
      </c>
      <c r="CC218" s="46" t="s">
        <v>718</v>
      </c>
      <c r="CU218" s="46" t="s">
        <v>237</v>
      </c>
      <c r="DA218" s="46" t="s">
        <v>245</v>
      </c>
      <c r="DB218" s="46" t="s">
        <v>245</v>
      </c>
      <c r="DC218" s="46" t="s">
        <v>245</v>
      </c>
      <c r="DD218" s="46" t="s">
        <v>245</v>
      </c>
      <c r="DE218" s="46" t="s">
        <v>245</v>
      </c>
      <c r="DF218" s="46" t="s">
        <v>245</v>
      </c>
      <c r="DG218" s="46" t="s">
        <v>245</v>
      </c>
      <c r="DH218" s="46" t="s">
        <v>247</v>
      </c>
      <c r="DK218" s="46" t="b">
        <f>vw_ET_Dataset_Public[[#This Row],[Event Location:  State PCODE]]=vw_ET_Dataset_Public[[#This Row],[Arrival from: Admin 1 PCODE]]</f>
        <v>1</v>
      </c>
      <c r="DL218" s="46" t="b">
        <f>vw_ET_Dataset_Public[[#This Row],[Event Location:  County PCODE]]=vw_ET_Dataset_Public[[#This Row],[Arrival from: Admin 2 PCODE]]</f>
        <v>1</v>
      </c>
      <c r="DM218" s="46" t="b">
        <f>vw_ET_Dataset_Public[[#This Row],[Event Location:  Payam PCODE]]=vw_ET_Dataset_Public[[#This Row],[Arrival from: Admin 3 PCODE]]</f>
        <v>0</v>
      </c>
      <c r="DN218" s="46" t="s">
        <v>3391</v>
      </c>
    </row>
    <row r="219" spans="1:118" x14ac:dyDescent="0.35">
      <c r="A219" s="46" t="s">
        <v>2201</v>
      </c>
      <c r="B219" s="47">
        <v>44345</v>
      </c>
      <c r="C219" s="47">
        <v>44344</v>
      </c>
      <c r="D219" s="47">
        <v>44345</v>
      </c>
      <c r="E219" s="46" t="s">
        <v>1461</v>
      </c>
      <c r="F219" s="46" t="s">
        <v>105</v>
      </c>
      <c r="G219" s="46" t="s">
        <v>1616</v>
      </c>
      <c r="H219" s="46" t="s">
        <v>1614</v>
      </c>
      <c r="I219" s="46" t="s">
        <v>1621</v>
      </c>
      <c r="J219" s="46" t="s">
        <v>1619</v>
      </c>
      <c r="K219" s="46" t="s">
        <v>1622</v>
      </c>
      <c r="L219" s="46" t="s">
        <v>1620</v>
      </c>
      <c r="M219" s="46">
        <v>8.5429999999999993</v>
      </c>
      <c r="N219" s="46">
        <v>32.688000000000002</v>
      </c>
      <c r="O219" s="46" t="s">
        <v>232</v>
      </c>
      <c r="P219" s="46" t="s">
        <v>271</v>
      </c>
      <c r="Q219" s="46" t="s">
        <v>6</v>
      </c>
      <c r="U219" s="46" t="b">
        <v>1</v>
      </c>
      <c r="V219" s="46">
        <v>727</v>
      </c>
      <c r="W219" s="46">
        <v>4000</v>
      </c>
      <c r="X219" s="46">
        <v>48</v>
      </c>
      <c r="Y219" s="46">
        <v>92</v>
      </c>
      <c r="Z219" s="46">
        <v>468</v>
      </c>
      <c r="AA219" s="46">
        <v>724</v>
      </c>
      <c r="AB219" s="46">
        <v>640</v>
      </c>
      <c r="AC219" s="46">
        <v>30</v>
      </c>
      <c r="AD219" s="46">
        <v>56</v>
      </c>
      <c r="AE219" s="46">
        <v>115</v>
      </c>
      <c r="AF219" s="46">
        <v>503</v>
      </c>
      <c r="AG219" s="46">
        <v>682</v>
      </c>
      <c r="AH219" s="46">
        <v>600</v>
      </c>
      <c r="AI219" s="46">
        <v>42</v>
      </c>
      <c r="AJ219" s="46">
        <v>2002</v>
      </c>
      <c r="AK219" s="46">
        <v>1998</v>
      </c>
      <c r="AL219" s="46">
        <v>311</v>
      </c>
      <c r="AM219" s="46">
        <v>72</v>
      </c>
      <c r="AN219" s="46">
        <v>4000</v>
      </c>
      <c r="AO219" s="46" t="s">
        <v>12</v>
      </c>
      <c r="AP219" s="46" t="s">
        <v>47</v>
      </c>
      <c r="AR219" s="46" t="s">
        <v>234</v>
      </c>
      <c r="AV219" s="46" t="s">
        <v>255</v>
      </c>
      <c r="AX219" s="46" t="s">
        <v>29</v>
      </c>
      <c r="AZ219" s="46" t="s">
        <v>701</v>
      </c>
      <c r="BC219" s="46" t="b">
        <v>1</v>
      </c>
      <c r="BD219" s="46" t="s">
        <v>256</v>
      </c>
      <c r="BE219" s="46" t="b">
        <v>1</v>
      </c>
      <c r="BP219" s="46" t="s">
        <v>237</v>
      </c>
      <c r="BQ219" s="46" t="s">
        <v>242</v>
      </c>
      <c r="BR219" s="46" t="s">
        <v>238</v>
      </c>
      <c r="BS219" s="46" t="s">
        <v>1461</v>
      </c>
      <c r="BT219" s="46" t="s">
        <v>105</v>
      </c>
      <c r="BU219" s="46" t="s">
        <v>1616</v>
      </c>
      <c r="BV219" s="46" t="s">
        <v>1614</v>
      </c>
      <c r="BX219" s="46" t="s">
        <v>1615</v>
      </c>
      <c r="BY219" s="46" t="s">
        <v>1617</v>
      </c>
      <c r="CA219" s="46" t="s">
        <v>1618</v>
      </c>
      <c r="CB219" s="46" t="s">
        <v>1615</v>
      </c>
      <c r="CC219" s="46" t="s">
        <v>1615</v>
      </c>
      <c r="CD219" s="46" t="s">
        <v>256</v>
      </c>
      <c r="CE219" s="46" t="s">
        <v>234</v>
      </c>
      <c r="CF219" s="46" t="s">
        <v>242</v>
      </c>
      <c r="CG219" s="46" t="s">
        <v>1461</v>
      </c>
      <c r="CH219" s="46" t="s">
        <v>1616</v>
      </c>
      <c r="CI219" s="46" t="s">
        <v>1617</v>
      </c>
      <c r="CJ219" s="46" t="s">
        <v>1618</v>
      </c>
      <c r="CK219" s="46" t="s">
        <v>238</v>
      </c>
      <c r="CL219" s="46" t="s">
        <v>105</v>
      </c>
      <c r="CN219" s="46" t="s">
        <v>1614</v>
      </c>
      <c r="CP219" s="46" t="s">
        <v>1615</v>
      </c>
      <c r="CR219" s="46" t="s">
        <v>237</v>
      </c>
      <c r="CS219" s="46" t="s">
        <v>1615</v>
      </c>
      <c r="CU219" s="46" t="s">
        <v>237</v>
      </c>
      <c r="DA219" s="46" t="s">
        <v>265</v>
      </c>
      <c r="DB219" s="46" t="s">
        <v>245</v>
      </c>
      <c r="DC219" s="46" t="s">
        <v>265</v>
      </c>
      <c r="DD219" s="46" t="s">
        <v>246</v>
      </c>
      <c r="DE219" s="46" t="s">
        <v>246</v>
      </c>
      <c r="DF219" s="46" t="s">
        <v>245</v>
      </c>
      <c r="DG219" s="46" t="s">
        <v>246</v>
      </c>
      <c r="DH219" s="46" t="s">
        <v>247</v>
      </c>
      <c r="DK219" s="46" t="b">
        <f>vw_ET_Dataset_Public[[#This Row],[Event Location:  State PCODE]]=vw_ET_Dataset_Public[[#This Row],[Arrival from: Admin 1 PCODE]]</f>
        <v>1</v>
      </c>
      <c r="DL219" s="46" t="b">
        <f>vw_ET_Dataset_Public[[#This Row],[Event Location:  County PCODE]]=vw_ET_Dataset_Public[[#This Row],[Arrival from: Admin 2 PCODE]]</f>
        <v>1</v>
      </c>
      <c r="DM219" s="46" t="b">
        <f>vw_ET_Dataset_Public[[#This Row],[Event Location:  Payam PCODE]]=vw_ET_Dataset_Public[[#This Row],[Arrival from: Admin 3 PCODE]]</f>
        <v>0</v>
      </c>
      <c r="DN219" s="46" t="s">
        <v>3391</v>
      </c>
    </row>
    <row r="220" spans="1:118" x14ac:dyDescent="0.35">
      <c r="A220" s="46" t="s">
        <v>1358</v>
      </c>
      <c r="B220" s="47">
        <v>44347</v>
      </c>
      <c r="C220" s="47">
        <v>44344</v>
      </c>
      <c r="D220" s="47">
        <v>44345</v>
      </c>
      <c r="E220" s="46" t="s">
        <v>841</v>
      </c>
      <c r="F220" s="46" t="s">
        <v>57</v>
      </c>
      <c r="G220" s="46" t="s">
        <v>1321</v>
      </c>
      <c r="H220" s="46" t="s">
        <v>98</v>
      </c>
      <c r="I220" s="46" t="s">
        <v>1392</v>
      </c>
      <c r="J220" s="46" t="s">
        <v>1391</v>
      </c>
      <c r="K220" s="46" t="s">
        <v>1393</v>
      </c>
      <c r="L220" s="46" t="s">
        <v>1394</v>
      </c>
      <c r="M220" s="46">
        <v>9.2745343400000007</v>
      </c>
      <c r="N220" s="46">
        <v>29.527362950000001</v>
      </c>
      <c r="O220" s="46" t="s">
        <v>253</v>
      </c>
      <c r="P220" s="46" t="s">
        <v>271</v>
      </c>
      <c r="Q220" s="46" t="s">
        <v>6</v>
      </c>
      <c r="R220" s="46" t="b">
        <v>1</v>
      </c>
      <c r="S220" s="46" t="b">
        <v>1</v>
      </c>
      <c r="T220" s="46" t="b">
        <v>1</v>
      </c>
      <c r="V220" s="46">
        <v>60</v>
      </c>
      <c r="W220" s="46">
        <v>436</v>
      </c>
      <c r="X220" s="46">
        <v>25</v>
      </c>
      <c r="Y220" s="46">
        <v>25</v>
      </c>
      <c r="Z220" s="46">
        <v>39</v>
      </c>
      <c r="AA220" s="46">
        <v>51</v>
      </c>
      <c r="AB220" s="46">
        <v>24</v>
      </c>
      <c r="AC220" s="46">
        <v>17</v>
      </c>
      <c r="AD220" s="46">
        <v>36</v>
      </c>
      <c r="AE220" s="46">
        <v>53</v>
      </c>
      <c r="AF220" s="46">
        <v>51</v>
      </c>
      <c r="AG220" s="46">
        <v>41</v>
      </c>
      <c r="AH220" s="46">
        <v>39</v>
      </c>
      <c r="AI220" s="46">
        <v>35</v>
      </c>
      <c r="AJ220" s="46">
        <v>181</v>
      </c>
      <c r="AK220" s="46">
        <v>255</v>
      </c>
      <c r="AL220" s="46">
        <v>139</v>
      </c>
      <c r="AM220" s="46">
        <v>52</v>
      </c>
      <c r="AN220" s="46">
        <v>436</v>
      </c>
      <c r="AO220" s="46" t="s">
        <v>12</v>
      </c>
      <c r="AP220" s="46" t="s">
        <v>48</v>
      </c>
      <c r="AR220" s="46" t="s">
        <v>234</v>
      </c>
      <c r="AV220" s="46" t="s">
        <v>255</v>
      </c>
      <c r="AX220" s="46" t="s">
        <v>29</v>
      </c>
      <c r="AZ220" s="46" t="s">
        <v>273</v>
      </c>
      <c r="BB220" s="46" t="b">
        <v>1</v>
      </c>
      <c r="BD220" s="46" t="s">
        <v>237</v>
      </c>
      <c r="BP220" s="46" t="s">
        <v>237</v>
      </c>
      <c r="BQ220" s="46" t="s">
        <v>242</v>
      </c>
      <c r="BR220" s="46" t="s">
        <v>238</v>
      </c>
      <c r="BS220" s="46" t="s">
        <v>841</v>
      </c>
      <c r="BT220" s="46" t="s">
        <v>57</v>
      </c>
      <c r="BU220" s="46" t="s">
        <v>1321</v>
      </c>
      <c r="BV220" s="46" t="s">
        <v>98</v>
      </c>
      <c r="BX220" s="46" t="s">
        <v>1325</v>
      </c>
      <c r="BY220" s="46" t="s">
        <v>1327</v>
      </c>
      <c r="CA220" s="46" t="s">
        <v>1346</v>
      </c>
      <c r="CB220" s="46" t="s">
        <v>1345</v>
      </c>
      <c r="CC220" s="46" t="s">
        <v>1325</v>
      </c>
      <c r="CD220" s="46" t="s">
        <v>237</v>
      </c>
      <c r="CU220" s="46" t="s">
        <v>264</v>
      </c>
      <c r="DA220" s="46" t="s">
        <v>265</v>
      </c>
      <c r="DB220" s="46" t="s">
        <v>265</v>
      </c>
      <c r="DC220" s="46" t="s">
        <v>265</v>
      </c>
      <c r="DD220" s="46" t="s">
        <v>246</v>
      </c>
      <c r="DE220" s="46" t="s">
        <v>265</v>
      </c>
      <c r="DF220" s="46" t="s">
        <v>265</v>
      </c>
      <c r="DG220" s="46" t="s">
        <v>246</v>
      </c>
      <c r="DH220" s="46" t="s">
        <v>247</v>
      </c>
      <c r="DK220" s="46" t="b">
        <f>vw_ET_Dataset_Public[[#This Row],[Event Location:  State PCODE]]=vw_ET_Dataset_Public[[#This Row],[Arrival from: Admin 1 PCODE]]</f>
        <v>1</v>
      </c>
      <c r="DL220" s="46" t="b">
        <f>vw_ET_Dataset_Public[[#This Row],[Event Location:  County PCODE]]=vw_ET_Dataset_Public[[#This Row],[Arrival from: Admin 2 PCODE]]</f>
        <v>1</v>
      </c>
      <c r="DM220" s="46" t="b">
        <f>vw_ET_Dataset_Public[[#This Row],[Event Location:  Payam PCODE]]=vw_ET_Dataset_Public[[#This Row],[Arrival from: Admin 3 PCODE]]</f>
        <v>0</v>
      </c>
      <c r="DN220" s="46" t="s">
        <v>3391</v>
      </c>
    </row>
    <row r="221" spans="1:118" x14ac:dyDescent="0.35">
      <c r="A221" s="46" t="s">
        <v>1613</v>
      </c>
      <c r="B221" s="47">
        <v>44347</v>
      </c>
      <c r="C221" s="47">
        <v>44346</v>
      </c>
      <c r="D221" s="47">
        <v>44347</v>
      </c>
      <c r="E221" s="46" t="s">
        <v>1461</v>
      </c>
      <c r="F221" s="46" t="s">
        <v>105</v>
      </c>
      <c r="G221" s="46" t="s">
        <v>1616</v>
      </c>
      <c r="H221" s="46" t="s">
        <v>1614</v>
      </c>
      <c r="I221" s="46" t="s">
        <v>1617</v>
      </c>
      <c r="J221" s="46" t="s">
        <v>1615</v>
      </c>
      <c r="K221" s="46" t="s">
        <v>1618</v>
      </c>
      <c r="L221" s="46" t="s">
        <v>1615</v>
      </c>
      <c r="M221" s="46">
        <v>8.6511519920000008</v>
      </c>
      <c r="N221" s="46">
        <v>32.71632915</v>
      </c>
      <c r="O221" s="46" t="s">
        <v>232</v>
      </c>
      <c r="P221" s="46" t="s">
        <v>271</v>
      </c>
      <c r="Q221" s="46" t="s">
        <v>24</v>
      </c>
      <c r="U221" s="46" t="b">
        <v>1</v>
      </c>
      <c r="V221" s="46">
        <v>727</v>
      </c>
      <c r="W221" s="46">
        <v>4000</v>
      </c>
      <c r="X221" s="46">
        <v>48</v>
      </c>
      <c r="Y221" s="46">
        <v>92</v>
      </c>
      <c r="Z221" s="46">
        <v>468</v>
      </c>
      <c r="AA221" s="46">
        <v>724</v>
      </c>
      <c r="AB221" s="46">
        <v>640</v>
      </c>
      <c r="AC221" s="46">
        <v>30</v>
      </c>
      <c r="AD221" s="46">
        <v>56</v>
      </c>
      <c r="AE221" s="46">
        <v>115</v>
      </c>
      <c r="AF221" s="46">
        <v>503</v>
      </c>
      <c r="AG221" s="46">
        <v>682</v>
      </c>
      <c r="AH221" s="46">
        <v>600</v>
      </c>
      <c r="AI221" s="46">
        <v>42</v>
      </c>
      <c r="AJ221" s="46">
        <v>2002</v>
      </c>
      <c r="AK221" s="46">
        <v>1998</v>
      </c>
      <c r="AL221" s="46">
        <v>311</v>
      </c>
      <c r="AM221" s="46">
        <v>72</v>
      </c>
      <c r="AN221" s="46">
        <v>4000</v>
      </c>
      <c r="AP221" s="46" t="s">
        <v>47</v>
      </c>
      <c r="AR221" s="46" t="s">
        <v>234</v>
      </c>
      <c r="AT221" s="46" t="b">
        <v>1</v>
      </c>
      <c r="AV221" s="46" t="s">
        <v>255</v>
      </c>
      <c r="AX221" s="46" t="s">
        <v>502</v>
      </c>
      <c r="BD221" s="46" t="s">
        <v>256</v>
      </c>
      <c r="BE221" s="46" t="b">
        <v>1</v>
      </c>
      <c r="BP221" s="46" t="s">
        <v>237</v>
      </c>
      <c r="BQ221" s="46" t="s">
        <v>242</v>
      </c>
      <c r="BR221" s="46" t="s">
        <v>238</v>
      </c>
      <c r="BS221" s="46" t="s">
        <v>1461</v>
      </c>
      <c r="BT221" s="46" t="s">
        <v>105</v>
      </c>
      <c r="BU221" s="46" t="s">
        <v>1616</v>
      </c>
      <c r="BV221" s="46" t="s">
        <v>1614</v>
      </c>
      <c r="BX221" s="46" t="s">
        <v>1619</v>
      </c>
      <c r="BY221" s="46" t="s">
        <v>1621</v>
      </c>
      <c r="CA221" s="46" t="s">
        <v>1622</v>
      </c>
      <c r="CB221" s="46" t="s">
        <v>1620</v>
      </c>
      <c r="CC221" s="46" t="s">
        <v>292</v>
      </c>
      <c r="CU221" s="46" t="s">
        <v>237</v>
      </c>
      <c r="DA221" s="46" t="s">
        <v>246</v>
      </c>
      <c r="DB221" s="46" t="s">
        <v>265</v>
      </c>
      <c r="DC221" s="46" t="s">
        <v>265</v>
      </c>
      <c r="DD221" s="46" t="s">
        <v>246</v>
      </c>
      <c r="DE221" s="46" t="s">
        <v>245</v>
      </c>
      <c r="DF221" s="46" t="s">
        <v>265</v>
      </c>
      <c r="DG221" s="46" t="s">
        <v>246</v>
      </c>
      <c r="DH221" s="46" t="s">
        <v>247</v>
      </c>
      <c r="DK221" s="46" t="b">
        <f>vw_ET_Dataset_Public[[#This Row],[Event Location:  State PCODE]]=vw_ET_Dataset_Public[[#This Row],[Arrival from: Admin 1 PCODE]]</f>
        <v>1</v>
      </c>
      <c r="DL221" s="46" t="b">
        <f>vw_ET_Dataset_Public[[#This Row],[Event Location:  County PCODE]]=vw_ET_Dataset_Public[[#This Row],[Arrival from: Admin 2 PCODE]]</f>
        <v>1</v>
      </c>
      <c r="DM221" s="46" t="b">
        <f>vw_ET_Dataset_Public[[#This Row],[Event Location:  Payam PCODE]]=vw_ET_Dataset_Public[[#This Row],[Arrival from: Admin 3 PCODE]]</f>
        <v>0</v>
      </c>
      <c r="DN221" s="46" t="s">
        <v>3391</v>
      </c>
    </row>
    <row r="222" spans="1:118" x14ac:dyDescent="0.35">
      <c r="A222" s="46" t="s">
        <v>862</v>
      </c>
      <c r="B222" s="47">
        <v>44349</v>
      </c>
      <c r="C222" s="47">
        <v>44344</v>
      </c>
      <c r="D222" s="47">
        <v>44348</v>
      </c>
      <c r="E222" s="46" t="s">
        <v>835</v>
      </c>
      <c r="F222" s="46" t="s">
        <v>93</v>
      </c>
      <c r="G222" s="46" t="s">
        <v>855</v>
      </c>
      <c r="H222" s="46" t="s">
        <v>853</v>
      </c>
      <c r="I222" s="46" t="s">
        <v>856</v>
      </c>
      <c r="J222" s="46" t="s">
        <v>854</v>
      </c>
      <c r="K222" s="46" t="s">
        <v>863</v>
      </c>
      <c r="L222" s="46" t="s">
        <v>864</v>
      </c>
      <c r="M222" s="46">
        <v>6.3762001990000003</v>
      </c>
      <c r="N222" s="46">
        <v>30.677999499999999</v>
      </c>
      <c r="O222" s="46" t="s">
        <v>253</v>
      </c>
      <c r="P222" s="46" t="s">
        <v>382</v>
      </c>
      <c r="Q222" s="46" t="s">
        <v>6</v>
      </c>
      <c r="R222" s="46" t="b">
        <v>1</v>
      </c>
      <c r="V222" s="46">
        <v>57</v>
      </c>
      <c r="W222" s="46">
        <v>260</v>
      </c>
      <c r="X222" s="46">
        <v>14</v>
      </c>
      <c r="Y222" s="46">
        <v>20</v>
      </c>
      <c r="Z222" s="46">
        <v>19</v>
      </c>
      <c r="AA222" s="46">
        <v>31</v>
      </c>
      <c r="AB222" s="46">
        <v>12</v>
      </c>
      <c r="AC222" s="46">
        <v>7</v>
      </c>
      <c r="AD222" s="46">
        <v>21</v>
      </c>
      <c r="AE222" s="46">
        <v>22</v>
      </c>
      <c r="AF222" s="46">
        <v>27</v>
      </c>
      <c r="AG222" s="46">
        <v>55</v>
      </c>
      <c r="AH222" s="46">
        <v>21</v>
      </c>
      <c r="AI222" s="46">
        <v>11</v>
      </c>
      <c r="AJ222" s="46">
        <v>103</v>
      </c>
      <c r="AK222" s="46">
        <v>157</v>
      </c>
      <c r="AL222" s="46">
        <v>77</v>
      </c>
      <c r="AM222" s="46">
        <v>18</v>
      </c>
      <c r="AN222" s="46">
        <v>260</v>
      </c>
      <c r="AO222" s="46" t="s">
        <v>12</v>
      </c>
      <c r="AP222" s="46" t="s">
        <v>48</v>
      </c>
      <c r="AR222" s="46" t="s">
        <v>272</v>
      </c>
      <c r="AV222" s="46" t="s">
        <v>255</v>
      </c>
      <c r="AX222" s="46" t="s">
        <v>29</v>
      </c>
      <c r="AZ222" s="46" t="s">
        <v>236</v>
      </c>
      <c r="BA222" s="46" t="b">
        <v>1</v>
      </c>
      <c r="BB222" s="46" t="b">
        <v>1</v>
      </c>
      <c r="BC222" s="46" t="b">
        <v>1</v>
      </c>
      <c r="BD222" s="46" t="s">
        <v>256</v>
      </c>
      <c r="BE222" s="46" t="b">
        <v>1</v>
      </c>
      <c r="BF222" s="46" t="b">
        <v>1</v>
      </c>
      <c r="BH222" s="46" t="b">
        <v>1</v>
      </c>
      <c r="BJ222" s="46" t="b">
        <v>1</v>
      </c>
      <c r="BP222" s="46" t="s">
        <v>237</v>
      </c>
      <c r="BQ222" s="46" t="s">
        <v>242</v>
      </c>
      <c r="BR222" s="46" t="s">
        <v>238</v>
      </c>
      <c r="BS222" s="46" t="s">
        <v>835</v>
      </c>
      <c r="BT222" s="46" t="s">
        <v>93</v>
      </c>
      <c r="BU222" s="46" t="s">
        <v>855</v>
      </c>
      <c r="BV222" s="46" t="s">
        <v>853</v>
      </c>
      <c r="BX222" s="46" t="s">
        <v>865</v>
      </c>
      <c r="BY222" s="46" t="s">
        <v>867</v>
      </c>
      <c r="CA222" s="46" t="s">
        <v>244</v>
      </c>
      <c r="CB222" s="46" t="s">
        <v>240</v>
      </c>
      <c r="CC222" s="46" t="s">
        <v>866</v>
      </c>
      <c r="CD222" s="46" t="s">
        <v>237</v>
      </c>
      <c r="CU222" s="46" t="s">
        <v>237</v>
      </c>
      <c r="DA222" s="46" t="s">
        <v>245</v>
      </c>
      <c r="DB222" s="46" t="s">
        <v>245</v>
      </c>
      <c r="DC222" s="46" t="s">
        <v>245</v>
      </c>
      <c r="DD222" s="46" t="s">
        <v>246</v>
      </c>
      <c r="DE222" s="46" t="s">
        <v>246</v>
      </c>
      <c r="DF222" s="46" t="s">
        <v>245</v>
      </c>
      <c r="DG222" s="46" t="s">
        <v>246</v>
      </c>
      <c r="DH222" s="46" t="s">
        <v>247</v>
      </c>
      <c r="DK222" s="46" t="b">
        <f>vw_ET_Dataset_Public[[#This Row],[Event Location:  State PCODE]]=vw_ET_Dataset_Public[[#This Row],[Arrival from: Admin 1 PCODE]]</f>
        <v>1</v>
      </c>
      <c r="DL222" s="46" t="b">
        <f>vw_ET_Dataset_Public[[#This Row],[Event Location:  County PCODE]]=vw_ET_Dataset_Public[[#This Row],[Arrival from: Admin 2 PCODE]]</f>
        <v>1</v>
      </c>
      <c r="DM222" s="46" t="b">
        <f>vw_ET_Dataset_Public[[#This Row],[Event Location:  Payam PCODE]]=vw_ET_Dataset_Public[[#This Row],[Arrival from: Admin 3 PCODE]]</f>
        <v>0</v>
      </c>
      <c r="DN222" s="46" t="s">
        <v>3391</v>
      </c>
    </row>
    <row r="223" spans="1:118" x14ac:dyDescent="0.35">
      <c r="A223" s="46" t="s">
        <v>868</v>
      </c>
      <c r="B223" s="47">
        <v>44349</v>
      </c>
      <c r="C223" s="47">
        <v>44344</v>
      </c>
      <c r="D223" s="47">
        <v>44348</v>
      </c>
      <c r="E223" s="46" t="s">
        <v>835</v>
      </c>
      <c r="F223" s="46" t="s">
        <v>93</v>
      </c>
      <c r="G223" s="46" t="s">
        <v>855</v>
      </c>
      <c r="H223" s="46" t="s">
        <v>853</v>
      </c>
      <c r="I223" s="46" t="s">
        <v>856</v>
      </c>
      <c r="J223" s="46" t="s">
        <v>854</v>
      </c>
      <c r="K223" s="46" t="s">
        <v>869</v>
      </c>
      <c r="L223" s="46" t="s">
        <v>870</v>
      </c>
      <c r="M223" s="46">
        <v>6.4306201930000002</v>
      </c>
      <c r="N223" s="46">
        <v>30.599399569999999</v>
      </c>
      <c r="O223" s="46" t="s">
        <v>232</v>
      </c>
      <c r="P223" s="46" t="s">
        <v>382</v>
      </c>
      <c r="Q223" s="46" t="s">
        <v>6</v>
      </c>
      <c r="R223" s="46" t="b">
        <v>1</v>
      </c>
      <c r="V223" s="46">
        <v>96</v>
      </c>
      <c r="W223" s="46">
        <v>459</v>
      </c>
      <c r="X223" s="46">
        <v>19</v>
      </c>
      <c r="Y223" s="46">
        <v>26</v>
      </c>
      <c r="Z223" s="46">
        <v>32</v>
      </c>
      <c r="AA223" s="46">
        <v>51</v>
      </c>
      <c r="AB223" s="46">
        <v>39</v>
      </c>
      <c r="AC223" s="46">
        <v>26</v>
      </c>
      <c r="AD223" s="46">
        <v>36</v>
      </c>
      <c r="AE223" s="46">
        <v>36</v>
      </c>
      <c r="AF223" s="46">
        <v>45</v>
      </c>
      <c r="AG223" s="46">
        <v>77</v>
      </c>
      <c r="AH223" s="46">
        <v>44</v>
      </c>
      <c r="AI223" s="46">
        <v>28</v>
      </c>
      <c r="AJ223" s="46">
        <v>193</v>
      </c>
      <c r="AK223" s="46">
        <v>266</v>
      </c>
      <c r="AL223" s="46">
        <v>117</v>
      </c>
      <c r="AM223" s="46">
        <v>54</v>
      </c>
      <c r="AN223" s="46">
        <v>459</v>
      </c>
      <c r="AO223" s="46" t="s">
        <v>12</v>
      </c>
      <c r="AP223" s="46" t="s">
        <v>48</v>
      </c>
      <c r="AR223" s="46" t="s">
        <v>272</v>
      </c>
      <c r="AV223" s="46" t="s">
        <v>255</v>
      </c>
      <c r="AX223" s="46" t="s">
        <v>29</v>
      </c>
      <c r="AZ223" s="46" t="s">
        <v>236</v>
      </c>
      <c r="BA223" s="46" t="b">
        <v>1</v>
      </c>
      <c r="BB223" s="46" t="b">
        <v>1</v>
      </c>
      <c r="BC223" s="46" t="b">
        <v>1</v>
      </c>
      <c r="BD223" s="46" t="s">
        <v>256</v>
      </c>
      <c r="BE223" s="46" t="b">
        <v>1</v>
      </c>
      <c r="BF223" s="46" t="b">
        <v>1</v>
      </c>
      <c r="BG223" s="46" t="b">
        <v>1</v>
      </c>
      <c r="BH223" s="46" t="b">
        <v>1</v>
      </c>
      <c r="BI223" s="46" t="b">
        <v>1</v>
      </c>
      <c r="BJ223" s="46" t="b">
        <v>1</v>
      </c>
      <c r="BL223" s="46" t="b">
        <v>1</v>
      </c>
      <c r="BP223" s="46" t="s">
        <v>237</v>
      </c>
      <c r="BQ223" s="46" t="s">
        <v>242</v>
      </c>
      <c r="BR223" s="46" t="s">
        <v>238</v>
      </c>
      <c r="BS223" s="46" t="s">
        <v>835</v>
      </c>
      <c r="BT223" s="46" t="s">
        <v>93</v>
      </c>
      <c r="BU223" s="46" t="s">
        <v>855</v>
      </c>
      <c r="BV223" s="46" t="s">
        <v>853</v>
      </c>
      <c r="BX223" s="46" t="s">
        <v>871</v>
      </c>
      <c r="BY223" s="46" t="s">
        <v>873</v>
      </c>
      <c r="CA223" s="46" t="s">
        <v>874</v>
      </c>
      <c r="CB223" s="46" t="s">
        <v>872</v>
      </c>
      <c r="CC223" s="46" t="s">
        <v>871</v>
      </c>
      <c r="CD223" s="46" t="s">
        <v>237</v>
      </c>
      <c r="CU223" s="46" t="s">
        <v>237</v>
      </c>
      <c r="DA223" s="46" t="s">
        <v>245</v>
      </c>
      <c r="DB223" s="46" t="s">
        <v>245</v>
      </c>
      <c r="DC223" s="46" t="s">
        <v>245</v>
      </c>
      <c r="DD223" s="46" t="s">
        <v>265</v>
      </c>
      <c r="DE223" s="46" t="s">
        <v>265</v>
      </c>
      <c r="DF223" s="46" t="s">
        <v>265</v>
      </c>
      <c r="DG223" s="46" t="s">
        <v>245</v>
      </c>
      <c r="DH223" s="46" t="s">
        <v>247</v>
      </c>
      <c r="DK223" s="46" t="b">
        <f>vw_ET_Dataset_Public[[#This Row],[Event Location:  State PCODE]]=vw_ET_Dataset_Public[[#This Row],[Arrival from: Admin 1 PCODE]]</f>
        <v>1</v>
      </c>
      <c r="DL223" s="46" t="b">
        <f>vw_ET_Dataset_Public[[#This Row],[Event Location:  County PCODE]]=vw_ET_Dataset_Public[[#This Row],[Arrival from: Admin 2 PCODE]]</f>
        <v>1</v>
      </c>
      <c r="DM223" s="46" t="b">
        <f>vw_ET_Dataset_Public[[#This Row],[Event Location:  Payam PCODE]]=vw_ET_Dataset_Public[[#This Row],[Arrival from: Admin 3 PCODE]]</f>
        <v>0</v>
      </c>
      <c r="DN223" s="46" t="s">
        <v>3391</v>
      </c>
    </row>
    <row r="224" spans="1:118" x14ac:dyDescent="0.35">
      <c r="A224" s="46" t="s">
        <v>875</v>
      </c>
      <c r="B224" s="47">
        <v>44349</v>
      </c>
      <c r="C224" s="47">
        <v>44344</v>
      </c>
      <c r="D224" s="47">
        <v>44348</v>
      </c>
      <c r="E224" s="46" t="s">
        <v>835</v>
      </c>
      <c r="F224" s="46" t="s">
        <v>93</v>
      </c>
      <c r="G224" s="46" t="s">
        <v>855</v>
      </c>
      <c r="H224" s="46" t="s">
        <v>853</v>
      </c>
      <c r="I224" s="46" t="s">
        <v>873</v>
      </c>
      <c r="J224" s="46" t="s">
        <v>871</v>
      </c>
      <c r="K224" s="46" t="s">
        <v>876</v>
      </c>
      <c r="L224" s="46" t="s">
        <v>877</v>
      </c>
      <c r="M224" s="46">
        <v>6.3560075029999998</v>
      </c>
      <c r="N224" s="46">
        <v>30.139125830000001</v>
      </c>
      <c r="O224" s="46" t="s">
        <v>232</v>
      </c>
      <c r="P224" s="46" t="s">
        <v>382</v>
      </c>
      <c r="Q224" s="46" t="s">
        <v>6</v>
      </c>
      <c r="R224" s="46" t="b">
        <v>1</v>
      </c>
      <c r="V224" s="46">
        <v>276</v>
      </c>
      <c r="W224" s="46">
        <v>1382</v>
      </c>
      <c r="X224" s="46">
        <v>72</v>
      </c>
      <c r="Y224" s="46">
        <v>99</v>
      </c>
      <c r="Z224" s="46">
        <v>83</v>
      </c>
      <c r="AA224" s="46">
        <v>165</v>
      </c>
      <c r="AB224" s="46">
        <v>112</v>
      </c>
      <c r="AC224" s="46">
        <v>45</v>
      </c>
      <c r="AD224" s="46">
        <v>95</v>
      </c>
      <c r="AE224" s="46">
        <v>106</v>
      </c>
      <c r="AF224" s="46">
        <v>112</v>
      </c>
      <c r="AG224" s="46">
        <v>283</v>
      </c>
      <c r="AH224" s="46">
        <v>145</v>
      </c>
      <c r="AI224" s="46">
        <v>65</v>
      </c>
      <c r="AJ224" s="46">
        <v>576</v>
      </c>
      <c r="AK224" s="46">
        <v>806</v>
      </c>
      <c r="AL224" s="46">
        <v>372</v>
      </c>
      <c r="AM224" s="46">
        <v>110</v>
      </c>
      <c r="AN224" s="46">
        <v>1382</v>
      </c>
      <c r="AO224" s="46" t="s">
        <v>12</v>
      </c>
      <c r="AP224" s="46" t="s">
        <v>48</v>
      </c>
      <c r="AR224" s="46" t="s">
        <v>272</v>
      </c>
      <c r="AV224" s="46" t="s">
        <v>255</v>
      </c>
      <c r="AX224" s="46" t="s">
        <v>29</v>
      </c>
      <c r="AZ224" s="46" t="s">
        <v>236</v>
      </c>
      <c r="BA224" s="46" t="b">
        <v>1</v>
      </c>
      <c r="BB224" s="46" t="b">
        <v>1</v>
      </c>
      <c r="BC224" s="46" t="b">
        <v>1</v>
      </c>
      <c r="BD224" s="46" t="s">
        <v>237</v>
      </c>
      <c r="BP224" s="46" t="s">
        <v>237</v>
      </c>
      <c r="BQ224" s="46" t="s">
        <v>242</v>
      </c>
      <c r="BR224" s="46" t="s">
        <v>238</v>
      </c>
      <c r="BS224" s="46" t="s">
        <v>835</v>
      </c>
      <c r="BT224" s="46" t="s">
        <v>93</v>
      </c>
      <c r="BU224" s="46" t="s">
        <v>855</v>
      </c>
      <c r="BV224" s="46" t="s">
        <v>853</v>
      </c>
      <c r="BX224" s="46" t="s">
        <v>865</v>
      </c>
      <c r="BY224" s="46" t="s">
        <v>867</v>
      </c>
      <c r="CA224" s="46" t="s">
        <v>244</v>
      </c>
      <c r="CB224" s="46" t="s">
        <v>240</v>
      </c>
      <c r="CC224" s="46" t="s">
        <v>878</v>
      </c>
      <c r="CD224" s="46" t="s">
        <v>237</v>
      </c>
      <c r="CU224" s="46" t="s">
        <v>237</v>
      </c>
      <c r="DA224" s="46" t="s">
        <v>245</v>
      </c>
      <c r="DB224" s="46" t="s">
        <v>245</v>
      </c>
      <c r="DC224" s="46" t="s">
        <v>245</v>
      </c>
      <c r="DD224" s="46" t="s">
        <v>265</v>
      </c>
      <c r="DE224" s="46" t="s">
        <v>246</v>
      </c>
      <c r="DF224" s="46" t="s">
        <v>246</v>
      </c>
      <c r="DG224" s="46" t="s">
        <v>265</v>
      </c>
      <c r="DH224" s="46" t="s">
        <v>247</v>
      </c>
      <c r="DK224" s="46" t="b">
        <f>vw_ET_Dataset_Public[[#This Row],[Event Location:  State PCODE]]=vw_ET_Dataset_Public[[#This Row],[Arrival from: Admin 1 PCODE]]</f>
        <v>1</v>
      </c>
      <c r="DL224" s="46" t="b">
        <f>vw_ET_Dataset_Public[[#This Row],[Event Location:  County PCODE]]=vw_ET_Dataset_Public[[#This Row],[Arrival from: Admin 2 PCODE]]</f>
        <v>1</v>
      </c>
      <c r="DM224" s="46" t="b">
        <f>vw_ET_Dataset_Public[[#This Row],[Event Location:  Payam PCODE]]=vw_ET_Dataset_Public[[#This Row],[Arrival from: Admin 3 PCODE]]</f>
        <v>0</v>
      </c>
      <c r="DN224" s="46" t="s">
        <v>3391</v>
      </c>
    </row>
    <row r="225" spans="1:118" x14ac:dyDescent="0.35">
      <c r="A225" s="46" t="s">
        <v>893</v>
      </c>
      <c r="B225" s="47">
        <v>44349</v>
      </c>
      <c r="C225" s="47">
        <v>44344</v>
      </c>
      <c r="D225" s="47">
        <v>44348</v>
      </c>
      <c r="E225" s="46" t="s">
        <v>835</v>
      </c>
      <c r="F225" s="46" t="s">
        <v>93</v>
      </c>
      <c r="G225" s="46" t="s">
        <v>855</v>
      </c>
      <c r="H225" s="46" t="s">
        <v>853</v>
      </c>
      <c r="I225" s="46" t="s">
        <v>885</v>
      </c>
      <c r="J225" s="46" t="s">
        <v>884</v>
      </c>
      <c r="K225" s="46" t="s">
        <v>894</v>
      </c>
      <c r="L225" s="46" t="s">
        <v>895</v>
      </c>
      <c r="M225" s="46">
        <v>6.5506000000000002</v>
      </c>
      <c r="N225" s="46">
        <v>30.492000000000001</v>
      </c>
      <c r="O225" s="46" t="s">
        <v>232</v>
      </c>
      <c r="P225" s="46" t="s">
        <v>382</v>
      </c>
      <c r="Q225" s="46" t="s">
        <v>6</v>
      </c>
      <c r="R225" s="46" t="b">
        <v>1</v>
      </c>
      <c r="V225" s="46">
        <v>97</v>
      </c>
      <c r="W225" s="46">
        <v>585</v>
      </c>
      <c r="X225" s="46">
        <v>31</v>
      </c>
      <c r="Y225" s="46">
        <v>34</v>
      </c>
      <c r="Z225" s="46">
        <v>42</v>
      </c>
      <c r="AA225" s="46">
        <v>70</v>
      </c>
      <c r="AB225" s="46">
        <v>41</v>
      </c>
      <c r="AC225" s="46">
        <v>17</v>
      </c>
      <c r="AD225" s="46">
        <v>47</v>
      </c>
      <c r="AE225" s="46">
        <v>50</v>
      </c>
      <c r="AF225" s="46">
        <v>61</v>
      </c>
      <c r="AG225" s="46">
        <v>120</v>
      </c>
      <c r="AH225" s="46">
        <v>47</v>
      </c>
      <c r="AI225" s="46">
        <v>25</v>
      </c>
      <c r="AJ225" s="46">
        <v>235</v>
      </c>
      <c r="AK225" s="46">
        <v>350</v>
      </c>
      <c r="AL225" s="46">
        <v>162</v>
      </c>
      <c r="AM225" s="46">
        <v>42</v>
      </c>
      <c r="AN225" s="46">
        <v>585</v>
      </c>
      <c r="AO225" s="46" t="s">
        <v>12</v>
      </c>
      <c r="AP225" s="46" t="s">
        <v>48</v>
      </c>
      <c r="AR225" s="46" t="s">
        <v>272</v>
      </c>
      <c r="AV225" s="46" t="s">
        <v>255</v>
      </c>
      <c r="AX225" s="46" t="s">
        <v>29</v>
      </c>
      <c r="AZ225" s="46" t="s">
        <v>236</v>
      </c>
      <c r="BA225" s="46" t="b">
        <v>1</v>
      </c>
      <c r="BB225" s="46" t="b">
        <v>1</v>
      </c>
      <c r="BC225" s="46" t="b">
        <v>1</v>
      </c>
      <c r="BD225" s="46" t="s">
        <v>256</v>
      </c>
      <c r="BE225" s="46" t="b">
        <v>1</v>
      </c>
      <c r="BF225" s="46" t="b">
        <v>1</v>
      </c>
      <c r="BI225" s="46" t="b">
        <v>1</v>
      </c>
      <c r="BJ225" s="46" t="b">
        <v>1</v>
      </c>
      <c r="BL225" s="46" t="b">
        <v>1</v>
      </c>
      <c r="BP225" s="46" t="s">
        <v>237</v>
      </c>
      <c r="BQ225" s="46" t="s">
        <v>242</v>
      </c>
      <c r="BR225" s="46" t="s">
        <v>238</v>
      </c>
      <c r="BS225" s="46" t="s">
        <v>835</v>
      </c>
      <c r="BT225" s="46" t="s">
        <v>93</v>
      </c>
      <c r="BU225" s="46" t="s">
        <v>855</v>
      </c>
      <c r="BV225" s="46" t="s">
        <v>853</v>
      </c>
      <c r="BX225" s="46" t="s">
        <v>865</v>
      </c>
      <c r="BY225" s="46" t="s">
        <v>867</v>
      </c>
      <c r="CA225" s="46" t="s">
        <v>244</v>
      </c>
      <c r="CB225" s="46" t="s">
        <v>240</v>
      </c>
      <c r="CC225" s="46" t="s">
        <v>866</v>
      </c>
      <c r="CD225" s="46" t="s">
        <v>237</v>
      </c>
      <c r="CU225" s="46" t="s">
        <v>237</v>
      </c>
      <c r="DA225" s="46" t="s">
        <v>245</v>
      </c>
      <c r="DB225" s="46" t="s">
        <v>245</v>
      </c>
      <c r="DC225" s="46" t="s">
        <v>245</v>
      </c>
      <c r="DD225" s="46" t="s">
        <v>265</v>
      </c>
      <c r="DE225" s="46" t="s">
        <v>265</v>
      </c>
      <c r="DF225" s="46" t="s">
        <v>245</v>
      </c>
      <c r="DG225" s="46" t="s">
        <v>265</v>
      </c>
      <c r="DH225" s="46" t="s">
        <v>247</v>
      </c>
      <c r="DK225" s="46" t="b">
        <f>vw_ET_Dataset_Public[[#This Row],[Event Location:  State PCODE]]=vw_ET_Dataset_Public[[#This Row],[Arrival from: Admin 1 PCODE]]</f>
        <v>1</v>
      </c>
      <c r="DL225" s="46" t="b">
        <f>vw_ET_Dataset_Public[[#This Row],[Event Location:  County PCODE]]=vw_ET_Dataset_Public[[#This Row],[Arrival from: Admin 2 PCODE]]</f>
        <v>1</v>
      </c>
      <c r="DM225" s="46" t="b">
        <f>vw_ET_Dataset_Public[[#This Row],[Event Location:  Payam PCODE]]=vw_ET_Dataset_Public[[#This Row],[Arrival from: Admin 3 PCODE]]</f>
        <v>0</v>
      </c>
      <c r="DN225" s="46" t="s">
        <v>3391</v>
      </c>
    </row>
    <row r="226" spans="1:118" x14ac:dyDescent="0.35">
      <c r="A226" s="46" t="s">
        <v>2334</v>
      </c>
      <c r="B226" s="47">
        <v>44349</v>
      </c>
      <c r="C226" s="47">
        <v>44346</v>
      </c>
      <c r="D226" s="47">
        <v>44349</v>
      </c>
      <c r="E226" s="46" t="s">
        <v>227</v>
      </c>
      <c r="F226" s="46" t="s">
        <v>80</v>
      </c>
      <c r="G226" s="46" t="s">
        <v>2319</v>
      </c>
      <c r="H226" s="46" t="s">
        <v>2317</v>
      </c>
      <c r="I226" s="46" t="s">
        <v>2320</v>
      </c>
      <c r="J226" s="46" t="s">
        <v>2318</v>
      </c>
      <c r="K226" s="46" t="s">
        <v>2328</v>
      </c>
      <c r="L226" s="46" t="s">
        <v>2329</v>
      </c>
      <c r="M226" s="46">
        <v>4.0974300000000001</v>
      </c>
      <c r="N226" s="46">
        <v>30.66703</v>
      </c>
      <c r="O226" s="46" t="s">
        <v>232</v>
      </c>
      <c r="P226" s="46" t="s">
        <v>271</v>
      </c>
      <c r="Q226" s="46" t="s">
        <v>6</v>
      </c>
      <c r="R226" s="46" t="b">
        <v>1</v>
      </c>
      <c r="T226" s="46" t="b">
        <v>1</v>
      </c>
      <c r="U226" s="46" t="b">
        <v>1</v>
      </c>
      <c r="V226" s="46">
        <v>53</v>
      </c>
      <c r="W226" s="46">
        <v>246</v>
      </c>
      <c r="X226" s="46">
        <v>9</v>
      </c>
      <c r="Y226" s="46">
        <v>14</v>
      </c>
      <c r="Z226" s="46">
        <v>27</v>
      </c>
      <c r="AA226" s="46">
        <v>21</v>
      </c>
      <c r="AB226" s="46">
        <v>23</v>
      </c>
      <c r="AC226" s="46">
        <v>15</v>
      </c>
      <c r="AD226" s="46">
        <v>21</v>
      </c>
      <c r="AE226" s="46">
        <v>24</v>
      </c>
      <c r="AF226" s="46">
        <v>41</v>
      </c>
      <c r="AG226" s="46">
        <v>17</v>
      </c>
      <c r="AH226" s="46">
        <v>20</v>
      </c>
      <c r="AI226" s="46">
        <v>14</v>
      </c>
      <c r="AJ226" s="46">
        <v>109</v>
      </c>
      <c r="AK226" s="46">
        <v>137</v>
      </c>
      <c r="AL226" s="46">
        <v>68</v>
      </c>
      <c r="AM226" s="46">
        <v>29</v>
      </c>
      <c r="AN226" s="46">
        <v>246</v>
      </c>
      <c r="AO226" s="46" t="s">
        <v>13</v>
      </c>
      <c r="AP226" s="46" t="s">
        <v>48</v>
      </c>
      <c r="AR226" s="46" t="s">
        <v>272</v>
      </c>
      <c r="AV226" s="46" t="s">
        <v>255</v>
      </c>
      <c r="AX226" s="46" t="s">
        <v>29</v>
      </c>
      <c r="AZ226" s="46" t="s">
        <v>2156</v>
      </c>
      <c r="BA226" s="46" t="b">
        <v>1</v>
      </c>
      <c r="BB226" s="46" t="b">
        <v>1</v>
      </c>
      <c r="BD226" s="46" t="s">
        <v>237</v>
      </c>
      <c r="BP226" s="46" t="s">
        <v>237</v>
      </c>
      <c r="BQ226" s="46" t="s">
        <v>242</v>
      </c>
      <c r="BR226" s="46" t="s">
        <v>238</v>
      </c>
      <c r="BS226" s="46" t="s">
        <v>227</v>
      </c>
      <c r="BT226" s="46" t="s">
        <v>80</v>
      </c>
      <c r="BU226" s="46" t="s">
        <v>2319</v>
      </c>
      <c r="BV226" s="46" t="s">
        <v>2317</v>
      </c>
      <c r="BX226" s="46" t="s">
        <v>2330</v>
      </c>
      <c r="BY226" s="46" t="s">
        <v>2332</v>
      </c>
      <c r="CA226" s="46" t="s">
        <v>2333</v>
      </c>
      <c r="CB226" s="46" t="s">
        <v>2331</v>
      </c>
      <c r="CC226" s="46" t="s">
        <v>2330</v>
      </c>
      <c r="CD226" s="46" t="s">
        <v>237</v>
      </c>
      <c r="CU226" s="46" t="s">
        <v>256</v>
      </c>
      <c r="CV226" s="46">
        <v>251</v>
      </c>
      <c r="CW226" s="46">
        <v>874</v>
      </c>
      <c r="CX226" s="46" t="s">
        <v>272</v>
      </c>
      <c r="CY226" s="46" t="s">
        <v>2256</v>
      </c>
      <c r="DA226" s="46" t="s">
        <v>265</v>
      </c>
      <c r="DB226" s="46" t="s">
        <v>265</v>
      </c>
      <c r="DC226" s="46" t="s">
        <v>265</v>
      </c>
      <c r="DD226" s="46" t="s">
        <v>265</v>
      </c>
      <c r="DE226" s="46" t="s">
        <v>245</v>
      </c>
      <c r="DF226" s="46" t="s">
        <v>265</v>
      </c>
      <c r="DG226" s="46" t="s">
        <v>265</v>
      </c>
      <c r="DH226" s="46" t="s">
        <v>247</v>
      </c>
      <c r="DK226" s="46" t="b">
        <f>vw_ET_Dataset_Public[[#This Row],[Event Location:  State PCODE]]=vw_ET_Dataset_Public[[#This Row],[Arrival from: Admin 1 PCODE]]</f>
        <v>1</v>
      </c>
      <c r="DL226" s="46" t="b">
        <f>vw_ET_Dataset_Public[[#This Row],[Event Location:  County PCODE]]=vw_ET_Dataset_Public[[#This Row],[Arrival from: Admin 2 PCODE]]</f>
        <v>1</v>
      </c>
      <c r="DM226" s="46" t="b">
        <f>vw_ET_Dataset_Public[[#This Row],[Event Location:  Payam PCODE]]=vw_ET_Dataset_Public[[#This Row],[Arrival from: Admin 3 PCODE]]</f>
        <v>0</v>
      </c>
      <c r="DN226" s="46" t="s">
        <v>3391</v>
      </c>
    </row>
    <row r="227" spans="1:118" x14ac:dyDescent="0.35">
      <c r="A227" s="46" t="s">
        <v>1691</v>
      </c>
      <c r="B227" s="47">
        <v>44350</v>
      </c>
      <c r="C227" s="47">
        <v>44343</v>
      </c>
      <c r="D227" s="47">
        <v>44350</v>
      </c>
      <c r="E227" s="46" t="s">
        <v>1626</v>
      </c>
      <c r="F227" s="46" t="s">
        <v>111</v>
      </c>
      <c r="G227" s="46" t="s">
        <v>1627</v>
      </c>
      <c r="H227" s="46" t="s">
        <v>1624</v>
      </c>
      <c r="I227" s="46" t="s">
        <v>1643</v>
      </c>
      <c r="J227" s="46" t="s">
        <v>1641</v>
      </c>
      <c r="K227" s="46" t="s">
        <v>1692</v>
      </c>
      <c r="L227" s="46" t="s">
        <v>1693</v>
      </c>
      <c r="M227" s="46">
        <v>8.8612000000000002</v>
      </c>
      <c r="N227" s="46">
        <v>28.577300000000001</v>
      </c>
      <c r="O227" s="46" t="s">
        <v>232</v>
      </c>
      <c r="P227" s="46" t="s">
        <v>271</v>
      </c>
      <c r="Q227" s="46" t="s">
        <v>6</v>
      </c>
      <c r="U227" s="46" t="b">
        <v>1</v>
      </c>
      <c r="V227" s="46">
        <v>302</v>
      </c>
      <c r="W227" s="46">
        <v>1571</v>
      </c>
      <c r="X227" s="46">
        <v>44</v>
      </c>
      <c r="Y227" s="46">
        <v>67</v>
      </c>
      <c r="Z227" s="46">
        <v>241</v>
      </c>
      <c r="AA227" s="46">
        <v>315</v>
      </c>
      <c r="AB227" s="46">
        <v>72</v>
      </c>
      <c r="AC227" s="46">
        <v>23</v>
      </c>
      <c r="AD227" s="46">
        <v>50</v>
      </c>
      <c r="AE227" s="46">
        <v>73</v>
      </c>
      <c r="AF227" s="46">
        <v>251</v>
      </c>
      <c r="AG227" s="46">
        <v>327</v>
      </c>
      <c r="AH227" s="46">
        <v>80</v>
      </c>
      <c r="AI227" s="46">
        <v>28</v>
      </c>
      <c r="AJ227" s="46">
        <v>762</v>
      </c>
      <c r="AK227" s="46">
        <v>809</v>
      </c>
      <c r="AL227" s="46">
        <v>234</v>
      </c>
      <c r="AM227" s="46">
        <v>51</v>
      </c>
      <c r="AN227" s="46">
        <v>1571</v>
      </c>
      <c r="AO227" s="46" t="s">
        <v>12</v>
      </c>
      <c r="AP227" s="46" t="s">
        <v>48</v>
      </c>
      <c r="AR227" s="46" t="s">
        <v>272</v>
      </c>
      <c r="AV227" s="46" t="s">
        <v>255</v>
      </c>
      <c r="AX227" s="46" t="s">
        <v>29</v>
      </c>
      <c r="AZ227" s="46" t="s">
        <v>701</v>
      </c>
      <c r="BC227" s="46" t="b">
        <v>1</v>
      </c>
      <c r="BD227" s="46" t="s">
        <v>256</v>
      </c>
      <c r="BE227" s="46" t="b">
        <v>1</v>
      </c>
      <c r="BI227" s="46" t="b">
        <v>1</v>
      </c>
      <c r="BL227" s="46" t="b">
        <v>1</v>
      </c>
      <c r="BP227" s="46" t="s">
        <v>237</v>
      </c>
      <c r="BQ227" s="46" t="s">
        <v>242</v>
      </c>
      <c r="BR227" s="46" t="s">
        <v>238</v>
      </c>
      <c r="BS227" s="46" t="s">
        <v>1626</v>
      </c>
      <c r="BT227" s="46" t="s">
        <v>111</v>
      </c>
      <c r="BU227" s="46" t="s">
        <v>1627</v>
      </c>
      <c r="BV227" s="46" t="s">
        <v>1624</v>
      </c>
      <c r="BX227" s="46" t="s">
        <v>1641</v>
      </c>
      <c r="BY227" s="46" t="s">
        <v>1643</v>
      </c>
      <c r="CA227" s="46" t="s">
        <v>244</v>
      </c>
      <c r="CB227" s="46" t="s">
        <v>240</v>
      </c>
      <c r="CC227" s="46" t="s">
        <v>1694</v>
      </c>
      <c r="CD227" s="46" t="s">
        <v>237</v>
      </c>
      <c r="CU227" s="46" t="s">
        <v>237</v>
      </c>
      <c r="DA227" s="46" t="s">
        <v>245</v>
      </c>
      <c r="DB227" s="46" t="s">
        <v>245</v>
      </c>
      <c r="DC227" s="46" t="s">
        <v>245</v>
      </c>
      <c r="DD227" s="46" t="s">
        <v>265</v>
      </c>
      <c r="DE227" s="46" t="s">
        <v>246</v>
      </c>
      <c r="DF227" s="46" t="s">
        <v>265</v>
      </c>
      <c r="DG227" s="46" t="s">
        <v>246</v>
      </c>
      <c r="DH227" s="46" t="s">
        <v>247</v>
      </c>
      <c r="DK227" s="46" t="b">
        <f>vw_ET_Dataset_Public[[#This Row],[Event Location:  State PCODE]]=vw_ET_Dataset_Public[[#This Row],[Arrival from: Admin 1 PCODE]]</f>
        <v>1</v>
      </c>
      <c r="DL227" s="46" t="b">
        <f>vw_ET_Dataset_Public[[#This Row],[Event Location:  County PCODE]]=vw_ET_Dataset_Public[[#This Row],[Arrival from: Admin 2 PCODE]]</f>
        <v>1</v>
      </c>
      <c r="DM227" s="46" t="b">
        <f>vw_ET_Dataset_Public[[#This Row],[Event Location:  Payam PCODE]]=vw_ET_Dataset_Public[[#This Row],[Arrival from: Admin 3 PCODE]]</f>
        <v>1</v>
      </c>
      <c r="DN227" s="46" t="s">
        <v>3390</v>
      </c>
    </row>
    <row r="228" spans="1:118" x14ac:dyDescent="0.35">
      <c r="A228" s="46" t="s">
        <v>1695</v>
      </c>
      <c r="B228" s="47">
        <v>44350</v>
      </c>
      <c r="C228" s="47">
        <v>44343</v>
      </c>
      <c r="D228" s="47">
        <v>44350</v>
      </c>
      <c r="E228" s="46" t="s">
        <v>1626</v>
      </c>
      <c r="F228" s="46" t="s">
        <v>111</v>
      </c>
      <c r="G228" s="46" t="s">
        <v>1627</v>
      </c>
      <c r="H228" s="46" t="s">
        <v>1624</v>
      </c>
      <c r="I228" s="46" t="s">
        <v>1643</v>
      </c>
      <c r="J228" s="46" t="s">
        <v>1641</v>
      </c>
      <c r="K228" s="46" t="s">
        <v>1678</v>
      </c>
      <c r="L228" s="46" t="s">
        <v>1677</v>
      </c>
      <c r="M228" s="46">
        <v>8.7229997869999991</v>
      </c>
      <c r="N228" s="46">
        <v>28.455999680000001</v>
      </c>
      <c r="O228" s="46" t="s">
        <v>232</v>
      </c>
      <c r="P228" s="46" t="s">
        <v>271</v>
      </c>
      <c r="Q228" s="46" t="s">
        <v>6</v>
      </c>
      <c r="R228" s="46" t="b">
        <v>1</v>
      </c>
      <c r="U228" s="46" t="b">
        <v>1</v>
      </c>
      <c r="V228" s="46">
        <v>703</v>
      </c>
      <c r="W228" s="46">
        <v>3937</v>
      </c>
      <c r="X228" s="46">
        <v>82</v>
      </c>
      <c r="Y228" s="46">
        <v>224</v>
      </c>
      <c r="Z228" s="46">
        <v>594</v>
      </c>
      <c r="AA228" s="46">
        <v>435</v>
      </c>
      <c r="AB228" s="46">
        <v>253</v>
      </c>
      <c r="AC228" s="46">
        <v>70</v>
      </c>
      <c r="AD228" s="46">
        <v>96</v>
      </c>
      <c r="AE228" s="46">
        <v>322</v>
      </c>
      <c r="AF228" s="46">
        <v>709</v>
      </c>
      <c r="AG228" s="46">
        <v>688</v>
      </c>
      <c r="AH228" s="46">
        <v>321</v>
      </c>
      <c r="AI228" s="46">
        <v>143</v>
      </c>
      <c r="AJ228" s="46">
        <v>1658</v>
      </c>
      <c r="AK228" s="46">
        <v>2279</v>
      </c>
      <c r="AL228" s="46">
        <v>724</v>
      </c>
      <c r="AM228" s="46">
        <v>213</v>
      </c>
      <c r="AN228" s="46">
        <v>3937</v>
      </c>
      <c r="AO228" s="46" t="s">
        <v>12</v>
      </c>
      <c r="AP228" s="46" t="s">
        <v>48</v>
      </c>
      <c r="AR228" s="46" t="s">
        <v>272</v>
      </c>
      <c r="AV228" s="46" t="s">
        <v>255</v>
      </c>
      <c r="AX228" s="46" t="s">
        <v>29</v>
      </c>
      <c r="AZ228" s="46" t="s">
        <v>906</v>
      </c>
      <c r="BA228" s="46" t="b">
        <v>1</v>
      </c>
      <c r="BD228" s="46" t="s">
        <v>256</v>
      </c>
      <c r="BE228" s="46" t="b">
        <v>1</v>
      </c>
      <c r="BL228" s="46" t="b">
        <v>1</v>
      </c>
      <c r="BP228" s="46" t="s">
        <v>237</v>
      </c>
      <c r="BQ228" s="46" t="s">
        <v>242</v>
      </c>
      <c r="BR228" s="46" t="s">
        <v>238</v>
      </c>
      <c r="BS228" s="46" t="s">
        <v>1626</v>
      </c>
      <c r="BT228" s="46" t="s">
        <v>111</v>
      </c>
      <c r="BU228" s="46" t="s">
        <v>1627</v>
      </c>
      <c r="BV228" s="46" t="s">
        <v>1624</v>
      </c>
      <c r="BX228" s="46" t="s">
        <v>1641</v>
      </c>
      <c r="BY228" s="46" t="s">
        <v>1643</v>
      </c>
      <c r="BZ228" s="46" t="s">
        <v>1641</v>
      </c>
      <c r="CA228" s="46" t="s">
        <v>244</v>
      </c>
      <c r="CB228" s="46" t="s">
        <v>240</v>
      </c>
      <c r="CC228" s="46" t="s">
        <v>1696</v>
      </c>
      <c r="CD228" s="46" t="s">
        <v>237</v>
      </c>
      <c r="CU228" s="46" t="s">
        <v>237</v>
      </c>
      <c r="DA228" s="46" t="s">
        <v>245</v>
      </c>
      <c r="DB228" s="46" t="s">
        <v>245</v>
      </c>
      <c r="DC228" s="46" t="s">
        <v>245</v>
      </c>
      <c r="DD228" s="46" t="s">
        <v>265</v>
      </c>
      <c r="DE228" s="46" t="s">
        <v>265</v>
      </c>
      <c r="DF228" s="46" t="s">
        <v>265</v>
      </c>
      <c r="DG228" s="46" t="s">
        <v>265</v>
      </c>
      <c r="DH228" s="46" t="s">
        <v>247</v>
      </c>
      <c r="DK228" s="46" t="b">
        <f>vw_ET_Dataset_Public[[#This Row],[Event Location:  State PCODE]]=vw_ET_Dataset_Public[[#This Row],[Arrival from: Admin 1 PCODE]]</f>
        <v>1</v>
      </c>
      <c r="DL228" s="46" t="b">
        <f>vw_ET_Dataset_Public[[#This Row],[Event Location:  County PCODE]]=vw_ET_Dataset_Public[[#This Row],[Arrival from: Admin 2 PCODE]]</f>
        <v>1</v>
      </c>
      <c r="DM228" s="46" t="b">
        <f>vw_ET_Dataset_Public[[#This Row],[Event Location:  Payam PCODE]]=vw_ET_Dataset_Public[[#This Row],[Arrival from: Admin 3 PCODE]]</f>
        <v>1</v>
      </c>
      <c r="DN228" s="46" t="s">
        <v>3390</v>
      </c>
    </row>
    <row r="229" spans="1:118" x14ac:dyDescent="0.35">
      <c r="A229" s="46" t="s">
        <v>657</v>
      </c>
      <c r="B229" s="47">
        <v>44350</v>
      </c>
      <c r="C229" s="47">
        <v>44346</v>
      </c>
      <c r="D229" s="47">
        <v>44350</v>
      </c>
      <c r="E229" s="46" t="s">
        <v>260</v>
      </c>
      <c r="F229" s="46" t="s">
        <v>83</v>
      </c>
      <c r="G229" s="46" t="s">
        <v>652</v>
      </c>
      <c r="H229" s="46" t="s">
        <v>86</v>
      </c>
      <c r="I229" s="46" t="s">
        <v>653</v>
      </c>
      <c r="J229" s="46" t="s">
        <v>651</v>
      </c>
      <c r="K229" s="46" t="s">
        <v>658</v>
      </c>
      <c r="L229" s="46" t="s">
        <v>659</v>
      </c>
      <c r="M229" s="46">
        <v>9.2617399999999996</v>
      </c>
      <c r="N229" s="46">
        <v>31.531649999999999</v>
      </c>
      <c r="O229" s="46" t="s">
        <v>253</v>
      </c>
      <c r="P229" s="46" t="s">
        <v>271</v>
      </c>
      <c r="Q229" s="46" t="s">
        <v>6</v>
      </c>
      <c r="R229" s="46" t="b">
        <v>1</v>
      </c>
      <c r="U229" s="46" t="b">
        <v>1</v>
      </c>
      <c r="V229" s="46">
        <v>54</v>
      </c>
      <c r="W229" s="46">
        <v>298</v>
      </c>
      <c r="X229" s="46">
        <v>12</v>
      </c>
      <c r="Y229" s="46">
        <v>18</v>
      </c>
      <c r="Z229" s="46">
        <v>21</v>
      </c>
      <c r="AA229" s="46">
        <v>32</v>
      </c>
      <c r="AB229" s="46">
        <v>46</v>
      </c>
      <c r="AC229" s="46">
        <v>15</v>
      </c>
      <c r="AD229" s="46">
        <v>15</v>
      </c>
      <c r="AE229" s="46">
        <v>20</v>
      </c>
      <c r="AF229" s="46">
        <v>22</v>
      </c>
      <c r="AG229" s="46">
        <v>37</v>
      </c>
      <c r="AH229" s="46">
        <v>49</v>
      </c>
      <c r="AI229" s="46">
        <v>11</v>
      </c>
      <c r="AJ229" s="46">
        <v>144</v>
      </c>
      <c r="AK229" s="46">
        <v>154</v>
      </c>
      <c r="AL229" s="46">
        <v>65</v>
      </c>
      <c r="AM229" s="46">
        <v>26</v>
      </c>
      <c r="AN229" s="46">
        <v>298</v>
      </c>
      <c r="AO229" s="46" t="s">
        <v>12</v>
      </c>
      <c r="AP229" s="46" t="s">
        <v>48</v>
      </c>
      <c r="AR229" s="46" t="s">
        <v>303</v>
      </c>
      <c r="AV229" s="46" t="s">
        <v>255</v>
      </c>
      <c r="AX229" s="46" t="s">
        <v>29</v>
      </c>
      <c r="AZ229" s="46" t="s">
        <v>273</v>
      </c>
      <c r="BB229" s="46" t="b">
        <v>1</v>
      </c>
      <c r="BD229" s="46" t="s">
        <v>237</v>
      </c>
      <c r="BP229" s="46" t="s">
        <v>237</v>
      </c>
      <c r="BQ229" s="46" t="s">
        <v>242</v>
      </c>
      <c r="BR229" s="46" t="s">
        <v>238</v>
      </c>
      <c r="BS229" s="46" t="s">
        <v>260</v>
      </c>
      <c r="BT229" s="46" t="s">
        <v>83</v>
      </c>
      <c r="BU229" s="46" t="s">
        <v>652</v>
      </c>
      <c r="BV229" s="46" t="s">
        <v>86</v>
      </c>
      <c r="BX229" s="46" t="s">
        <v>651</v>
      </c>
      <c r="BY229" s="46" t="s">
        <v>653</v>
      </c>
      <c r="CA229" s="46" t="s">
        <v>244</v>
      </c>
      <c r="CB229" s="46" t="s">
        <v>240</v>
      </c>
      <c r="CC229" s="46" t="s">
        <v>660</v>
      </c>
      <c r="CD229" s="46" t="s">
        <v>237</v>
      </c>
      <c r="CU229" s="46" t="s">
        <v>264</v>
      </c>
      <c r="DA229" s="46" t="s">
        <v>265</v>
      </c>
      <c r="DB229" s="46" t="s">
        <v>265</v>
      </c>
      <c r="DC229" s="46" t="s">
        <v>265</v>
      </c>
      <c r="DD229" s="46" t="s">
        <v>265</v>
      </c>
      <c r="DE229" s="46" t="s">
        <v>265</v>
      </c>
      <c r="DF229" s="46" t="s">
        <v>265</v>
      </c>
      <c r="DG229" s="46" t="s">
        <v>265</v>
      </c>
      <c r="DH229" s="46" t="s">
        <v>247</v>
      </c>
      <c r="DK229" s="46" t="b">
        <f>vw_ET_Dataset_Public[[#This Row],[Event Location:  State PCODE]]=vw_ET_Dataset_Public[[#This Row],[Arrival from: Admin 1 PCODE]]</f>
        <v>1</v>
      </c>
      <c r="DL229" s="46" t="b">
        <f>vw_ET_Dataset_Public[[#This Row],[Event Location:  County PCODE]]=vw_ET_Dataset_Public[[#This Row],[Arrival from: Admin 2 PCODE]]</f>
        <v>1</v>
      </c>
      <c r="DM229" s="46" t="b">
        <f>vw_ET_Dataset_Public[[#This Row],[Event Location:  Payam PCODE]]=vw_ET_Dataset_Public[[#This Row],[Arrival from: Admin 3 PCODE]]</f>
        <v>1</v>
      </c>
      <c r="DN229" s="46" t="s">
        <v>3390</v>
      </c>
    </row>
    <row r="230" spans="1:118" x14ac:dyDescent="0.35">
      <c r="A230" s="46" t="s">
        <v>888</v>
      </c>
      <c r="B230" s="47">
        <v>44351</v>
      </c>
      <c r="C230" s="47">
        <v>44344</v>
      </c>
      <c r="D230" s="47">
        <v>44350</v>
      </c>
      <c r="E230" s="46" t="s">
        <v>835</v>
      </c>
      <c r="F230" s="46" t="s">
        <v>93</v>
      </c>
      <c r="G230" s="46" t="s">
        <v>855</v>
      </c>
      <c r="H230" s="46" t="s">
        <v>853</v>
      </c>
      <c r="I230" s="46" t="s">
        <v>885</v>
      </c>
      <c r="J230" s="46" t="s">
        <v>884</v>
      </c>
      <c r="K230" s="46" t="s">
        <v>880</v>
      </c>
      <c r="L230" s="46" t="s">
        <v>881</v>
      </c>
      <c r="M230" s="46">
        <v>6.5388900000000003</v>
      </c>
      <c r="N230" s="46">
        <v>30.48789</v>
      </c>
      <c r="O230" s="46" t="s">
        <v>232</v>
      </c>
      <c r="P230" s="46" t="s">
        <v>382</v>
      </c>
      <c r="Q230" s="46" t="s">
        <v>6</v>
      </c>
      <c r="R230" s="46" t="b">
        <v>1</v>
      </c>
      <c r="V230" s="46">
        <v>78</v>
      </c>
      <c r="W230" s="46">
        <v>372</v>
      </c>
      <c r="X230" s="46">
        <v>19</v>
      </c>
      <c r="Y230" s="46">
        <v>25</v>
      </c>
      <c r="Z230" s="46">
        <v>33</v>
      </c>
      <c r="AA230" s="46">
        <v>44</v>
      </c>
      <c r="AB230" s="46">
        <v>23</v>
      </c>
      <c r="AC230" s="46">
        <v>11</v>
      </c>
      <c r="AD230" s="46">
        <v>27</v>
      </c>
      <c r="AE230" s="46">
        <v>32</v>
      </c>
      <c r="AF230" s="46">
        <v>35</v>
      </c>
      <c r="AG230" s="46">
        <v>76</v>
      </c>
      <c r="AH230" s="46">
        <v>31</v>
      </c>
      <c r="AI230" s="46">
        <v>16</v>
      </c>
      <c r="AJ230" s="46">
        <v>155</v>
      </c>
      <c r="AK230" s="46">
        <v>217</v>
      </c>
      <c r="AL230" s="46">
        <v>103</v>
      </c>
      <c r="AM230" s="46">
        <v>27</v>
      </c>
      <c r="AN230" s="46">
        <v>372</v>
      </c>
      <c r="AO230" s="46" t="s">
        <v>12</v>
      </c>
      <c r="AP230" s="46" t="s">
        <v>48</v>
      </c>
      <c r="AR230" s="46" t="s">
        <v>272</v>
      </c>
      <c r="AV230" s="46" t="s">
        <v>255</v>
      </c>
      <c r="AX230" s="46" t="s">
        <v>29</v>
      </c>
      <c r="AZ230" s="46" t="s">
        <v>236</v>
      </c>
      <c r="BA230" s="46" t="b">
        <v>1</v>
      </c>
      <c r="BB230" s="46" t="b">
        <v>1</v>
      </c>
      <c r="BC230" s="46" t="b">
        <v>1</v>
      </c>
      <c r="BD230" s="46" t="s">
        <v>256</v>
      </c>
      <c r="BE230" s="46" t="b">
        <v>1</v>
      </c>
      <c r="BF230" s="46" t="b">
        <v>1</v>
      </c>
      <c r="BG230" s="46" t="b">
        <v>1</v>
      </c>
      <c r="BH230" s="46" t="b">
        <v>1</v>
      </c>
      <c r="BI230" s="46" t="b">
        <v>1</v>
      </c>
      <c r="BL230" s="46" t="b">
        <v>1</v>
      </c>
      <c r="BP230" s="46" t="s">
        <v>237</v>
      </c>
      <c r="BQ230" s="46" t="s">
        <v>242</v>
      </c>
      <c r="BR230" s="46" t="s">
        <v>238</v>
      </c>
      <c r="BS230" s="46" t="s">
        <v>835</v>
      </c>
      <c r="BT230" s="46" t="s">
        <v>93</v>
      </c>
      <c r="BU230" s="46" t="s">
        <v>855</v>
      </c>
      <c r="BV230" s="46" t="s">
        <v>853</v>
      </c>
      <c r="BX230" s="46" t="s">
        <v>865</v>
      </c>
      <c r="BY230" s="46" t="s">
        <v>867</v>
      </c>
      <c r="CA230" s="46" t="s">
        <v>244</v>
      </c>
      <c r="CB230" s="46" t="s">
        <v>240</v>
      </c>
      <c r="CC230" s="46" t="s">
        <v>866</v>
      </c>
      <c r="CD230" s="46" t="s">
        <v>237</v>
      </c>
      <c r="CU230" s="46" t="s">
        <v>237</v>
      </c>
      <c r="DA230" s="46" t="s">
        <v>245</v>
      </c>
      <c r="DB230" s="46" t="s">
        <v>245</v>
      </c>
      <c r="DC230" s="46" t="s">
        <v>245</v>
      </c>
      <c r="DD230" s="46" t="s">
        <v>246</v>
      </c>
      <c r="DE230" s="46" t="s">
        <v>246</v>
      </c>
      <c r="DF230" s="46" t="s">
        <v>245</v>
      </c>
      <c r="DG230" s="46" t="s">
        <v>265</v>
      </c>
      <c r="DH230" s="46" t="s">
        <v>247</v>
      </c>
      <c r="DK230" s="46" t="b">
        <f>vw_ET_Dataset_Public[[#This Row],[Event Location:  State PCODE]]=vw_ET_Dataset_Public[[#This Row],[Arrival from: Admin 1 PCODE]]</f>
        <v>1</v>
      </c>
      <c r="DL230" s="46" t="b">
        <f>vw_ET_Dataset_Public[[#This Row],[Event Location:  County PCODE]]=vw_ET_Dataset_Public[[#This Row],[Arrival from: Admin 2 PCODE]]</f>
        <v>1</v>
      </c>
      <c r="DM230" s="46" t="b">
        <f>vw_ET_Dataset_Public[[#This Row],[Event Location:  Payam PCODE]]=vw_ET_Dataset_Public[[#This Row],[Arrival from: Admin 3 PCODE]]</f>
        <v>0</v>
      </c>
      <c r="DN230" s="46" t="s">
        <v>3391</v>
      </c>
    </row>
    <row r="231" spans="1:118" x14ac:dyDescent="0.35">
      <c r="A231" s="46" t="s">
        <v>2399</v>
      </c>
      <c r="B231" s="47">
        <v>44351</v>
      </c>
      <c r="C231" s="47">
        <v>44347</v>
      </c>
      <c r="D231" s="47">
        <v>44350</v>
      </c>
      <c r="E231" s="46" t="s">
        <v>260</v>
      </c>
      <c r="F231" s="46" t="s">
        <v>83</v>
      </c>
      <c r="G231" s="46" t="s">
        <v>652</v>
      </c>
      <c r="H231" s="46" t="s">
        <v>86</v>
      </c>
      <c r="I231" s="46" t="s">
        <v>653</v>
      </c>
      <c r="J231" s="46" t="s">
        <v>651</v>
      </c>
      <c r="K231" s="46" t="s">
        <v>656</v>
      </c>
      <c r="L231" s="46" t="s">
        <v>655</v>
      </c>
      <c r="M231" s="46">
        <v>9.3145614000000005</v>
      </c>
      <c r="N231" s="46">
        <v>31.584745600000002</v>
      </c>
      <c r="O231" s="46" t="s">
        <v>253</v>
      </c>
      <c r="P231" s="46" t="s">
        <v>271</v>
      </c>
      <c r="Q231" s="46" t="s">
        <v>24</v>
      </c>
      <c r="R231" s="46" t="b">
        <v>1</v>
      </c>
      <c r="U231" s="46" t="b">
        <v>1</v>
      </c>
      <c r="V231" s="46">
        <v>361</v>
      </c>
      <c r="W231" s="46">
        <v>2021</v>
      </c>
      <c r="X231" s="46">
        <v>75</v>
      </c>
      <c r="Y231" s="46">
        <v>92</v>
      </c>
      <c r="Z231" s="46">
        <v>146</v>
      </c>
      <c r="AA231" s="46">
        <v>220</v>
      </c>
      <c r="AB231" s="46">
        <v>329</v>
      </c>
      <c r="AC231" s="46">
        <v>52</v>
      </c>
      <c r="AD231" s="46">
        <v>98</v>
      </c>
      <c r="AE231" s="46">
        <v>125</v>
      </c>
      <c r="AF231" s="46">
        <v>162</v>
      </c>
      <c r="AG231" s="46">
        <v>316</v>
      </c>
      <c r="AH231" s="46">
        <v>342</v>
      </c>
      <c r="AI231" s="46">
        <v>64</v>
      </c>
      <c r="AJ231" s="46">
        <v>914</v>
      </c>
      <c r="AK231" s="46">
        <v>1107</v>
      </c>
      <c r="AL231" s="46">
        <v>390</v>
      </c>
      <c r="AM231" s="46">
        <v>116</v>
      </c>
      <c r="AN231" s="46">
        <v>2021</v>
      </c>
      <c r="AP231" s="46" t="s">
        <v>48</v>
      </c>
      <c r="AR231" s="46" t="s">
        <v>303</v>
      </c>
      <c r="AT231" s="46" t="b">
        <v>1</v>
      </c>
      <c r="AV231" s="46" t="s">
        <v>1416</v>
      </c>
      <c r="AW231" s="46" t="s">
        <v>2400</v>
      </c>
      <c r="AX231" s="46" t="s">
        <v>305</v>
      </c>
      <c r="BD231" s="46" t="s">
        <v>256</v>
      </c>
      <c r="BO231" s="46" t="b">
        <v>1</v>
      </c>
      <c r="BP231" s="46" t="s">
        <v>256</v>
      </c>
      <c r="BQ231" s="46" t="s">
        <v>242</v>
      </c>
      <c r="BR231" s="46" t="s">
        <v>238</v>
      </c>
      <c r="BS231" s="46" t="s">
        <v>1461</v>
      </c>
      <c r="BT231" s="46" t="s">
        <v>105</v>
      </c>
      <c r="BU231" s="46" t="s">
        <v>1588</v>
      </c>
      <c r="BV231" s="46" t="s">
        <v>110</v>
      </c>
      <c r="BX231" s="46" t="s">
        <v>110</v>
      </c>
      <c r="BY231" s="46" t="s">
        <v>1589</v>
      </c>
      <c r="CA231" s="46" t="s">
        <v>1590</v>
      </c>
      <c r="CB231" s="46" t="s">
        <v>1591</v>
      </c>
      <c r="CC231" s="46" t="s">
        <v>1591</v>
      </c>
      <c r="CU231" s="46" t="s">
        <v>256</v>
      </c>
      <c r="CV231" s="46">
        <v>1450</v>
      </c>
      <c r="CW231" s="46">
        <v>6500</v>
      </c>
      <c r="CX231" s="46" t="s">
        <v>303</v>
      </c>
      <c r="CY231" s="46" t="s">
        <v>2272</v>
      </c>
      <c r="CZ231" s="46" t="s">
        <v>2401</v>
      </c>
      <c r="DA231" s="46" t="s">
        <v>265</v>
      </c>
      <c r="DB231" s="46" t="s">
        <v>245</v>
      </c>
      <c r="DC231" s="46" t="s">
        <v>265</v>
      </c>
      <c r="DD231" s="46" t="s">
        <v>265</v>
      </c>
      <c r="DE231" s="46" t="s">
        <v>265</v>
      </c>
      <c r="DF231" s="46" t="s">
        <v>245</v>
      </c>
      <c r="DG231" s="46" t="s">
        <v>265</v>
      </c>
      <c r="DH231" s="46" t="s">
        <v>247</v>
      </c>
      <c r="DK231" s="46" t="b">
        <f>vw_ET_Dataset_Public[[#This Row],[Event Location:  State PCODE]]=vw_ET_Dataset_Public[[#This Row],[Arrival from: Admin 1 PCODE]]</f>
        <v>0</v>
      </c>
      <c r="DL231" s="46" t="b">
        <f>vw_ET_Dataset_Public[[#This Row],[Event Location:  County PCODE]]=vw_ET_Dataset_Public[[#This Row],[Arrival from: Admin 2 PCODE]]</f>
        <v>0</v>
      </c>
      <c r="DM231" s="46" t="b">
        <f>vw_ET_Dataset_Public[[#This Row],[Event Location:  Payam PCODE]]=vw_ET_Dataset_Public[[#This Row],[Arrival from: Admin 3 PCODE]]</f>
        <v>0</v>
      </c>
      <c r="DN231" s="46" t="s">
        <v>3395</v>
      </c>
    </row>
    <row r="232" spans="1:118" x14ac:dyDescent="0.35">
      <c r="A232" s="46" t="s">
        <v>1052</v>
      </c>
      <c r="B232" s="47">
        <v>44353</v>
      </c>
      <c r="C232" s="47">
        <v>44349</v>
      </c>
      <c r="D232" s="47">
        <v>44350</v>
      </c>
      <c r="E232" s="46" t="s">
        <v>841</v>
      </c>
      <c r="F232" s="46" t="s">
        <v>57</v>
      </c>
      <c r="G232" s="46" t="s">
        <v>1054</v>
      </c>
      <c r="H232" s="46" t="s">
        <v>100</v>
      </c>
      <c r="I232" s="46" t="s">
        <v>1124</v>
      </c>
      <c r="J232" s="46" t="s">
        <v>1123</v>
      </c>
      <c r="K232" s="46" t="s">
        <v>1125</v>
      </c>
      <c r="L232" s="46" t="s">
        <v>1126</v>
      </c>
      <c r="M232" s="46">
        <v>8.2014899999999997</v>
      </c>
      <c r="N232" s="46">
        <v>30.227709999999998</v>
      </c>
      <c r="O232" s="46" t="s">
        <v>253</v>
      </c>
      <c r="P232" s="46" t="s">
        <v>271</v>
      </c>
      <c r="Q232" s="46" t="s">
        <v>6</v>
      </c>
      <c r="R232" s="46" t="b">
        <v>1</v>
      </c>
      <c r="S232" s="46" t="b">
        <v>1</v>
      </c>
      <c r="V232" s="46">
        <v>38</v>
      </c>
      <c r="W232" s="46">
        <v>243</v>
      </c>
      <c r="X232" s="46">
        <v>5</v>
      </c>
      <c r="Y232" s="46">
        <v>36</v>
      </c>
      <c r="Z232" s="46">
        <v>21</v>
      </c>
      <c r="AA232" s="46">
        <v>18</v>
      </c>
      <c r="AB232" s="46">
        <v>19</v>
      </c>
      <c r="AC232" s="46">
        <v>4</v>
      </c>
      <c r="AD232" s="46">
        <v>7</v>
      </c>
      <c r="AE232" s="46">
        <v>40</v>
      </c>
      <c r="AF232" s="46">
        <v>30</v>
      </c>
      <c r="AG232" s="46">
        <v>37</v>
      </c>
      <c r="AH232" s="46">
        <v>24</v>
      </c>
      <c r="AI232" s="46">
        <v>2</v>
      </c>
      <c r="AJ232" s="46">
        <v>103</v>
      </c>
      <c r="AK232" s="46">
        <v>140</v>
      </c>
      <c r="AL232" s="46">
        <v>88</v>
      </c>
      <c r="AM232" s="46">
        <v>6</v>
      </c>
      <c r="AN232" s="46">
        <v>243</v>
      </c>
      <c r="AO232" s="46" t="s">
        <v>12</v>
      </c>
      <c r="AP232" s="46" t="s">
        <v>48</v>
      </c>
      <c r="AR232" s="46" t="s">
        <v>272</v>
      </c>
      <c r="AV232" s="46" t="s">
        <v>255</v>
      </c>
      <c r="AX232" s="46" t="s">
        <v>65</v>
      </c>
      <c r="BD232" s="46" t="s">
        <v>237</v>
      </c>
      <c r="BP232" s="46" t="s">
        <v>237</v>
      </c>
      <c r="BQ232" s="46" t="s">
        <v>242</v>
      </c>
      <c r="BR232" s="46" t="s">
        <v>238</v>
      </c>
      <c r="BS232" s="46" t="s">
        <v>841</v>
      </c>
      <c r="BT232" s="46" t="s">
        <v>57</v>
      </c>
      <c r="BU232" s="46" t="s">
        <v>1054</v>
      </c>
      <c r="BV232" s="46" t="s">
        <v>100</v>
      </c>
      <c r="BX232" s="46" t="s">
        <v>1123</v>
      </c>
      <c r="BY232" s="46" t="s">
        <v>1124</v>
      </c>
      <c r="CA232" s="46" t="s">
        <v>1125</v>
      </c>
      <c r="CB232" s="46" t="s">
        <v>1126</v>
      </c>
      <c r="CC232" s="46" t="s">
        <v>1123</v>
      </c>
      <c r="CD232" s="46" t="s">
        <v>237</v>
      </c>
      <c r="CU232" s="46" t="s">
        <v>264</v>
      </c>
      <c r="DA232" s="46" t="s">
        <v>265</v>
      </c>
      <c r="DB232" s="46" t="s">
        <v>246</v>
      </c>
      <c r="DC232" s="46" t="s">
        <v>246</v>
      </c>
      <c r="DD232" s="46" t="s">
        <v>246</v>
      </c>
      <c r="DE232" s="46" t="s">
        <v>246</v>
      </c>
      <c r="DF232" s="46" t="s">
        <v>246</v>
      </c>
      <c r="DG232" s="46" t="s">
        <v>246</v>
      </c>
      <c r="DH232" s="46" t="s">
        <v>247</v>
      </c>
      <c r="DK232" s="46" t="b">
        <f>vw_ET_Dataset_Public[[#This Row],[Event Location:  State PCODE]]=vw_ET_Dataset_Public[[#This Row],[Arrival from: Admin 1 PCODE]]</f>
        <v>1</v>
      </c>
      <c r="DL232" s="46" t="b">
        <f>vw_ET_Dataset_Public[[#This Row],[Event Location:  County PCODE]]=vw_ET_Dataset_Public[[#This Row],[Arrival from: Admin 2 PCODE]]</f>
        <v>1</v>
      </c>
      <c r="DM232" s="46" t="b">
        <f>vw_ET_Dataset_Public[[#This Row],[Event Location:  Payam PCODE]]=vw_ET_Dataset_Public[[#This Row],[Arrival from: Admin 3 PCODE]]</f>
        <v>1</v>
      </c>
      <c r="DN232" s="46" t="s">
        <v>3390</v>
      </c>
    </row>
    <row r="233" spans="1:118" x14ac:dyDescent="0.35">
      <c r="A233" s="46" t="s">
        <v>947</v>
      </c>
      <c r="B233" s="47">
        <v>44353</v>
      </c>
      <c r="C233" s="47">
        <v>44349</v>
      </c>
      <c r="D233" s="47">
        <v>44352</v>
      </c>
      <c r="E233" s="46" t="s">
        <v>841</v>
      </c>
      <c r="F233" s="46" t="s">
        <v>57</v>
      </c>
      <c r="G233" s="46" t="s">
        <v>938</v>
      </c>
      <c r="H233" s="46" t="s">
        <v>97</v>
      </c>
      <c r="I233" s="46" t="s">
        <v>949</v>
      </c>
      <c r="J233" s="46" t="s">
        <v>948</v>
      </c>
      <c r="K233" s="46" t="s">
        <v>950</v>
      </c>
      <c r="L233" s="46" t="s">
        <v>951</v>
      </c>
      <c r="M233" s="46">
        <v>8.9007997509999992</v>
      </c>
      <c r="N233" s="46">
        <v>30.0284996</v>
      </c>
      <c r="O233" s="46" t="s">
        <v>253</v>
      </c>
      <c r="P233" s="46" t="s">
        <v>271</v>
      </c>
      <c r="Q233" s="46" t="s">
        <v>24</v>
      </c>
      <c r="R233" s="46" t="b">
        <v>1</v>
      </c>
      <c r="S233" s="46" t="b">
        <v>1</v>
      </c>
      <c r="T233" s="46" t="b">
        <v>1</v>
      </c>
      <c r="U233" s="46" t="b">
        <v>1</v>
      </c>
      <c r="V233" s="46">
        <v>4</v>
      </c>
      <c r="W233" s="46">
        <v>20</v>
      </c>
      <c r="X233" s="46">
        <v>2</v>
      </c>
      <c r="Y233" s="46">
        <v>0</v>
      </c>
      <c r="Z233" s="46">
        <v>4</v>
      </c>
      <c r="AA233" s="46">
        <v>3</v>
      </c>
      <c r="AB233" s="46">
        <v>0</v>
      </c>
      <c r="AC233" s="46">
        <v>1</v>
      </c>
      <c r="AD233" s="46">
        <v>0</v>
      </c>
      <c r="AE233" s="46">
        <v>1</v>
      </c>
      <c r="AF233" s="46">
        <v>2</v>
      </c>
      <c r="AG233" s="46">
        <v>3</v>
      </c>
      <c r="AH233" s="46">
        <v>4</v>
      </c>
      <c r="AI233" s="46">
        <v>0</v>
      </c>
      <c r="AJ233" s="46">
        <v>10</v>
      </c>
      <c r="AK233" s="46">
        <v>10</v>
      </c>
      <c r="AL233" s="46">
        <v>3</v>
      </c>
      <c r="AM233" s="46">
        <v>1</v>
      </c>
      <c r="AN233" s="46">
        <v>20</v>
      </c>
      <c r="AP233" s="46" t="s">
        <v>48</v>
      </c>
      <c r="AR233" s="46" t="s">
        <v>303</v>
      </c>
      <c r="AT233" s="46" t="b">
        <v>1</v>
      </c>
      <c r="AU233" s="46" t="b">
        <v>1</v>
      </c>
      <c r="AV233" s="46" t="s">
        <v>304</v>
      </c>
      <c r="AX233" s="46" t="s">
        <v>305</v>
      </c>
      <c r="BD233" s="46" t="s">
        <v>256</v>
      </c>
      <c r="BE233" s="46" t="b">
        <v>1</v>
      </c>
      <c r="BP233" s="46" t="s">
        <v>237</v>
      </c>
      <c r="BQ233" s="46" t="s">
        <v>944</v>
      </c>
      <c r="BR233" s="46" t="s">
        <v>942</v>
      </c>
      <c r="BS233" s="46" t="s">
        <v>945</v>
      </c>
      <c r="BT233" s="46" t="s">
        <v>943</v>
      </c>
      <c r="BU233" s="46" t="s">
        <v>946</v>
      </c>
      <c r="BV233" s="46" t="s">
        <v>943</v>
      </c>
      <c r="BX233" s="46" t="s">
        <v>352</v>
      </c>
      <c r="BY233" s="46" t="s">
        <v>244</v>
      </c>
      <c r="BZ233" s="46" t="s">
        <v>943</v>
      </c>
      <c r="CC233" s="46" t="s">
        <v>943</v>
      </c>
      <c r="CU233" s="46" t="s">
        <v>264</v>
      </c>
      <c r="DA233" s="46" t="s">
        <v>265</v>
      </c>
      <c r="DB233" s="46" t="s">
        <v>265</v>
      </c>
      <c r="DC233" s="46" t="s">
        <v>265</v>
      </c>
      <c r="DD233" s="46" t="s">
        <v>246</v>
      </c>
      <c r="DE233" s="46" t="s">
        <v>265</v>
      </c>
      <c r="DF233" s="46" t="s">
        <v>265</v>
      </c>
      <c r="DG233" s="46" t="s">
        <v>246</v>
      </c>
      <c r="DH233" s="46" t="s">
        <v>247</v>
      </c>
      <c r="DK233" s="46" t="b">
        <f>vw_ET_Dataset_Public[[#This Row],[Event Location:  State PCODE]]=vw_ET_Dataset_Public[[#This Row],[Arrival from: Admin 1 PCODE]]</f>
        <v>0</v>
      </c>
      <c r="DL233" s="46" t="b">
        <f>vw_ET_Dataset_Public[[#This Row],[Event Location:  County PCODE]]=vw_ET_Dataset_Public[[#This Row],[Arrival from: Admin 2 PCODE]]</f>
        <v>0</v>
      </c>
      <c r="DM233" s="46" t="b">
        <f>vw_ET_Dataset_Public[[#This Row],[Event Location:  Payam PCODE]]=vw_ET_Dataset_Public[[#This Row],[Arrival from: Admin 3 PCODE]]</f>
        <v>0</v>
      </c>
      <c r="DN233" s="46" t="s">
        <v>3393</v>
      </c>
    </row>
    <row r="234" spans="1:118" x14ac:dyDescent="0.35">
      <c r="A234" s="46" t="s">
        <v>1045</v>
      </c>
      <c r="B234" s="47">
        <v>44353</v>
      </c>
      <c r="C234" s="47">
        <v>44349</v>
      </c>
      <c r="D234" s="47">
        <v>44352</v>
      </c>
      <c r="E234" s="46" t="s">
        <v>841</v>
      </c>
      <c r="F234" s="46" t="s">
        <v>57</v>
      </c>
      <c r="G234" s="46" t="s">
        <v>987</v>
      </c>
      <c r="H234" s="46" t="s">
        <v>99</v>
      </c>
      <c r="I234" s="46" t="s">
        <v>1036</v>
      </c>
      <c r="J234" s="46" t="s">
        <v>1035</v>
      </c>
      <c r="K234" s="46" t="s">
        <v>1037</v>
      </c>
      <c r="L234" s="46" t="s">
        <v>1035</v>
      </c>
      <c r="M234" s="46">
        <v>8.6268701550000007</v>
      </c>
      <c r="N234" s="46">
        <v>30.00939941</v>
      </c>
      <c r="O234" s="46" t="s">
        <v>253</v>
      </c>
      <c r="P234" s="46" t="s">
        <v>271</v>
      </c>
      <c r="Q234" s="46" t="s">
        <v>24</v>
      </c>
      <c r="R234" s="46" t="b">
        <v>1</v>
      </c>
      <c r="S234" s="46" t="b">
        <v>1</v>
      </c>
      <c r="T234" s="46" t="b">
        <v>1</v>
      </c>
      <c r="V234" s="46">
        <v>10</v>
      </c>
      <c r="W234" s="46">
        <v>50</v>
      </c>
      <c r="X234" s="46">
        <v>3</v>
      </c>
      <c r="Y234" s="46">
        <v>6</v>
      </c>
      <c r="Z234" s="46">
        <v>7</v>
      </c>
      <c r="AA234" s="46">
        <v>8</v>
      </c>
      <c r="AB234" s="46">
        <v>2</v>
      </c>
      <c r="AC234" s="46">
        <v>1</v>
      </c>
      <c r="AD234" s="46">
        <v>2</v>
      </c>
      <c r="AE234" s="46">
        <v>4</v>
      </c>
      <c r="AF234" s="46">
        <v>8</v>
      </c>
      <c r="AG234" s="46">
        <v>0</v>
      </c>
      <c r="AH234" s="46">
        <v>3</v>
      </c>
      <c r="AI234" s="46">
        <v>6</v>
      </c>
      <c r="AJ234" s="46">
        <v>27</v>
      </c>
      <c r="AK234" s="46">
        <v>23</v>
      </c>
      <c r="AL234" s="46">
        <v>15</v>
      </c>
      <c r="AM234" s="46">
        <v>7</v>
      </c>
      <c r="AN234" s="46">
        <v>50</v>
      </c>
      <c r="AP234" s="46" t="s">
        <v>48</v>
      </c>
      <c r="AR234" s="46" t="s">
        <v>303</v>
      </c>
      <c r="AT234" s="46" t="b">
        <v>1</v>
      </c>
      <c r="AV234" s="46" t="s">
        <v>304</v>
      </c>
      <c r="AX234" s="46" t="s">
        <v>305</v>
      </c>
      <c r="BD234" s="46" t="s">
        <v>256</v>
      </c>
      <c r="BE234" s="46" t="b">
        <v>1</v>
      </c>
      <c r="BF234" s="46" t="b">
        <v>1</v>
      </c>
      <c r="BL234" s="46" t="b">
        <v>1</v>
      </c>
      <c r="BP234" s="46" t="s">
        <v>237</v>
      </c>
      <c r="BQ234" s="46" t="s">
        <v>944</v>
      </c>
      <c r="BR234" s="46" t="s">
        <v>942</v>
      </c>
      <c r="BS234" s="46" t="s">
        <v>945</v>
      </c>
      <c r="BT234" s="46" t="s">
        <v>943</v>
      </c>
      <c r="BU234" s="46" t="s">
        <v>1047</v>
      </c>
      <c r="BV234" s="46" t="s">
        <v>1046</v>
      </c>
      <c r="BX234" s="46" t="s">
        <v>352</v>
      </c>
      <c r="BY234" s="46" t="s">
        <v>244</v>
      </c>
      <c r="BZ234" s="46" t="s">
        <v>943</v>
      </c>
      <c r="CC234" s="46" t="s">
        <v>943</v>
      </c>
      <c r="CU234" s="46" t="s">
        <v>264</v>
      </c>
      <c r="DA234" s="46" t="s">
        <v>265</v>
      </c>
      <c r="DB234" s="46" t="s">
        <v>265</v>
      </c>
      <c r="DC234" s="46" t="s">
        <v>265</v>
      </c>
      <c r="DD234" s="46" t="s">
        <v>246</v>
      </c>
      <c r="DE234" s="46" t="s">
        <v>265</v>
      </c>
      <c r="DF234" s="46" t="s">
        <v>246</v>
      </c>
      <c r="DG234" s="46" t="s">
        <v>246</v>
      </c>
      <c r="DH234" s="46" t="s">
        <v>247</v>
      </c>
      <c r="DK234" s="46" t="b">
        <f>vw_ET_Dataset_Public[[#This Row],[Event Location:  State PCODE]]=vw_ET_Dataset_Public[[#This Row],[Arrival from: Admin 1 PCODE]]</f>
        <v>0</v>
      </c>
      <c r="DL234" s="46" t="b">
        <f>vw_ET_Dataset_Public[[#This Row],[Event Location:  County PCODE]]=vw_ET_Dataset_Public[[#This Row],[Arrival from: Admin 2 PCODE]]</f>
        <v>0</v>
      </c>
      <c r="DM234" s="46" t="b">
        <f>vw_ET_Dataset_Public[[#This Row],[Event Location:  Payam PCODE]]=vw_ET_Dataset_Public[[#This Row],[Arrival from: Admin 3 PCODE]]</f>
        <v>0</v>
      </c>
      <c r="DN234" s="46" t="s">
        <v>3393</v>
      </c>
    </row>
    <row r="235" spans="1:118" x14ac:dyDescent="0.35">
      <c r="A235" s="46" t="s">
        <v>1107</v>
      </c>
      <c r="B235" s="47">
        <v>44353</v>
      </c>
      <c r="C235" s="47">
        <v>44349</v>
      </c>
      <c r="D235" s="47">
        <v>44352</v>
      </c>
      <c r="E235" s="46" t="s">
        <v>841</v>
      </c>
      <c r="F235" s="46" t="s">
        <v>57</v>
      </c>
      <c r="G235" s="46" t="s">
        <v>1054</v>
      </c>
      <c r="H235" s="46" t="s">
        <v>100</v>
      </c>
      <c r="I235" s="46" t="s">
        <v>1109</v>
      </c>
      <c r="J235" s="46" t="s">
        <v>1108</v>
      </c>
      <c r="K235" s="46" t="s">
        <v>1110</v>
      </c>
      <c r="L235" s="46" t="s">
        <v>1111</v>
      </c>
      <c r="M235" s="46">
        <v>8.3175879160000008</v>
      </c>
      <c r="N235" s="46">
        <v>30.099538129999999</v>
      </c>
      <c r="O235" s="46" t="s">
        <v>253</v>
      </c>
      <c r="P235" s="46" t="s">
        <v>382</v>
      </c>
      <c r="Q235" s="46" t="s">
        <v>24</v>
      </c>
      <c r="R235" s="46" t="b">
        <v>1</v>
      </c>
      <c r="S235" s="46" t="b">
        <v>1</v>
      </c>
      <c r="T235" s="46" t="b">
        <v>1</v>
      </c>
      <c r="V235" s="46">
        <v>7</v>
      </c>
      <c r="W235" s="46">
        <v>20</v>
      </c>
      <c r="X235" s="46">
        <v>2</v>
      </c>
      <c r="Y235" s="46">
        <v>0</v>
      </c>
      <c r="Z235" s="46">
        <v>3</v>
      </c>
      <c r="AA235" s="46">
        <v>2</v>
      </c>
      <c r="AB235" s="46">
        <v>0</v>
      </c>
      <c r="AC235" s="46">
        <v>1</v>
      </c>
      <c r="AD235" s="46">
        <v>0</v>
      </c>
      <c r="AE235" s="46">
        <v>2</v>
      </c>
      <c r="AF235" s="46">
        <v>3</v>
      </c>
      <c r="AG235" s="46">
        <v>1</v>
      </c>
      <c r="AH235" s="46">
        <v>6</v>
      </c>
      <c r="AI235" s="46">
        <v>0</v>
      </c>
      <c r="AJ235" s="46">
        <v>8</v>
      </c>
      <c r="AK235" s="46">
        <v>12</v>
      </c>
      <c r="AL235" s="46">
        <v>4</v>
      </c>
      <c r="AM235" s="46">
        <v>1</v>
      </c>
      <c r="AN235" s="46">
        <v>20</v>
      </c>
      <c r="AP235" s="46" t="s">
        <v>48</v>
      </c>
      <c r="AR235" s="46" t="s">
        <v>303</v>
      </c>
      <c r="AS235" s="46" t="b">
        <v>1</v>
      </c>
      <c r="AT235" s="46" t="b">
        <v>1</v>
      </c>
      <c r="AV235" s="46" t="s">
        <v>304</v>
      </c>
      <c r="AX235" s="46" t="s">
        <v>305</v>
      </c>
      <c r="BD235" s="46" t="s">
        <v>256</v>
      </c>
      <c r="BE235" s="46" t="b">
        <v>1</v>
      </c>
      <c r="BH235" s="46" t="b">
        <v>1</v>
      </c>
      <c r="BL235" s="46" t="b">
        <v>1</v>
      </c>
      <c r="BP235" s="46" t="s">
        <v>237</v>
      </c>
      <c r="BQ235" s="46" t="s">
        <v>944</v>
      </c>
      <c r="BR235" s="46" t="s">
        <v>942</v>
      </c>
      <c r="BS235" s="46" t="s">
        <v>945</v>
      </c>
      <c r="BT235" s="46" t="s">
        <v>943</v>
      </c>
      <c r="BU235" s="46" t="s">
        <v>946</v>
      </c>
      <c r="BV235" s="46" t="s">
        <v>943</v>
      </c>
      <c r="BX235" s="46" t="s">
        <v>352</v>
      </c>
      <c r="BY235" s="46" t="s">
        <v>244</v>
      </c>
      <c r="BZ235" s="46" t="s">
        <v>943</v>
      </c>
      <c r="CC235" s="46" t="s">
        <v>943</v>
      </c>
      <c r="CU235" s="46" t="s">
        <v>237</v>
      </c>
      <c r="DA235" s="46" t="s">
        <v>265</v>
      </c>
      <c r="DB235" s="46" t="s">
        <v>265</v>
      </c>
      <c r="DC235" s="46" t="s">
        <v>265</v>
      </c>
      <c r="DD235" s="46" t="s">
        <v>246</v>
      </c>
      <c r="DE235" s="46" t="s">
        <v>246</v>
      </c>
      <c r="DF235" s="46" t="s">
        <v>265</v>
      </c>
      <c r="DG235" s="46" t="s">
        <v>246</v>
      </c>
      <c r="DH235" s="46" t="s">
        <v>247</v>
      </c>
      <c r="DK235" s="46" t="b">
        <f>vw_ET_Dataset_Public[[#This Row],[Event Location:  State PCODE]]=vw_ET_Dataset_Public[[#This Row],[Arrival from: Admin 1 PCODE]]</f>
        <v>0</v>
      </c>
      <c r="DL235" s="46" t="b">
        <f>vw_ET_Dataset_Public[[#This Row],[Event Location:  County PCODE]]=vw_ET_Dataset_Public[[#This Row],[Arrival from: Admin 2 PCODE]]</f>
        <v>0</v>
      </c>
      <c r="DM235" s="46" t="b">
        <f>vw_ET_Dataset_Public[[#This Row],[Event Location:  Payam PCODE]]=vw_ET_Dataset_Public[[#This Row],[Arrival from: Admin 3 PCODE]]</f>
        <v>0</v>
      </c>
      <c r="DN235" s="46" t="s">
        <v>3393</v>
      </c>
    </row>
    <row r="236" spans="1:118" x14ac:dyDescent="0.35">
      <c r="A236" s="46" t="s">
        <v>1172</v>
      </c>
      <c r="B236" s="47">
        <v>44353</v>
      </c>
      <c r="C236" s="47">
        <v>44349</v>
      </c>
      <c r="D236" s="47">
        <v>44352</v>
      </c>
      <c r="E236" s="46" t="s">
        <v>841</v>
      </c>
      <c r="F236" s="46" t="s">
        <v>57</v>
      </c>
      <c r="G236" s="46" t="s">
        <v>1163</v>
      </c>
      <c r="H236" s="46" t="s">
        <v>102</v>
      </c>
      <c r="I236" s="46" t="s">
        <v>1164</v>
      </c>
      <c r="J236" s="46" t="s">
        <v>1162</v>
      </c>
      <c r="K236" s="46" t="s">
        <v>1169</v>
      </c>
      <c r="L236" s="46" t="s">
        <v>1170</v>
      </c>
      <c r="M236" s="46">
        <v>9.0633333329999992</v>
      </c>
      <c r="N236" s="46">
        <v>29.139166670000002</v>
      </c>
      <c r="O236" s="46" t="s">
        <v>253</v>
      </c>
      <c r="P236" s="46" t="s">
        <v>271</v>
      </c>
      <c r="Q236" s="46" t="s">
        <v>24</v>
      </c>
      <c r="R236" s="46" t="b">
        <v>1</v>
      </c>
      <c r="S236" s="46" t="b">
        <v>1</v>
      </c>
      <c r="T236" s="46" t="b">
        <v>1</v>
      </c>
      <c r="V236" s="46">
        <v>6</v>
      </c>
      <c r="W236" s="46">
        <v>40</v>
      </c>
      <c r="X236" s="46">
        <v>0</v>
      </c>
      <c r="Y236" s="46">
        <v>0</v>
      </c>
      <c r="Z236" s="46">
        <v>2</v>
      </c>
      <c r="AA236" s="46">
        <v>2</v>
      </c>
      <c r="AB236" s="46">
        <v>6</v>
      </c>
      <c r="AC236" s="46">
        <v>9</v>
      </c>
      <c r="AD236" s="46">
        <v>3</v>
      </c>
      <c r="AE236" s="46">
        <v>0</v>
      </c>
      <c r="AF236" s="46">
        <v>5</v>
      </c>
      <c r="AG236" s="46">
        <v>9</v>
      </c>
      <c r="AH236" s="46">
        <v>0</v>
      </c>
      <c r="AI236" s="46">
        <v>4</v>
      </c>
      <c r="AJ236" s="46">
        <v>19</v>
      </c>
      <c r="AK236" s="46">
        <v>21</v>
      </c>
      <c r="AL236" s="46">
        <v>3</v>
      </c>
      <c r="AM236" s="46">
        <v>13</v>
      </c>
      <c r="AN236" s="46">
        <v>40</v>
      </c>
      <c r="AP236" s="46" t="s">
        <v>48</v>
      </c>
      <c r="AR236" s="46" t="s">
        <v>303</v>
      </c>
      <c r="AT236" s="46" t="b">
        <v>1</v>
      </c>
      <c r="AU236" s="46" t="b">
        <v>1</v>
      </c>
      <c r="AV236" s="46" t="s">
        <v>304</v>
      </c>
      <c r="AX236" s="46" t="s">
        <v>305</v>
      </c>
      <c r="BD236" s="46" t="s">
        <v>256</v>
      </c>
      <c r="BE236" s="46" t="b">
        <v>1</v>
      </c>
      <c r="BP236" s="46" t="s">
        <v>237</v>
      </c>
      <c r="BQ236" s="46" t="s">
        <v>944</v>
      </c>
      <c r="BR236" s="46" t="s">
        <v>942</v>
      </c>
      <c r="BS236" s="46" t="s">
        <v>945</v>
      </c>
      <c r="BT236" s="46" t="s">
        <v>943</v>
      </c>
      <c r="BU236" s="46" t="s">
        <v>946</v>
      </c>
      <c r="BV236" s="46" t="s">
        <v>943</v>
      </c>
      <c r="BX236" s="46" t="s">
        <v>352</v>
      </c>
      <c r="BY236" s="46" t="s">
        <v>244</v>
      </c>
      <c r="BZ236" s="46" t="s">
        <v>943</v>
      </c>
      <c r="CC236" s="46" t="s">
        <v>943</v>
      </c>
      <c r="CU236" s="46" t="s">
        <v>264</v>
      </c>
      <c r="DA236" s="46" t="s">
        <v>265</v>
      </c>
      <c r="DB236" s="46" t="s">
        <v>265</v>
      </c>
      <c r="DC236" s="46" t="s">
        <v>265</v>
      </c>
      <c r="DD236" s="46" t="s">
        <v>246</v>
      </c>
      <c r="DE236" s="46" t="s">
        <v>265</v>
      </c>
      <c r="DF236" s="46" t="s">
        <v>265</v>
      </c>
      <c r="DG236" s="46" t="s">
        <v>246</v>
      </c>
      <c r="DH236" s="46" t="s">
        <v>247</v>
      </c>
      <c r="DK236" s="46" t="b">
        <f>vw_ET_Dataset_Public[[#This Row],[Event Location:  State PCODE]]=vw_ET_Dataset_Public[[#This Row],[Arrival from: Admin 1 PCODE]]</f>
        <v>0</v>
      </c>
      <c r="DL236" s="46" t="b">
        <f>vw_ET_Dataset_Public[[#This Row],[Event Location:  County PCODE]]=vw_ET_Dataset_Public[[#This Row],[Arrival from: Admin 2 PCODE]]</f>
        <v>0</v>
      </c>
      <c r="DM236" s="46" t="b">
        <f>vw_ET_Dataset_Public[[#This Row],[Event Location:  Payam PCODE]]=vw_ET_Dataset_Public[[#This Row],[Arrival from: Admin 3 PCODE]]</f>
        <v>0</v>
      </c>
      <c r="DN236" s="46" t="s">
        <v>3393</v>
      </c>
    </row>
    <row r="237" spans="1:118" x14ac:dyDescent="0.35">
      <c r="A237" s="46" t="s">
        <v>2186</v>
      </c>
      <c r="B237" s="47">
        <v>44353</v>
      </c>
      <c r="C237" s="47">
        <v>44349</v>
      </c>
      <c r="D237" s="47">
        <v>44353</v>
      </c>
      <c r="E237" s="46" t="s">
        <v>841</v>
      </c>
      <c r="F237" s="46" t="s">
        <v>57</v>
      </c>
      <c r="G237" s="46" t="s">
        <v>1321</v>
      </c>
      <c r="H237" s="46" t="s">
        <v>98</v>
      </c>
      <c r="I237" s="46" t="s">
        <v>1403</v>
      </c>
      <c r="J237" s="46" t="s">
        <v>98</v>
      </c>
      <c r="K237" s="46" t="s">
        <v>1413</v>
      </c>
      <c r="L237" s="46" t="s">
        <v>1414</v>
      </c>
      <c r="M237" s="46">
        <v>9.2986584000000008</v>
      </c>
      <c r="N237" s="46">
        <v>29.792870820000001</v>
      </c>
      <c r="O237" s="46" t="s">
        <v>232</v>
      </c>
      <c r="P237" s="46" t="s">
        <v>271</v>
      </c>
      <c r="Q237" s="46" t="s">
        <v>24</v>
      </c>
      <c r="R237" s="46" t="b">
        <v>1</v>
      </c>
      <c r="S237" s="46" t="b">
        <v>1</v>
      </c>
      <c r="T237" s="46" t="b">
        <v>1</v>
      </c>
      <c r="V237" s="46">
        <v>14</v>
      </c>
      <c r="W237" s="46">
        <v>55</v>
      </c>
      <c r="X237" s="46">
        <v>0</v>
      </c>
      <c r="Y237" s="46">
        <v>4</v>
      </c>
      <c r="Z237" s="46">
        <v>11</v>
      </c>
      <c r="AA237" s="46">
        <v>7</v>
      </c>
      <c r="AB237" s="46">
        <v>3</v>
      </c>
      <c r="AC237" s="46">
        <v>0</v>
      </c>
      <c r="AD237" s="46">
        <v>1</v>
      </c>
      <c r="AE237" s="46">
        <v>3</v>
      </c>
      <c r="AF237" s="46">
        <v>13</v>
      </c>
      <c r="AG237" s="46">
        <v>8</v>
      </c>
      <c r="AH237" s="46">
        <v>4</v>
      </c>
      <c r="AI237" s="46">
        <v>1</v>
      </c>
      <c r="AJ237" s="46">
        <v>25</v>
      </c>
      <c r="AK237" s="46">
        <v>30</v>
      </c>
      <c r="AL237" s="46">
        <v>8</v>
      </c>
      <c r="AM237" s="46">
        <v>1</v>
      </c>
      <c r="AN237" s="46">
        <v>55</v>
      </c>
      <c r="AP237" s="46" t="s">
        <v>48</v>
      </c>
      <c r="AR237" s="46" t="s">
        <v>303</v>
      </c>
      <c r="AT237" s="46" t="b">
        <v>1</v>
      </c>
      <c r="AU237" s="46" t="b">
        <v>1</v>
      </c>
      <c r="AV237" s="46" t="s">
        <v>304</v>
      </c>
      <c r="AX237" s="46" t="s">
        <v>305</v>
      </c>
      <c r="BD237" s="46" t="s">
        <v>256</v>
      </c>
      <c r="BE237" s="46" t="b">
        <v>1</v>
      </c>
      <c r="BP237" s="46" t="s">
        <v>237</v>
      </c>
      <c r="BQ237" s="46" t="s">
        <v>944</v>
      </c>
      <c r="BR237" s="46" t="s">
        <v>942</v>
      </c>
      <c r="BS237" s="46" t="s">
        <v>945</v>
      </c>
      <c r="BT237" s="46" t="s">
        <v>943</v>
      </c>
      <c r="BU237" s="46" t="s">
        <v>946</v>
      </c>
      <c r="BV237" s="46" t="s">
        <v>943</v>
      </c>
      <c r="BX237" s="46" t="s">
        <v>352</v>
      </c>
      <c r="BY237" s="46" t="s">
        <v>244</v>
      </c>
      <c r="BZ237" s="46" t="s">
        <v>943</v>
      </c>
      <c r="CC237" s="46" t="s">
        <v>943</v>
      </c>
      <c r="CU237" s="46" t="s">
        <v>264</v>
      </c>
      <c r="DA237" s="46" t="s">
        <v>265</v>
      </c>
      <c r="DB237" s="46" t="s">
        <v>265</v>
      </c>
      <c r="DC237" s="46" t="s">
        <v>265</v>
      </c>
      <c r="DD237" s="46" t="s">
        <v>246</v>
      </c>
      <c r="DE237" s="46" t="s">
        <v>265</v>
      </c>
      <c r="DF237" s="46" t="s">
        <v>265</v>
      </c>
      <c r="DG237" s="46" t="s">
        <v>246</v>
      </c>
      <c r="DH237" s="46" t="s">
        <v>247</v>
      </c>
      <c r="DK237" s="46" t="b">
        <f>vw_ET_Dataset_Public[[#This Row],[Event Location:  State PCODE]]=vw_ET_Dataset_Public[[#This Row],[Arrival from: Admin 1 PCODE]]</f>
        <v>0</v>
      </c>
      <c r="DL237" s="46" t="b">
        <f>vw_ET_Dataset_Public[[#This Row],[Event Location:  County PCODE]]=vw_ET_Dataset_Public[[#This Row],[Arrival from: Admin 2 PCODE]]</f>
        <v>0</v>
      </c>
      <c r="DM237" s="46" t="b">
        <f>vw_ET_Dataset_Public[[#This Row],[Event Location:  Payam PCODE]]=vw_ET_Dataset_Public[[#This Row],[Arrival from: Admin 3 PCODE]]</f>
        <v>0</v>
      </c>
      <c r="DN237" s="46" t="s">
        <v>3393</v>
      </c>
    </row>
    <row r="238" spans="1:118" x14ac:dyDescent="0.35">
      <c r="A238" s="46" t="s">
        <v>2533</v>
      </c>
      <c r="B238" s="47">
        <v>44356</v>
      </c>
      <c r="C238" s="47">
        <v>44352</v>
      </c>
      <c r="D238" s="47">
        <v>44355</v>
      </c>
      <c r="E238" s="46" t="s">
        <v>1461</v>
      </c>
      <c r="F238" s="46" t="s">
        <v>105</v>
      </c>
      <c r="G238" s="46" t="s">
        <v>1588</v>
      </c>
      <c r="H238" s="46" t="s">
        <v>110</v>
      </c>
      <c r="I238" s="46" t="s">
        <v>1589</v>
      </c>
      <c r="J238" s="46" t="s">
        <v>110</v>
      </c>
      <c r="K238" s="46" t="s">
        <v>1590</v>
      </c>
      <c r="L238" s="46" t="s">
        <v>1591</v>
      </c>
      <c r="M238" s="46">
        <v>10.444067</v>
      </c>
      <c r="N238" s="46">
        <v>32.216020999999998</v>
      </c>
      <c r="O238" s="46" t="s">
        <v>253</v>
      </c>
      <c r="P238" s="46" t="s">
        <v>302</v>
      </c>
      <c r="Q238" s="46" t="s">
        <v>24</v>
      </c>
      <c r="R238" s="46" t="b">
        <v>1</v>
      </c>
      <c r="S238" s="46" t="b">
        <v>1</v>
      </c>
      <c r="T238" s="46" t="b">
        <v>0</v>
      </c>
      <c r="U238" s="46" t="b">
        <v>1</v>
      </c>
      <c r="V238" s="46">
        <v>49</v>
      </c>
      <c r="W238" s="46">
        <v>413</v>
      </c>
      <c r="X238" s="46">
        <v>18</v>
      </c>
      <c r="Y238" s="46">
        <v>29</v>
      </c>
      <c r="Z238" s="46">
        <v>37</v>
      </c>
      <c r="AA238" s="46">
        <v>43</v>
      </c>
      <c r="AB238" s="46">
        <v>52</v>
      </c>
      <c r="AC238" s="46">
        <v>15</v>
      </c>
      <c r="AD238" s="46">
        <v>21</v>
      </c>
      <c r="AE238" s="46">
        <v>32</v>
      </c>
      <c r="AF238" s="46">
        <v>43</v>
      </c>
      <c r="AG238" s="46">
        <v>52</v>
      </c>
      <c r="AH238" s="46">
        <v>50</v>
      </c>
      <c r="AI238" s="46">
        <v>21</v>
      </c>
      <c r="AJ238" s="46">
        <v>194</v>
      </c>
      <c r="AK238" s="46">
        <v>219</v>
      </c>
      <c r="AL238" s="46">
        <v>100</v>
      </c>
      <c r="AM238" s="46">
        <v>36</v>
      </c>
      <c r="AN238" s="46">
        <v>413</v>
      </c>
      <c r="AP238" s="46" t="s">
        <v>48</v>
      </c>
      <c r="AR238" s="46" t="s">
        <v>303</v>
      </c>
      <c r="AS238" s="46" t="b">
        <v>0</v>
      </c>
      <c r="AT238" s="46" t="b">
        <v>1</v>
      </c>
      <c r="AU238" s="46" t="b">
        <v>1</v>
      </c>
      <c r="AV238" s="46" t="s">
        <v>304</v>
      </c>
      <c r="AX238" s="46" t="s">
        <v>350</v>
      </c>
      <c r="BD238" s="46" t="s">
        <v>256</v>
      </c>
      <c r="BE238" s="46" t="b">
        <v>1</v>
      </c>
      <c r="BF238" s="46" t="b">
        <v>1</v>
      </c>
      <c r="BG238" s="46" t="b">
        <v>0</v>
      </c>
      <c r="BH238" s="46" t="b">
        <v>1</v>
      </c>
      <c r="BI238" s="46" t="b">
        <v>0</v>
      </c>
      <c r="BJ238" s="46" t="b">
        <v>0</v>
      </c>
      <c r="BK238" s="46" t="b">
        <v>0</v>
      </c>
      <c r="BL238" s="46" t="b">
        <v>0</v>
      </c>
      <c r="BM238" s="46" t="b">
        <v>0</v>
      </c>
      <c r="BO238" s="46" t="b">
        <v>0</v>
      </c>
      <c r="BP238" s="46" t="s">
        <v>256</v>
      </c>
      <c r="BQ238" s="46" t="s">
        <v>242</v>
      </c>
      <c r="BR238" s="46" t="s">
        <v>238</v>
      </c>
      <c r="BS238" s="46" t="s">
        <v>1461</v>
      </c>
      <c r="BT238" s="46" t="s">
        <v>105</v>
      </c>
      <c r="BU238" s="46" t="s">
        <v>1588</v>
      </c>
      <c r="BV238" s="46" t="s">
        <v>110</v>
      </c>
      <c r="BX238" s="46" t="s">
        <v>110</v>
      </c>
      <c r="BY238" s="46" t="s">
        <v>1589</v>
      </c>
      <c r="CA238" s="46" t="s">
        <v>1590</v>
      </c>
      <c r="CB238" s="46" t="s">
        <v>1591</v>
      </c>
      <c r="CC238" s="46" t="s">
        <v>1591</v>
      </c>
      <c r="CU238" s="46" t="s">
        <v>256</v>
      </c>
      <c r="CV238" s="46">
        <v>349</v>
      </c>
      <c r="CW238" s="46">
        <v>8564</v>
      </c>
      <c r="CX238" s="46" t="s">
        <v>303</v>
      </c>
      <c r="CY238" s="46" t="s">
        <v>2272</v>
      </c>
      <c r="CZ238" s="46" t="s">
        <v>2534</v>
      </c>
      <c r="DA238" s="46" t="s">
        <v>265</v>
      </c>
      <c r="DB238" s="46" t="s">
        <v>265</v>
      </c>
      <c r="DC238" s="46" t="s">
        <v>245</v>
      </c>
      <c r="DD238" s="46" t="s">
        <v>245</v>
      </c>
      <c r="DE238" s="46" t="s">
        <v>265</v>
      </c>
      <c r="DF238" s="46" t="s">
        <v>265</v>
      </c>
      <c r="DG238" s="46" t="s">
        <v>265</v>
      </c>
      <c r="DH238" s="46" t="s">
        <v>247</v>
      </c>
      <c r="DK238" s="46" t="b">
        <f>vw_ET_Dataset_Public[[#This Row],[Event Location:  State PCODE]]=vw_ET_Dataset_Public[[#This Row],[Arrival from: Admin 1 PCODE]]</f>
        <v>1</v>
      </c>
      <c r="DL238" s="46" t="b">
        <f>vw_ET_Dataset_Public[[#This Row],[Event Location:  County PCODE]]=vw_ET_Dataset_Public[[#This Row],[Arrival from: Admin 2 PCODE]]</f>
        <v>1</v>
      </c>
      <c r="DM238" s="46" t="b">
        <f>vw_ET_Dataset_Public[[#This Row],[Event Location:  Payam PCODE]]=vw_ET_Dataset_Public[[#This Row],[Arrival from: Admin 3 PCODE]]</f>
        <v>1</v>
      </c>
      <c r="DN238" s="46" t="s">
        <v>3390</v>
      </c>
    </row>
    <row r="239" spans="1:118" x14ac:dyDescent="0.35">
      <c r="A239" s="46" t="s">
        <v>738</v>
      </c>
      <c r="B239" s="47">
        <v>44359</v>
      </c>
      <c r="C239" s="47">
        <v>44346</v>
      </c>
      <c r="D239" s="47">
        <v>44358</v>
      </c>
      <c r="E239" s="46" t="s">
        <v>260</v>
      </c>
      <c r="F239" s="46" t="s">
        <v>83</v>
      </c>
      <c r="G239" s="46" t="s">
        <v>261</v>
      </c>
      <c r="H239" s="46" t="s">
        <v>257</v>
      </c>
      <c r="I239" s="46" t="s">
        <v>709</v>
      </c>
      <c r="J239" s="46" t="s">
        <v>708</v>
      </c>
      <c r="K239" s="46" t="s">
        <v>739</v>
      </c>
      <c r="L239" s="46" t="s">
        <v>740</v>
      </c>
      <c r="M239" s="46">
        <v>6.6387182300000003</v>
      </c>
      <c r="N239" s="46">
        <v>32.908557860000002</v>
      </c>
      <c r="O239" s="46" t="s">
        <v>232</v>
      </c>
      <c r="P239" s="46" t="s">
        <v>233</v>
      </c>
      <c r="Q239" s="46" t="s">
        <v>6</v>
      </c>
      <c r="U239" s="46" t="b">
        <v>1</v>
      </c>
      <c r="V239" s="46">
        <v>12</v>
      </c>
      <c r="W239" s="46">
        <v>60</v>
      </c>
      <c r="X239" s="46">
        <v>3</v>
      </c>
      <c r="Y239" s="46">
        <v>5</v>
      </c>
      <c r="Z239" s="46">
        <v>4</v>
      </c>
      <c r="AA239" s="46">
        <v>7</v>
      </c>
      <c r="AB239" s="46">
        <v>3</v>
      </c>
      <c r="AC239" s="46">
        <v>2</v>
      </c>
      <c r="AD239" s="46">
        <v>5</v>
      </c>
      <c r="AE239" s="46">
        <v>6</v>
      </c>
      <c r="AF239" s="46">
        <v>5</v>
      </c>
      <c r="AG239" s="46">
        <v>12</v>
      </c>
      <c r="AH239" s="46">
        <v>5</v>
      </c>
      <c r="AI239" s="46">
        <v>3</v>
      </c>
      <c r="AJ239" s="46">
        <v>24</v>
      </c>
      <c r="AK239" s="46">
        <v>36</v>
      </c>
      <c r="AL239" s="46">
        <v>19</v>
      </c>
      <c r="AM239" s="46">
        <v>5</v>
      </c>
      <c r="AN239" s="46">
        <v>60</v>
      </c>
      <c r="AO239" s="46" t="s">
        <v>13</v>
      </c>
      <c r="AP239" s="46" t="s">
        <v>48</v>
      </c>
      <c r="AR239" s="46" t="s">
        <v>234</v>
      </c>
      <c r="AV239" s="46" t="s">
        <v>255</v>
      </c>
      <c r="AX239" s="46" t="s">
        <v>29</v>
      </c>
      <c r="AZ239" s="46" t="s">
        <v>236</v>
      </c>
      <c r="BA239" s="46" t="b">
        <v>1</v>
      </c>
      <c r="BB239" s="46" t="b">
        <v>1</v>
      </c>
      <c r="BC239" s="46" t="b">
        <v>1</v>
      </c>
      <c r="BD239" s="46" t="s">
        <v>237</v>
      </c>
      <c r="BP239" s="46" t="s">
        <v>237</v>
      </c>
      <c r="BQ239" s="46" t="s">
        <v>242</v>
      </c>
      <c r="BR239" s="46" t="s">
        <v>238</v>
      </c>
      <c r="BS239" s="46" t="s">
        <v>260</v>
      </c>
      <c r="BT239" s="46" t="s">
        <v>83</v>
      </c>
      <c r="BU239" s="46" t="s">
        <v>261</v>
      </c>
      <c r="BV239" s="46" t="s">
        <v>257</v>
      </c>
      <c r="BX239" s="46" t="s">
        <v>708</v>
      </c>
      <c r="BY239" s="46" t="s">
        <v>709</v>
      </c>
      <c r="CA239" s="46" t="s">
        <v>244</v>
      </c>
      <c r="CB239" s="46" t="s">
        <v>240</v>
      </c>
      <c r="CC239" s="46" t="s">
        <v>741</v>
      </c>
      <c r="CD239" s="46" t="s">
        <v>237</v>
      </c>
      <c r="CU239" s="46" t="s">
        <v>264</v>
      </c>
      <c r="DA239" s="46" t="s">
        <v>265</v>
      </c>
      <c r="DB239" s="46" t="s">
        <v>245</v>
      </c>
      <c r="DC239" s="46" t="s">
        <v>245</v>
      </c>
      <c r="DD239" s="46" t="s">
        <v>245</v>
      </c>
      <c r="DE239" s="46" t="s">
        <v>245</v>
      </c>
      <c r="DF239" s="46" t="s">
        <v>245</v>
      </c>
      <c r="DG239" s="46" t="s">
        <v>265</v>
      </c>
      <c r="DH239" s="46" t="s">
        <v>247</v>
      </c>
      <c r="DK239" s="46" t="b">
        <f>vw_ET_Dataset_Public[[#This Row],[Event Location:  State PCODE]]=vw_ET_Dataset_Public[[#This Row],[Arrival from: Admin 1 PCODE]]</f>
        <v>1</v>
      </c>
      <c r="DL239" s="46" t="b">
        <f>vw_ET_Dataset_Public[[#This Row],[Event Location:  County PCODE]]=vw_ET_Dataset_Public[[#This Row],[Arrival from: Admin 2 PCODE]]</f>
        <v>1</v>
      </c>
      <c r="DM239" s="46" t="b">
        <f>vw_ET_Dataset_Public[[#This Row],[Event Location:  Payam PCODE]]=vw_ET_Dataset_Public[[#This Row],[Arrival from: Admin 3 PCODE]]</f>
        <v>1</v>
      </c>
      <c r="DN239" s="46" t="s">
        <v>3390</v>
      </c>
    </row>
    <row r="240" spans="1:118" x14ac:dyDescent="0.35">
      <c r="A240" s="46" t="s">
        <v>734</v>
      </c>
      <c r="B240" s="47">
        <v>44359</v>
      </c>
      <c r="C240" s="47">
        <v>44346</v>
      </c>
      <c r="D240" s="47">
        <v>44358</v>
      </c>
      <c r="E240" s="46" t="s">
        <v>260</v>
      </c>
      <c r="F240" s="46" t="s">
        <v>83</v>
      </c>
      <c r="G240" s="46" t="s">
        <v>261</v>
      </c>
      <c r="H240" s="46" t="s">
        <v>257</v>
      </c>
      <c r="I240" s="46" t="s">
        <v>709</v>
      </c>
      <c r="J240" s="46" t="s">
        <v>708</v>
      </c>
      <c r="K240" s="46" t="s">
        <v>735</v>
      </c>
      <c r="L240" s="46" t="s">
        <v>736</v>
      </c>
      <c r="M240" s="46">
        <v>6.6424909000000003</v>
      </c>
      <c r="N240" s="46">
        <v>32.911654910000003</v>
      </c>
      <c r="O240" s="46" t="s">
        <v>232</v>
      </c>
      <c r="P240" s="46" t="s">
        <v>233</v>
      </c>
      <c r="Q240" s="46" t="s">
        <v>6</v>
      </c>
      <c r="U240" s="46" t="b">
        <v>1</v>
      </c>
      <c r="V240" s="46">
        <v>14</v>
      </c>
      <c r="W240" s="46">
        <v>70</v>
      </c>
      <c r="X240" s="46">
        <v>4</v>
      </c>
      <c r="Y240" s="46">
        <v>6</v>
      </c>
      <c r="Z240" s="46">
        <v>5</v>
      </c>
      <c r="AA240" s="46">
        <v>8</v>
      </c>
      <c r="AB240" s="46">
        <v>3</v>
      </c>
      <c r="AC240" s="46">
        <v>2</v>
      </c>
      <c r="AD240" s="46">
        <v>6</v>
      </c>
      <c r="AE240" s="46">
        <v>7</v>
      </c>
      <c r="AF240" s="46">
        <v>6</v>
      </c>
      <c r="AG240" s="46">
        <v>14</v>
      </c>
      <c r="AH240" s="46">
        <v>6</v>
      </c>
      <c r="AI240" s="46">
        <v>3</v>
      </c>
      <c r="AJ240" s="46">
        <v>28</v>
      </c>
      <c r="AK240" s="46">
        <v>42</v>
      </c>
      <c r="AL240" s="46">
        <v>23</v>
      </c>
      <c r="AM240" s="46">
        <v>5</v>
      </c>
      <c r="AN240" s="46">
        <v>70</v>
      </c>
      <c r="AO240" s="46" t="s">
        <v>13</v>
      </c>
      <c r="AP240" s="46" t="s">
        <v>48</v>
      </c>
      <c r="AR240" s="46" t="s">
        <v>234</v>
      </c>
      <c r="AV240" s="46" t="s">
        <v>255</v>
      </c>
      <c r="AX240" s="46" t="s">
        <v>29</v>
      </c>
      <c r="AZ240" s="46" t="s">
        <v>236</v>
      </c>
      <c r="BA240" s="46" t="b">
        <v>1</v>
      </c>
      <c r="BB240" s="46" t="b">
        <v>1</v>
      </c>
      <c r="BC240" s="46" t="b">
        <v>1</v>
      </c>
      <c r="BD240" s="46" t="s">
        <v>237</v>
      </c>
      <c r="BP240" s="46" t="s">
        <v>237</v>
      </c>
      <c r="BQ240" s="46" t="s">
        <v>242</v>
      </c>
      <c r="BR240" s="46" t="s">
        <v>238</v>
      </c>
      <c r="BS240" s="46" t="s">
        <v>260</v>
      </c>
      <c r="BT240" s="46" t="s">
        <v>83</v>
      </c>
      <c r="BU240" s="46" t="s">
        <v>261</v>
      </c>
      <c r="BV240" s="46" t="s">
        <v>257</v>
      </c>
      <c r="BX240" s="46" t="s">
        <v>708</v>
      </c>
      <c r="BY240" s="46" t="s">
        <v>709</v>
      </c>
      <c r="CA240" s="46" t="s">
        <v>244</v>
      </c>
      <c r="CB240" s="46" t="s">
        <v>240</v>
      </c>
      <c r="CC240" s="46" t="s">
        <v>737</v>
      </c>
      <c r="CD240" s="46" t="s">
        <v>237</v>
      </c>
      <c r="CU240" s="46" t="s">
        <v>264</v>
      </c>
      <c r="DA240" s="46" t="s">
        <v>265</v>
      </c>
      <c r="DB240" s="46" t="s">
        <v>245</v>
      </c>
      <c r="DC240" s="46" t="s">
        <v>245</v>
      </c>
      <c r="DD240" s="46" t="s">
        <v>245</v>
      </c>
      <c r="DE240" s="46" t="s">
        <v>245</v>
      </c>
      <c r="DF240" s="46" t="s">
        <v>245</v>
      </c>
      <c r="DG240" s="46" t="s">
        <v>245</v>
      </c>
      <c r="DH240" s="46" t="s">
        <v>247</v>
      </c>
      <c r="DK240" s="46" t="b">
        <f>vw_ET_Dataset_Public[[#This Row],[Event Location:  State PCODE]]=vw_ET_Dataset_Public[[#This Row],[Arrival from: Admin 1 PCODE]]</f>
        <v>1</v>
      </c>
      <c r="DL240" s="46" t="b">
        <f>vw_ET_Dataset_Public[[#This Row],[Event Location:  County PCODE]]=vw_ET_Dataset_Public[[#This Row],[Arrival from: Admin 2 PCODE]]</f>
        <v>1</v>
      </c>
      <c r="DM240" s="46" t="b">
        <f>vw_ET_Dataset_Public[[#This Row],[Event Location:  Payam PCODE]]=vw_ET_Dataset_Public[[#This Row],[Arrival from: Admin 3 PCODE]]</f>
        <v>1</v>
      </c>
      <c r="DN240" s="46" t="s">
        <v>3390</v>
      </c>
    </row>
    <row r="241" spans="1:118" x14ac:dyDescent="0.35">
      <c r="A241" s="46" t="s">
        <v>730</v>
      </c>
      <c r="B241" s="47">
        <v>44359</v>
      </c>
      <c r="C241" s="47">
        <v>44346</v>
      </c>
      <c r="D241" s="47">
        <v>44358</v>
      </c>
      <c r="E241" s="46" t="s">
        <v>260</v>
      </c>
      <c r="F241" s="46" t="s">
        <v>83</v>
      </c>
      <c r="G241" s="46" t="s">
        <v>261</v>
      </c>
      <c r="H241" s="46" t="s">
        <v>257</v>
      </c>
      <c r="I241" s="46" t="s">
        <v>709</v>
      </c>
      <c r="J241" s="46" t="s">
        <v>708</v>
      </c>
      <c r="K241" s="46" t="s">
        <v>731</v>
      </c>
      <c r="L241" s="46" t="s">
        <v>732</v>
      </c>
      <c r="M241" s="46">
        <v>6.6312781000000003</v>
      </c>
      <c r="N241" s="46">
        <v>32.907353899999997</v>
      </c>
      <c r="O241" s="46" t="s">
        <v>232</v>
      </c>
      <c r="P241" s="46" t="s">
        <v>233</v>
      </c>
      <c r="Q241" s="46" t="s">
        <v>6</v>
      </c>
      <c r="U241" s="46" t="b">
        <v>1</v>
      </c>
      <c r="V241" s="46">
        <v>30</v>
      </c>
      <c r="W241" s="46">
        <v>150</v>
      </c>
      <c r="X241" s="46">
        <v>8</v>
      </c>
      <c r="Y241" s="46">
        <v>12</v>
      </c>
      <c r="Z241" s="46">
        <v>11</v>
      </c>
      <c r="AA241" s="46">
        <v>18</v>
      </c>
      <c r="AB241" s="46">
        <v>7</v>
      </c>
      <c r="AC241" s="46">
        <v>4</v>
      </c>
      <c r="AD241" s="46">
        <v>12</v>
      </c>
      <c r="AE241" s="46">
        <v>16</v>
      </c>
      <c r="AF241" s="46">
        <v>13</v>
      </c>
      <c r="AG241" s="46">
        <v>31</v>
      </c>
      <c r="AH241" s="46">
        <v>12</v>
      </c>
      <c r="AI241" s="46">
        <v>6</v>
      </c>
      <c r="AJ241" s="46">
        <v>60</v>
      </c>
      <c r="AK241" s="46">
        <v>90</v>
      </c>
      <c r="AL241" s="46">
        <v>48</v>
      </c>
      <c r="AM241" s="46">
        <v>10</v>
      </c>
      <c r="AN241" s="46">
        <v>150</v>
      </c>
      <c r="AO241" s="46" t="s">
        <v>13</v>
      </c>
      <c r="AP241" s="46" t="s">
        <v>48</v>
      </c>
      <c r="AR241" s="46" t="s">
        <v>234</v>
      </c>
      <c r="AV241" s="46" t="s">
        <v>255</v>
      </c>
      <c r="AX241" s="46" t="s">
        <v>29</v>
      </c>
      <c r="AZ241" s="46" t="s">
        <v>236</v>
      </c>
      <c r="BA241" s="46" t="b">
        <v>1</v>
      </c>
      <c r="BB241" s="46" t="b">
        <v>1</v>
      </c>
      <c r="BC241" s="46" t="b">
        <v>1</v>
      </c>
      <c r="BD241" s="46" t="s">
        <v>237</v>
      </c>
      <c r="BP241" s="46" t="s">
        <v>237</v>
      </c>
      <c r="BQ241" s="46" t="s">
        <v>242</v>
      </c>
      <c r="BR241" s="46" t="s">
        <v>238</v>
      </c>
      <c r="BS241" s="46" t="s">
        <v>260</v>
      </c>
      <c r="BT241" s="46" t="s">
        <v>83</v>
      </c>
      <c r="BU241" s="46" t="s">
        <v>261</v>
      </c>
      <c r="BV241" s="46" t="s">
        <v>257</v>
      </c>
      <c r="BX241" s="46" t="s">
        <v>708</v>
      </c>
      <c r="BY241" s="46" t="s">
        <v>709</v>
      </c>
      <c r="CA241" s="46" t="s">
        <v>244</v>
      </c>
      <c r="CB241" s="46" t="s">
        <v>240</v>
      </c>
      <c r="CC241" s="46" t="s">
        <v>733</v>
      </c>
      <c r="CD241" s="46" t="s">
        <v>237</v>
      </c>
      <c r="CU241" s="46" t="s">
        <v>264</v>
      </c>
      <c r="DA241" s="46" t="s">
        <v>265</v>
      </c>
      <c r="DB241" s="46" t="s">
        <v>265</v>
      </c>
      <c r="DC241" s="46" t="s">
        <v>245</v>
      </c>
      <c r="DD241" s="46" t="s">
        <v>245</v>
      </c>
      <c r="DE241" s="46" t="s">
        <v>245</v>
      </c>
      <c r="DF241" s="46" t="s">
        <v>245</v>
      </c>
      <c r="DG241" s="46" t="s">
        <v>265</v>
      </c>
      <c r="DH241" s="46" t="s">
        <v>247</v>
      </c>
      <c r="DK241" s="46" t="b">
        <f>vw_ET_Dataset_Public[[#This Row],[Event Location:  State PCODE]]=vw_ET_Dataset_Public[[#This Row],[Arrival from: Admin 1 PCODE]]</f>
        <v>1</v>
      </c>
      <c r="DL241" s="46" t="b">
        <f>vw_ET_Dataset_Public[[#This Row],[Event Location:  County PCODE]]=vw_ET_Dataset_Public[[#This Row],[Arrival from: Admin 2 PCODE]]</f>
        <v>1</v>
      </c>
      <c r="DM241" s="46" t="b">
        <f>vw_ET_Dataset_Public[[#This Row],[Event Location:  Payam PCODE]]=vw_ET_Dataset_Public[[#This Row],[Arrival from: Admin 3 PCODE]]</f>
        <v>1</v>
      </c>
      <c r="DN241" s="46" t="s">
        <v>3390</v>
      </c>
    </row>
    <row r="242" spans="1:118" x14ac:dyDescent="0.35">
      <c r="A242" s="46" t="s">
        <v>742</v>
      </c>
      <c r="B242" s="47">
        <v>44359</v>
      </c>
      <c r="C242" s="47">
        <v>44346</v>
      </c>
      <c r="D242" s="47">
        <v>44358</v>
      </c>
      <c r="E242" s="46" t="s">
        <v>260</v>
      </c>
      <c r="F242" s="46" t="s">
        <v>83</v>
      </c>
      <c r="G242" s="46" t="s">
        <v>261</v>
      </c>
      <c r="H242" s="46" t="s">
        <v>257</v>
      </c>
      <c r="I242" s="46" t="s">
        <v>709</v>
      </c>
      <c r="J242" s="46" t="s">
        <v>708</v>
      </c>
      <c r="K242" s="46" t="s">
        <v>743</v>
      </c>
      <c r="L242" s="46" t="s">
        <v>744</v>
      </c>
      <c r="M242" s="46">
        <v>6.64880943</v>
      </c>
      <c r="N242" s="46">
        <v>32.912547140000001</v>
      </c>
      <c r="O242" s="46" t="s">
        <v>232</v>
      </c>
      <c r="P242" s="46" t="s">
        <v>233</v>
      </c>
      <c r="Q242" s="46" t="s">
        <v>6</v>
      </c>
      <c r="U242" s="46" t="b">
        <v>1</v>
      </c>
      <c r="V242" s="46">
        <v>31</v>
      </c>
      <c r="W242" s="46">
        <v>155</v>
      </c>
      <c r="X242" s="46">
        <v>8</v>
      </c>
      <c r="Y242" s="46">
        <v>13</v>
      </c>
      <c r="Z242" s="46">
        <v>11</v>
      </c>
      <c r="AA242" s="46">
        <v>18</v>
      </c>
      <c r="AB242" s="46">
        <v>7</v>
      </c>
      <c r="AC242" s="46">
        <v>4</v>
      </c>
      <c r="AD242" s="46">
        <v>13</v>
      </c>
      <c r="AE242" s="46">
        <v>16</v>
      </c>
      <c r="AF242" s="46">
        <v>13</v>
      </c>
      <c r="AG242" s="46">
        <v>32</v>
      </c>
      <c r="AH242" s="46">
        <v>13</v>
      </c>
      <c r="AI242" s="46">
        <v>7</v>
      </c>
      <c r="AJ242" s="46">
        <v>61</v>
      </c>
      <c r="AK242" s="46">
        <v>94</v>
      </c>
      <c r="AL242" s="46">
        <v>50</v>
      </c>
      <c r="AM242" s="46">
        <v>11</v>
      </c>
      <c r="AN242" s="46">
        <v>155</v>
      </c>
      <c r="AO242" s="46" t="s">
        <v>13</v>
      </c>
      <c r="AP242" s="46" t="s">
        <v>48</v>
      </c>
      <c r="AR242" s="46" t="s">
        <v>234</v>
      </c>
      <c r="AV242" s="46" t="s">
        <v>255</v>
      </c>
      <c r="AX242" s="46" t="s">
        <v>29</v>
      </c>
      <c r="AZ242" s="46" t="s">
        <v>236</v>
      </c>
      <c r="BA242" s="46" t="b">
        <v>1</v>
      </c>
      <c r="BB242" s="46" t="b">
        <v>1</v>
      </c>
      <c r="BC242" s="46" t="b">
        <v>1</v>
      </c>
      <c r="BD242" s="46" t="s">
        <v>237</v>
      </c>
      <c r="BP242" s="46" t="s">
        <v>237</v>
      </c>
      <c r="BQ242" s="46" t="s">
        <v>242</v>
      </c>
      <c r="BR242" s="46" t="s">
        <v>238</v>
      </c>
      <c r="BS242" s="46" t="s">
        <v>260</v>
      </c>
      <c r="BT242" s="46" t="s">
        <v>83</v>
      </c>
      <c r="BU242" s="46" t="s">
        <v>261</v>
      </c>
      <c r="BV242" s="46" t="s">
        <v>257</v>
      </c>
      <c r="BX242" s="46" t="s">
        <v>708</v>
      </c>
      <c r="BY242" s="46" t="s">
        <v>709</v>
      </c>
      <c r="CA242" s="46" t="s">
        <v>244</v>
      </c>
      <c r="CB242" s="46" t="s">
        <v>240</v>
      </c>
      <c r="CC242" s="46" t="s">
        <v>737</v>
      </c>
      <c r="CD242" s="46" t="s">
        <v>237</v>
      </c>
      <c r="CU242" s="46" t="s">
        <v>264</v>
      </c>
      <c r="DA242" s="46" t="s">
        <v>265</v>
      </c>
      <c r="DB242" s="46" t="s">
        <v>265</v>
      </c>
      <c r="DC242" s="46" t="s">
        <v>265</v>
      </c>
      <c r="DD242" s="46" t="s">
        <v>265</v>
      </c>
      <c r="DE242" s="46" t="s">
        <v>265</v>
      </c>
      <c r="DF242" s="46" t="s">
        <v>265</v>
      </c>
      <c r="DG242" s="46" t="s">
        <v>265</v>
      </c>
      <c r="DH242" s="46" t="s">
        <v>247</v>
      </c>
      <c r="DK242" s="46" t="b">
        <f>vw_ET_Dataset_Public[[#This Row],[Event Location:  State PCODE]]=vw_ET_Dataset_Public[[#This Row],[Arrival from: Admin 1 PCODE]]</f>
        <v>1</v>
      </c>
      <c r="DL242" s="46" t="b">
        <f>vw_ET_Dataset_Public[[#This Row],[Event Location:  County PCODE]]=vw_ET_Dataset_Public[[#This Row],[Arrival from: Admin 2 PCODE]]</f>
        <v>1</v>
      </c>
      <c r="DM242" s="46" t="b">
        <f>vw_ET_Dataset_Public[[#This Row],[Event Location:  Payam PCODE]]=vw_ET_Dataset_Public[[#This Row],[Arrival from: Admin 3 PCODE]]</f>
        <v>1</v>
      </c>
      <c r="DN242" s="46" t="s">
        <v>3390</v>
      </c>
    </row>
    <row r="243" spans="1:118" x14ac:dyDescent="0.35">
      <c r="A243" s="46" t="s">
        <v>761</v>
      </c>
      <c r="B243" s="47">
        <v>44360</v>
      </c>
      <c r="C243" s="47">
        <v>44346</v>
      </c>
      <c r="D243" s="47">
        <v>44358</v>
      </c>
      <c r="E243" s="46" t="s">
        <v>260</v>
      </c>
      <c r="F243" s="46" t="s">
        <v>83</v>
      </c>
      <c r="G243" s="46" t="s">
        <v>261</v>
      </c>
      <c r="H243" s="46" t="s">
        <v>257</v>
      </c>
      <c r="I243" s="46" t="s">
        <v>709</v>
      </c>
      <c r="J243" s="46" t="s">
        <v>708</v>
      </c>
      <c r="K243" s="46" t="s">
        <v>762</v>
      </c>
      <c r="L243" s="46" t="s">
        <v>763</v>
      </c>
      <c r="M243" s="46">
        <v>6.6334257000000001</v>
      </c>
      <c r="N243" s="46">
        <v>32.905479900000003</v>
      </c>
      <c r="O243" s="46" t="s">
        <v>232</v>
      </c>
      <c r="P243" s="46" t="s">
        <v>233</v>
      </c>
      <c r="Q243" s="46" t="s">
        <v>6</v>
      </c>
      <c r="U243" s="46" t="b">
        <v>1</v>
      </c>
      <c r="V243" s="46">
        <v>24</v>
      </c>
      <c r="W243" s="46">
        <v>120</v>
      </c>
      <c r="X243" s="46">
        <v>6</v>
      </c>
      <c r="Y243" s="46">
        <v>10</v>
      </c>
      <c r="Z243" s="46">
        <v>9</v>
      </c>
      <c r="AA243" s="46">
        <v>14</v>
      </c>
      <c r="AB243" s="46">
        <v>6</v>
      </c>
      <c r="AC243" s="46">
        <v>3</v>
      </c>
      <c r="AD243" s="46">
        <v>10</v>
      </c>
      <c r="AE243" s="46">
        <v>13</v>
      </c>
      <c r="AF243" s="46">
        <v>10</v>
      </c>
      <c r="AG243" s="46">
        <v>25</v>
      </c>
      <c r="AH243" s="46">
        <v>10</v>
      </c>
      <c r="AI243" s="46">
        <v>4</v>
      </c>
      <c r="AJ243" s="46">
        <v>48</v>
      </c>
      <c r="AK243" s="46">
        <v>72</v>
      </c>
      <c r="AL243" s="46">
        <v>39</v>
      </c>
      <c r="AM243" s="46">
        <v>7</v>
      </c>
      <c r="AN243" s="46">
        <v>120</v>
      </c>
      <c r="AO243" s="46" t="s">
        <v>12</v>
      </c>
      <c r="AP243" s="46" t="s">
        <v>48</v>
      </c>
      <c r="AR243" s="46" t="s">
        <v>234</v>
      </c>
      <c r="AV243" s="46" t="s">
        <v>255</v>
      </c>
      <c r="AX243" s="46" t="s">
        <v>29</v>
      </c>
      <c r="AZ243" s="46" t="s">
        <v>236</v>
      </c>
      <c r="BA243" s="46" t="b">
        <v>1</v>
      </c>
      <c r="BB243" s="46" t="b">
        <v>1</v>
      </c>
      <c r="BC243" s="46" t="b">
        <v>1</v>
      </c>
      <c r="BD243" s="46" t="s">
        <v>237</v>
      </c>
      <c r="BP243" s="46" t="s">
        <v>237</v>
      </c>
      <c r="BQ243" s="46" t="s">
        <v>242</v>
      </c>
      <c r="BR243" s="46" t="s">
        <v>238</v>
      </c>
      <c r="BS243" s="46" t="s">
        <v>260</v>
      </c>
      <c r="BT243" s="46" t="s">
        <v>83</v>
      </c>
      <c r="BU243" s="46" t="s">
        <v>261</v>
      </c>
      <c r="BV243" s="46" t="s">
        <v>257</v>
      </c>
      <c r="BX243" s="46" t="s">
        <v>708</v>
      </c>
      <c r="BY243" s="46" t="s">
        <v>709</v>
      </c>
      <c r="CA243" s="46" t="s">
        <v>728</v>
      </c>
      <c r="CB243" s="46" t="s">
        <v>729</v>
      </c>
      <c r="CC243" s="46" t="s">
        <v>708</v>
      </c>
      <c r="CD243" s="46" t="s">
        <v>237</v>
      </c>
      <c r="CU243" s="46" t="s">
        <v>264</v>
      </c>
      <c r="DA243" s="46" t="s">
        <v>265</v>
      </c>
      <c r="DB243" s="46" t="s">
        <v>265</v>
      </c>
      <c r="DC243" s="46" t="s">
        <v>265</v>
      </c>
      <c r="DD243" s="46" t="s">
        <v>265</v>
      </c>
      <c r="DE243" s="46" t="s">
        <v>265</v>
      </c>
      <c r="DF243" s="46" t="s">
        <v>265</v>
      </c>
      <c r="DG243" s="46" t="s">
        <v>265</v>
      </c>
      <c r="DH243" s="46" t="s">
        <v>247</v>
      </c>
      <c r="DK243" s="46" t="b">
        <f>vw_ET_Dataset_Public[[#This Row],[Event Location:  State PCODE]]=vw_ET_Dataset_Public[[#This Row],[Arrival from: Admin 1 PCODE]]</f>
        <v>1</v>
      </c>
      <c r="DL243" s="46" t="b">
        <f>vw_ET_Dataset_Public[[#This Row],[Event Location:  County PCODE]]=vw_ET_Dataset_Public[[#This Row],[Arrival from: Admin 2 PCODE]]</f>
        <v>1</v>
      </c>
      <c r="DM243" s="46" t="b">
        <f>vw_ET_Dataset_Public[[#This Row],[Event Location:  Payam PCODE]]=vw_ET_Dataset_Public[[#This Row],[Arrival from: Admin 3 PCODE]]</f>
        <v>1</v>
      </c>
      <c r="DN243" s="46" t="s">
        <v>3390</v>
      </c>
    </row>
    <row r="244" spans="1:118" x14ac:dyDescent="0.35">
      <c r="A244" s="46" t="s">
        <v>936</v>
      </c>
      <c r="B244" s="47">
        <v>44360</v>
      </c>
      <c r="C244" s="47">
        <v>44354</v>
      </c>
      <c r="D244" s="47">
        <v>44359</v>
      </c>
      <c r="E244" s="46" t="s">
        <v>841</v>
      </c>
      <c r="F244" s="46" t="s">
        <v>57</v>
      </c>
      <c r="G244" s="46" t="s">
        <v>938</v>
      </c>
      <c r="H244" s="46" t="s">
        <v>97</v>
      </c>
      <c r="I244" s="46" t="s">
        <v>939</v>
      </c>
      <c r="J244" s="46" t="s">
        <v>937</v>
      </c>
      <c r="K244" s="46" t="s">
        <v>940</v>
      </c>
      <c r="L244" s="46" t="s">
        <v>941</v>
      </c>
      <c r="M244" s="46">
        <v>9.1638669999999998</v>
      </c>
      <c r="N244" s="46">
        <v>29.910584</v>
      </c>
      <c r="O244" s="46" t="s">
        <v>253</v>
      </c>
      <c r="P244" s="46" t="s">
        <v>271</v>
      </c>
      <c r="Q244" s="46" t="s">
        <v>24</v>
      </c>
      <c r="R244" s="46" t="b">
        <v>1</v>
      </c>
      <c r="S244" s="46" t="b">
        <v>1</v>
      </c>
      <c r="T244" s="46" t="b">
        <v>1</v>
      </c>
      <c r="V244" s="46">
        <v>5</v>
      </c>
      <c r="W244" s="46">
        <v>27</v>
      </c>
      <c r="X244" s="46">
        <v>0</v>
      </c>
      <c r="Y244" s="46">
        <v>4</v>
      </c>
      <c r="Z244" s="46">
        <v>3</v>
      </c>
      <c r="AA244" s="46">
        <v>4</v>
      </c>
      <c r="AB244" s="46">
        <v>2</v>
      </c>
      <c r="AC244" s="46">
        <v>0</v>
      </c>
      <c r="AD244" s="46">
        <v>0</v>
      </c>
      <c r="AE244" s="46">
        <v>2</v>
      </c>
      <c r="AF244" s="46">
        <v>4</v>
      </c>
      <c r="AG244" s="46">
        <v>3</v>
      </c>
      <c r="AH244" s="46">
        <v>3</v>
      </c>
      <c r="AI244" s="46">
        <v>2</v>
      </c>
      <c r="AJ244" s="46">
        <v>13</v>
      </c>
      <c r="AK244" s="46">
        <v>14</v>
      </c>
      <c r="AL244" s="46">
        <v>6</v>
      </c>
      <c r="AM244" s="46">
        <v>2</v>
      </c>
      <c r="AN244" s="46">
        <v>27</v>
      </c>
      <c r="AP244" s="46" t="s">
        <v>48</v>
      </c>
      <c r="AR244" s="46" t="s">
        <v>303</v>
      </c>
      <c r="AT244" s="46" t="b">
        <v>1</v>
      </c>
      <c r="AU244" s="46" t="b">
        <v>1</v>
      </c>
      <c r="AV244" s="46" t="s">
        <v>304</v>
      </c>
      <c r="AX244" s="46" t="s">
        <v>305</v>
      </c>
      <c r="BD244" s="46" t="s">
        <v>237</v>
      </c>
      <c r="BP244" s="46" t="s">
        <v>237</v>
      </c>
      <c r="BQ244" s="46" t="s">
        <v>944</v>
      </c>
      <c r="BR244" s="46" t="s">
        <v>942</v>
      </c>
      <c r="BS244" s="46" t="s">
        <v>945</v>
      </c>
      <c r="BT244" s="46" t="s">
        <v>943</v>
      </c>
      <c r="BU244" s="46" t="s">
        <v>946</v>
      </c>
      <c r="BV244" s="46" t="s">
        <v>943</v>
      </c>
      <c r="BX244" s="46" t="s">
        <v>352</v>
      </c>
      <c r="BY244" s="46" t="s">
        <v>244</v>
      </c>
      <c r="BZ244" s="46" t="s">
        <v>943</v>
      </c>
      <c r="CC244" s="46" t="s">
        <v>943</v>
      </c>
      <c r="CU244" s="46" t="s">
        <v>264</v>
      </c>
      <c r="DA244" s="46" t="s">
        <v>265</v>
      </c>
      <c r="DB244" s="46" t="s">
        <v>246</v>
      </c>
      <c r="DC244" s="46" t="s">
        <v>246</v>
      </c>
      <c r="DD244" s="46" t="s">
        <v>246</v>
      </c>
      <c r="DE244" s="46" t="s">
        <v>246</v>
      </c>
      <c r="DF244" s="46" t="s">
        <v>246</v>
      </c>
      <c r="DG244" s="46" t="s">
        <v>246</v>
      </c>
      <c r="DH244" s="46" t="s">
        <v>247</v>
      </c>
      <c r="DK244" s="46" t="b">
        <f>vw_ET_Dataset_Public[[#This Row],[Event Location:  State PCODE]]=vw_ET_Dataset_Public[[#This Row],[Arrival from: Admin 1 PCODE]]</f>
        <v>0</v>
      </c>
      <c r="DL244" s="46" t="b">
        <f>vw_ET_Dataset_Public[[#This Row],[Event Location:  County PCODE]]=vw_ET_Dataset_Public[[#This Row],[Arrival from: Admin 2 PCODE]]</f>
        <v>0</v>
      </c>
      <c r="DM244" s="46" t="b">
        <f>vw_ET_Dataset_Public[[#This Row],[Event Location:  Payam PCODE]]=vw_ET_Dataset_Public[[#This Row],[Arrival from: Admin 3 PCODE]]</f>
        <v>0</v>
      </c>
      <c r="DN244" s="46" t="s">
        <v>3393</v>
      </c>
    </row>
    <row r="245" spans="1:118" x14ac:dyDescent="0.35">
      <c r="A245" s="46" t="s">
        <v>1048</v>
      </c>
      <c r="B245" s="47">
        <v>44360</v>
      </c>
      <c r="C245" s="47">
        <v>44354</v>
      </c>
      <c r="D245" s="47">
        <v>44359</v>
      </c>
      <c r="E245" s="46" t="s">
        <v>841</v>
      </c>
      <c r="F245" s="46" t="s">
        <v>57</v>
      </c>
      <c r="G245" s="46" t="s">
        <v>987</v>
      </c>
      <c r="H245" s="46" t="s">
        <v>99</v>
      </c>
      <c r="I245" s="46" t="s">
        <v>1036</v>
      </c>
      <c r="J245" s="46" t="s">
        <v>1035</v>
      </c>
      <c r="K245" s="46" t="s">
        <v>1037</v>
      </c>
      <c r="L245" s="46" t="s">
        <v>1035</v>
      </c>
      <c r="M245" s="46">
        <v>8.6268701550000007</v>
      </c>
      <c r="N245" s="46">
        <v>30.00939941</v>
      </c>
      <c r="O245" s="46" t="s">
        <v>253</v>
      </c>
      <c r="P245" s="46" t="s">
        <v>271</v>
      </c>
      <c r="Q245" s="46" t="s">
        <v>24</v>
      </c>
      <c r="R245" s="46" t="b">
        <v>1</v>
      </c>
      <c r="S245" s="46" t="b">
        <v>1</v>
      </c>
      <c r="T245" s="46" t="b">
        <v>1</v>
      </c>
      <c r="V245" s="46">
        <v>6</v>
      </c>
      <c r="W245" s="46">
        <v>32</v>
      </c>
      <c r="X245" s="46">
        <v>0</v>
      </c>
      <c r="Y245" s="46">
        <v>3</v>
      </c>
      <c r="Z245" s="46">
        <v>7</v>
      </c>
      <c r="AA245" s="46">
        <v>4</v>
      </c>
      <c r="AB245" s="46">
        <v>1</v>
      </c>
      <c r="AC245" s="46">
        <v>0</v>
      </c>
      <c r="AD245" s="46">
        <v>1</v>
      </c>
      <c r="AE245" s="46">
        <v>2</v>
      </c>
      <c r="AF245" s="46">
        <v>6</v>
      </c>
      <c r="AG245" s="46">
        <v>5</v>
      </c>
      <c r="AH245" s="46">
        <v>3</v>
      </c>
      <c r="AI245" s="46">
        <v>0</v>
      </c>
      <c r="AJ245" s="46">
        <v>15</v>
      </c>
      <c r="AK245" s="46">
        <v>17</v>
      </c>
      <c r="AL245" s="46">
        <v>6</v>
      </c>
      <c r="AM245" s="46">
        <v>0</v>
      </c>
      <c r="AN245" s="46">
        <v>32</v>
      </c>
      <c r="AP245" s="46" t="s">
        <v>48</v>
      </c>
      <c r="AR245" s="46" t="s">
        <v>303</v>
      </c>
      <c r="AT245" s="46" t="b">
        <v>1</v>
      </c>
      <c r="AV245" s="46" t="s">
        <v>304</v>
      </c>
      <c r="AX245" s="46" t="s">
        <v>305</v>
      </c>
      <c r="BD245" s="46" t="s">
        <v>256</v>
      </c>
      <c r="BE245" s="46" t="b">
        <v>1</v>
      </c>
      <c r="BP245" s="46" t="s">
        <v>237</v>
      </c>
      <c r="BQ245" s="46" t="s">
        <v>944</v>
      </c>
      <c r="BR245" s="46" t="s">
        <v>942</v>
      </c>
      <c r="BS245" s="46" t="s">
        <v>945</v>
      </c>
      <c r="BT245" s="46" t="s">
        <v>943</v>
      </c>
      <c r="BU245" s="46" t="s">
        <v>946</v>
      </c>
      <c r="BV245" s="46" t="s">
        <v>943</v>
      </c>
      <c r="BX245" s="46" t="s">
        <v>352</v>
      </c>
      <c r="BY245" s="46" t="s">
        <v>244</v>
      </c>
      <c r="BZ245" s="46" t="s">
        <v>943</v>
      </c>
      <c r="CC245" s="46" t="s">
        <v>943</v>
      </c>
      <c r="CU245" s="46" t="s">
        <v>264</v>
      </c>
      <c r="DA245" s="46" t="s">
        <v>265</v>
      </c>
      <c r="DB245" s="46" t="s">
        <v>246</v>
      </c>
      <c r="DC245" s="46" t="s">
        <v>246</v>
      </c>
      <c r="DD245" s="46" t="s">
        <v>246</v>
      </c>
      <c r="DE245" s="46" t="s">
        <v>246</v>
      </c>
      <c r="DF245" s="46" t="s">
        <v>246</v>
      </c>
      <c r="DG245" s="46" t="s">
        <v>246</v>
      </c>
      <c r="DH245" s="46" t="s">
        <v>247</v>
      </c>
      <c r="DK245" s="46" t="b">
        <f>vw_ET_Dataset_Public[[#This Row],[Event Location:  State PCODE]]=vw_ET_Dataset_Public[[#This Row],[Arrival from: Admin 1 PCODE]]</f>
        <v>0</v>
      </c>
      <c r="DL245" s="46" t="b">
        <f>vw_ET_Dataset_Public[[#This Row],[Event Location:  County PCODE]]=vw_ET_Dataset_Public[[#This Row],[Arrival from: Admin 2 PCODE]]</f>
        <v>0</v>
      </c>
      <c r="DM245" s="46" t="b">
        <f>vw_ET_Dataset_Public[[#This Row],[Event Location:  Payam PCODE]]=vw_ET_Dataset_Public[[#This Row],[Arrival from: Admin 3 PCODE]]</f>
        <v>0</v>
      </c>
      <c r="DN245" s="46" t="s">
        <v>3393</v>
      </c>
    </row>
    <row r="246" spans="1:118" x14ac:dyDescent="0.35">
      <c r="A246" s="46" t="s">
        <v>1057</v>
      </c>
      <c r="B246" s="47">
        <v>44360</v>
      </c>
      <c r="C246" s="47">
        <v>44354</v>
      </c>
      <c r="D246" s="47">
        <v>44359</v>
      </c>
      <c r="E246" s="46" t="s">
        <v>841</v>
      </c>
      <c r="F246" s="46" t="s">
        <v>57</v>
      </c>
      <c r="G246" s="46" t="s">
        <v>1054</v>
      </c>
      <c r="H246" s="46" t="s">
        <v>100</v>
      </c>
      <c r="I246" s="46" t="s">
        <v>1055</v>
      </c>
      <c r="J246" s="46" t="s">
        <v>1053</v>
      </c>
      <c r="K246" s="46" t="s">
        <v>1056</v>
      </c>
      <c r="L246" s="46" t="s">
        <v>1053</v>
      </c>
      <c r="M246" s="46">
        <v>8.1928830000000001</v>
      </c>
      <c r="N246" s="46">
        <v>30.307849999999998</v>
      </c>
      <c r="O246" s="46" t="s">
        <v>253</v>
      </c>
      <c r="P246" s="46" t="s">
        <v>271</v>
      </c>
      <c r="Q246" s="46" t="s">
        <v>24</v>
      </c>
      <c r="R246" s="46" t="b">
        <v>1</v>
      </c>
      <c r="S246" s="46" t="b">
        <v>1</v>
      </c>
      <c r="T246" s="46" t="b">
        <v>1</v>
      </c>
      <c r="U246" s="46" t="b">
        <v>0</v>
      </c>
      <c r="V246" s="46">
        <v>7</v>
      </c>
      <c r="W246" s="46">
        <v>44</v>
      </c>
      <c r="X246" s="46">
        <v>0</v>
      </c>
      <c r="Y246" s="46">
        <v>3</v>
      </c>
      <c r="Z246" s="46">
        <v>6</v>
      </c>
      <c r="AA246" s="46">
        <v>8</v>
      </c>
      <c r="AB246" s="46">
        <v>2</v>
      </c>
      <c r="AC246" s="46">
        <v>2</v>
      </c>
      <c r="AD246" s="46">
        <v>2</v>
      </c>
      <c r="AE246" s="46">
        <v>0</v>
      </c>
      <c r="AF246" s="46">
        <v>9</v>
      </c>
      <c r="AG246" s="46">
        <v>5</v>
      </c>
      <c r="AH246" s="46">
        <v>4</v>
      </c>
      <c r="AI246" s="46">
        <v>3</v>
      </c>
      <c r="AJ246" s="46">
        <v>21</v>
      </c>
      <c r="AK246" s="46">
        <v>23</v>
      </c>
      <c r="AL246" s="46">
        <v>5</v>
      </c>
      <c r="AM246" s="46">
        <v>5</v>
      </c>
      <c r="AN246" s="46">
        <v>44</v>
      </c>
      <c r="AP246" s="46" t="s">
        <v>48</v>
      </c>
      <c r="AR246" s="46" t="s">
        <v>303</v>
      </c>
      <c r="AS246" s="46" t="b">
        <v>0</v>
      </c>
      <c r="AT246" s="46" t="b">
        <v>1</v>
      </c>
      <c r="AU246" s="46" t="b">
        <v>1</v>
      </c>
      <c r="AV246" s="46" t="s">
        <v>304</v>
      </c>
      <c r="AX246" s="46" t="s">
        <v>305</v>
      </c>
      <c r="BD246" s="46" t="s">
        <v>256</v>
      </c>
      <c r="BE246" s="46" t="b">
        <v>1</v>
      </c>
      <c r="BF246" s="46" t="b">
        <v>0</v>
      </c>
      <c r="BG246" s="46" t="b">
        <v>0</v>
      </c>
      <c r="BH246" s="46" t="b">
        <v>0</v>
      </c>
      <c r="BI246" s="46" t="b">
        <v>0</v>
      </c>
      <c r="BJ246" s="46" t="b">
        <v>0</v>
      </c>
      <c r="BK246" s="46" t="b">
        <v>0</v>
      </c>
      <c r="BL246" s="46" t="b">
        <v>0</v>
      </c>
      <c r="BM246" s="46" t="b">
        <v>0</v>
      </c>
      <c r="BO246" s="46" t="b">
        <v>0</v>
      </c>
      <c r="BP246" s="46" t="s">
        <v>237</v>
      </c>
      <c r="BQ246" s="46" t="s">
        <v>944</v>
      </c>
      <c r="BR246" s="46" t="s">
        <v>942</v>
      </c>
      <c r="BS246" s="46" t="s">
        <v>945</v>
      </c>
      <c r="BT246" s="46" t="s">
        <v>943</v>
      </c>
      <c r="BU246" s="46" t="s">
        <v>946</v>
      </c>
      <c r="BV246" s="46" t="s">
        <v>943</v>
      </c>
      <c r="BX246" s="46" t="s">
        <v>352</v>
      </c>
      <c r="BY246" s="46" t="s">
        <v>244</v>
      </c>
      <c r="BZ246" s="46" t="s">
        <v>943</v>
      </c>
      <c r="CC246" s="46" t="s">
        <v>943</v>
      </c>
      <c r="CU246" s="46" t="s">
        <v>264</v>
      </c>
      <c r="DA246" s="46" t="s">
        <v>265</v>
      </c>
      <c r="DB246" s="46" t="s">
        <v>246</v>
      </c>
      <c r="DC246" s="46" t="s">
        <v>246</v>
      </c>
      <c r="DD246" s="46" t="s">
        <v>246</v>
      </c>
      <c r="DE246" s="46" t="s">
        <v>246</v>
      </c>
      <c r="DF246" s="46" t="s">
        <v>246</v>
      </c>
      <c r="DG246" s="46" t="s">
        <v>246</v>
      </c>
      <c r="DH246" s="46" t="s">
        <v>247</v>
      </c>
      <c r="DK246" s="46" t="b">
        <f>vw_ET_Dataset_Public[[#This Row],[Event Location:  State PCODE]]=vw_ET_Dataset_Public[[#This Row],[Arrival from: Admin 1 PCODE]]</f>
        <v>0</v>
      </c>
      <c r="DL246" s="46" t="b">
        <f>vw_ET_Dataset_Public[[#This Row],[Event Location:  County PCODE]]=vw_ET_Dataset_Public[[#This Row],[Arrival from: Admin 2 PCODE]]</f>
        <v>0</v>
      </c>
      <c r="DM246" s="46" t="b">
        <f>vw_ET_Dataset_Public[[#This Row],[Event Location:  Payam PCODE]]=vw_ET_Dataset_Public[[#This Row],[Arrival from: Admin 3 PCODE]]</f>
        <v>0</v>
      </c>
      <c r="DN246" s="46" t="s">
        <v>3393</v>
      </c>
    </row>
    <row r="247" spans="1:118" x14ac:dyDescent="0.35">
      <c r="A247" s="46" t="s">
        <v>2211</v>
      </c>
      <c r="B247" s="47">
        <v>44360</v>
      </c>
      <c r="C247" s="47">
        <v>44354</v>
      </c>
      <c r="D247" s="47">
        <v>44359</v>
      </c>
      <c r="E247" s="46" t="s">
        <v>841</v>
      </c>
      <c r="F247" s="46" t="s">
        <v>57</v>
      </c>
      <c r="G247" s="46" t="s">
        <v>1137</v>
      </c>
      <c r="H247" s="46" t="s">
        <v>101</v>
      </c>
      <c r="I247" s="46" t="s">
        <v>2213</v>
      </c>
      <c r="J247" s="46" t="s">
        <v>2212</v>
      </c>
      <c r="K247" s="46" t="s">
        <v>2214</v>
      </c>
      <c r="L247" s="46" t="s">
        <v>2215</v>
      </c>
      <c r="M247" s="46">
        <v>8.4074670000000005</v>
      </c>
      <c r="N247" s="46">
        <v>30.077076000000002</v>
      </c>
      <c r="O247" s="46" t="s">
        <v>253</v>
      </c>
      <c r="P247" s="46" t="s">
        <v>271</v>
      </c>
      <c r="Q247" s="46" t="s">
        <v>6</v>
      </c>
      <c r="R247" s="46" t="b">
        <v>1</v>
      </c>
      <c r="S247" s="46" t="b">
        <v>1</v>
      </c>
      <c r="T247" s="46" t="b">
        <v>1</v>
      </c>
      <c r="V247" s="46">
        <v>6</v>
      </c>
      <c r="W247" s="46">
        <v>35</v>
      </c>
      <c r="X247" s="46">
        <v>1</v>
      </c>
      <c r="Y247" s="46">
        <v>2</v>
      </c>
      <c r="Z247" s="46">
        <v>5</v>
      </c>
      <c r="AA247" s="46">
        <v>6</v>
      </c>
      <c r="AB247" s="46">
        <v>3</v>
      </c>
      <c r="AC247" s="46">
        <v>1</v>
      </c>
      <c r="AD247" s="46">
        <v>0</v>
      </c>
      <c r="AE247" s="46">
        <v>3</v>
      </c>
      <c r="AF247" s="46">
        <v>6</v>
      </c>
      <c r="AG247" s="46">
        <v>4</v>
      </c>
      <c r="AH247" s="46">
        <v>2</v>
      </c>
      <c r="AI247" s="46">
        <v>2</v>
      </c>
      <c r="AJ247" s="46">
        <v>18</v>
      </c>
      <c r="AK247" s="46">
        <v>17</v>
      </c>
      <c r="AL247" s="46">
        <v>6</v>
      </c>
      <c r="AM247" s="46">
        <v>3</v>
      </c>
      <c r="AN247" s="46">
        <v>35</v>
      </c>
      <c r="AO247" s="46" t="s">
        <v>12</v>
      </c>
      <c r="AP247" s="46" t="s">
        <v>48</v>
      </c>
      <c r="AR247" s="46" t="s">
        <v>303</v>
      </c>
      <c r="AV247" s="46" t="s">
        <v>304</v>
      </c>
      <c r="AX247" s="46" t="s">
        <v>1416</v>
      </c>
      <c r="AY247" s="46" t="s">
        <v>2216</v>
      </c>
      <c r="AZ247" s="46" t="s">
        <v>2156</v>
      </c>
      <c r="BA247" s="46" t="b">
        <v>1</v>
      </c>
      <c r="BB247" s="46" t="b">
        <v>1</v>
      </c>
      <c r="BD247" s="46" t="s">
        <v>256</v>
      </c>
      <c r="BE247" s="46" t="b">
        <v>1</v>
      </c>
      <c r="BP247" s="46" t="s">
        <v>237</v>
      </c>
      <c r="BQ247" s="46" t="s">
        <v>944</v>
      </c>
      <c r="BR247" s="46" t="s">
        <v>942</v>
      </c>
      <c r="BS247" s="46" t="s">
        <v>945</v>
      </c>
      <c r="BT247" s="46" t="s">
        <v>943</v>
      </c>
      <c r="BU247" s="46" t="s">
        <v>946</v>
      </c>
      <c r="BV247" s="46" t="s">
        <v>943</v>
      </c>
      <c r="BX247" s="46" t="s">
        <v>352</v>
      </c>
      <c r="BY247" s="46" t="s">
        <v>244</v>
      </c>
      <c r="BZ247" s="46" t="s">
        <v>943</v>
      </c>
      <c r="CC247" s="46" t="s">
        <v>943</v>
      </c>
      <c r="CD247" s="46" t="s">
        <v>237</v>
      </c>
      <c r="CU247" s="46" t="s">
        <v>264</v>
      </c>
      <c r="DA247" s="46" t="s">
        <v>265</v>
      </c>
      <c r="DB247" s="46" t="s">
        <v>265</v>
      </c>
      <c r="DC247" s="46" t="s">
        <v>246</v>
      </c>
      <c r="DD247" s="46" t="s">
        <v>246</v>
      </c>
      <c r="DE247" s="46" t="s">
        <v>246</v>
      </c>
      <c r="DF247" s="46" t="s">
        <v>246</v>
      </c>
      <c r="DG247" s="46" t="s">
        <v>246</v>
      </c>
      <c r="DH247" s="46" t="s">
        <v>247</v>
      </c>
      <c r="DK247" s="46" t="b">
        <f>vw_ET_Dataset_Public[[#This Row],[Event Location:  State PCODE]]=vw_ET_Dataset_Public[[#This Row],[Arrival from: Admin 1 PCODE]]</f>
        <v>0</v>
      </c>
      <c r="DL247" s="46" t="b">
        <f>vw_ET_Dataset_Public[[#This Row],[Event Location:  County PCODE]]=vw_ET_Dataset_Public[[#This Row],[Arrival from: Admin 2 PCODE]]</f>
        <v>0</v>
      </c>
      <c r="DM247" s="46" t="b">
        <f>vw_ET_Dataset_Public[[#This Row],[Event Location:  Payam PCODE]]=vw_ET_Dataset_Public[[#This Row],[Arrival from: Admin 3 PCODE]]</f>
        <v>0</v>
      </c>
      <c r="DN247" s="46" t="s">
        <v>3393</v>
      </c>
    </row>
    <row r="248" spans="1:118" x14ac:dyDescent="0.35">
      <c r="A248" s="46" t="s">
        <v>1171</v>
      </c>
      <c r="B248" s="47">
        <v>44360</v>
      </c>
      <c r="C248" s="47">
        <v>44354</v>
      </c>
      <c r="D248" s="47">
        <v>44359</v>
      </c>
      <c r="E248" s="46" t="s">
        <v>841</v>
      </c>
      <c r="F248" s="46" t="s">
        <v>57</v>
      </c>
      <c r="G248" s="46" t="s">
        <v>1163</v>
      </c>
      <c r="H248" s="46" t="s">
        <v>102</v>
      </c>
      <c r="I248" s="46" t="s">
        <v>1164</v>
      </c>
      <c r="J248" s="46" t="s">
        <v>1162</v>
      </c>
      <c r="K248" s="46" t="s">
        <v>1169</v>
      </c>
      <c r="L248" s="46" t="s">
        <v>1170</v>
      </c>
      <c r="M248" s="46">
        <v>9.0633333329999992</v>
      </c>
      <c r="N248" s="46">
        <v>29.139166670000002</v>
      </c>
      <c r="O248" s="46" t="s">
        <v>253</v>
      </c>
      <c r="P248" s="46" t="s">
        <v>271</v>
      </c>
      <c r="Q248" s="46" t="s">
        <v>24</v>
      </c>
      <c r="R248" s="46" t="b">
        <v>1</v>
      </c>
      <c r="S248" s="46" t="b">
        <v>1</v>
      </c>
      <c r="T248" s="46" t="b">
        <v>1</v>
      </c>
      <c r="U248" s="46" t="b">
        <v>0</v>
      </c>
      <c r="V248" s="46">
        <v>8</v>
      </c>
      <c r="W248" s="46">
        <v>47</v>
      </c>
      <c r="X248" s="46">
        <v>0</v>
      </c>
      <c r="Y248" s="46">
        <v>4</v>
      </c>
      <c r="Z248" s="46">
        <v>6</v>
      </c>
      <c r="AA248" s="46">
        <v>9</v>
      </c>
      <c r="AB248" s="46">
        <v>3</v>
      </c>
      <c r="AC248" s="46">
        <v>2</v>
      </c>
      <c r="AD248" s="46">
        <v>2</v>
      </c>
      <c r="AE248" s="46">
        <v>0</v>
      </c>
      <c r="AF248" s="46">
        <v>7</v>
      </c>
      <c r="AG248" s="46">
        <v>8</v>
      </c>
      <c r="AH248" s="46">
        <v>3</v>
      </c>
      <c r="AI248" s="46">
        <v>3</v>
      </c>
      <c r="AJ248" s="46">
        <v>24</v>
      </c>
      <c r="AK248" s="46">
        <v>23</v>
      </c>
      <c r="AL248" s="46">
        <v>6</v>
      </c>
      <c r="AM248" s="46">
        <v>5</v>
      </c>
      <c r="AN248" s="46">
        <v>47</v>
      </c>
      <c r="AP248" s="46" t="s">
        <v>48</v>
      </c>
      <c r="AR248" s="46" t="s">
        <v>234</v>
      </c>
      <c r="AS248" s="46" t="b">
        <v>0</v>
      </c>
      <c r="AT248" s="46" t="b">
        <v>1</v>
      </c>
      <c r="AU248" s="46" t="b">
        <v>1</v>
      </c>
      <c r="AV248" s="46" t="s">
        <v>304</v>
      </c>
      <c r="AX248" s="46" t="s">
        <v>305</v>
      </c>
      <c r="BD248" s="46" t="s">
        <v>256</v>
      </c>
      <c r="BE248" s="46" t="b">
        <v>1</v>
      </c>
      <c r="BF248" s="46" t="b">
        <v>0</v>
      </c>
      <c r="BG248" s="46" t="b">
        <v>0</v>
      </c>
      <c r="BH248" s="46" t="b">
        <v>0</v>
      </c>
      <c r="BI248" s="46" t="b">
        <v>0</v>
      </c>
      <c r="BJ248" s="46" t="b">
        <v>0</v>
      </c>
      <c r="BK248" s="46" t="b">
        <v>0</v>
      </c>
      <c r="BL248" s="46" t="b">
        <v>0</v>
      </c>
      <c r="BM248" s="46" t="b">
        <v>0</v>
      </c>
      <c r="BO248" s="46" t="b">
        <v>0</v>
      </c>
      <c r="BP248" s="46" t="s">
        <v>237</v>
      </c>
      <c r="BQ248" s="46" t="s">
        <v>944</v>
      </c>
      <c r="BR248" s="46" t="s">
        <v>942</v>
      </c>
      <c r="BS248" s="46" t="s">
        <v>945</v>
      </c>
      <c r="BT248" s="46" t="s">
        <v>943</v>
      </c>
      <c r="BU248" s="46" t="s">
        <v>946</v>
      </c>
      <c r="BV248" s="46" t="s">
        <v>943</v>
      </c>
      <c r="BX248" s="46" t="s">
        <v>352</v>
      </c>
      <c r="BY248" s="46" t="s">
        <v>244</v>
      </c>
      <c r="BZ248" s="46" t="s">
        <v>943</v>
      </c>
      <c r="CC248" s="46" t="s">
        <v>943</v>
      </c>
      <c r="CU248" s="46" t="s">
        <v>264</v>
      </c>
      <c r="DA248" s="46" t="s">
        <v>265</v>
      </c>
      <c r="DB248" s="46" t="s">
        <v>246</v>
      </c>
      <c r="DC248" s="46" t="s">
        <v>246</v>
      </c>
      <c r="DD248" s="46" t="s">
        <v>246</v>
      </c>
      <c r="DE248" s="46" t="s">
        <v>246</v>
      </c>
      <c r="DF248" s="46" t="s">
        <v>265</v>
      </c>
      <c r="DG248" s="46" t="s">
        <v>246</v>
      </c>
      <c r="DH248" s="46" t="s">
        <v>247</v>
      </c>
      <c r="DK248" s="46" t="b">
        <f>vw_ET_Dataset_Public[[#This Row],[Event Location:  State PCODE]]=vw_ET_Dataset_Public[[#This Row],[Arrival from: Admin 1 PCODE]]</f>
        <v>0</v>
      </c>
      <c r="DL248" s="46" t="b">
        <f>vw_ET_Dataset_Public[[#This Row],[Event Location:  County PCODE]]=vw_ET_Dataset_Public[[#This Row],[Arrival from: Admin 2 PCODE]]</f>
        <v>0</v>
      </c>
      <c r="DM248" s="46" t="b">
        <f>vw_ET_Dataset_Public[[#This Row],[Event Location:  Payam PCODE]]=vw_ET_Dataset_Public[[#This Row],[Arrival from: Admin 3 PCODE]]</f>
        <v>0</v>
      </c>
      <c r="DN248" s="46" t="s">
        <v>3393</v>
      </c>
    </row>
    <row r="249" spans="1:118" x14ac:dyDescent="0.35">
      <c r="A249" s="46" t="s">
        <v>2219</v>
      </c>
      <c r="B249" s="47">
        <v>44360</v>
      </c>
      <c r="C249" s="47">
        <v>44354</v>
      </c>
      <c r="D249" s="47">
        <v>44359</v>
      </c>
      <c r="E249" s="46" t="s">
        <v>841</v>
      </c>
      <c r="F249" s="46" t="s">
        <v>57</v>
      </c>
      <c r="G249" s="46" t="s">
        <v>1321</v>
      </c>
      <c r="H249" s="46" t="s">
        <v>98</v>
      </c>
      <c r="I249" s="46" t="s">
        <v>1403</v>
      </c>
      <c r="J249" s="46" t="s">
        <v>98</v>
      </c>
      <c r="K249" s="46" t="s">
        <v>1410</v>
      </c>
      <c r="L249" s="46" t="s">
        <v>1411</v>
      </c>
      <c r="M249" s="46">
        <v>9.2986856800000002</v>
      </c>
      <c r="N249" s="46">
        <v>29.792877740000002</v>
      </c>
      <c r="O249" s="46" t="s">
        <v>253</v>
      </c>
      <c r="P249" s="46" t="s">
        <v>271</v>
      </c>
      <c r="Q249" s="46" t="s">
        <v>6</v>
      </c>
      <c r="R249" s="46" t="b">
        <v>1</v>
      </c>
      <c r="S249" s="46" t="b">
        <v>1</v>
      </c>
      <c r="T249" s="46" t="b">
        <v>1</v>
      </c>
      <c r="V249" s="46">
        <v>8</v>
      </c>
      <c r="W249" s="46">
        <v>37</v>
      </c>
      <c r="X249" s="46">
        <v>0</v>
      </c>
      <c r="Y249" s="46">
        <v>3</v>
      </c>
      <c r="Z249" s="46">
        <v>5</v>
      </c>
      <c r="AA249" s="46">
        <v>7</v>
      </c>
      <c r="AB249" s="46">
        <v>2</v>
      </c>
      <c r="AC249" s="46">
        <v>0</v>
      </c>
      <c r="AD249" s="46">
        <v>0</v>
      </c>
      <c r="AE249" s="46">
        <v>2</v>
      </c>
      <c r="AF249" s="46">
        <v>8</v>
      </c>
      <c r="AG249" s="46">
        <v>6</v>
      </c>
      <c r="AH249" s="46">
        <v>3</v>
      </c>
      <c r="AI249" s="46">
        <v>1</v>
      </c>
      <c r="AJ249" s="46">
        <v>17</v>
      </c>
      <c r="AK249" s="46">
        <v>20</v>
      </c>
      <c r="AL249" s="46">
        <v>5</v>
      </c>
      <c r="AM249" s="46">
        <v>1</v>
      </c>
      <c r="AN249" s="46">
        <v>37</v>
      </c>
      <c r="AO249" s="46" t="s">
        <v>12</v>
      </c>
      <c r="AP249" s="46" t="s">
        <v>48</v>
      </c>
      <c r="AR249" s="46" t="s">
        <v>303</v>
      </c>
      <c r="AV249" s="46" t="s">
        <v>304</v>
      </c>
      <c r="AX249" s="46" t="s">
        <v>1416</v>
      </c>
      <c r="AY249" s="46" t="s">
        <v>2216</v>
      </c>
      <c r="AZ249" s="46" t="s">
        <v>2156</v>
      </c>
      <c r="BA249" s="46" t="b">
        <v>1</v>
      </c>
      <c r="BB249" s="46" t="b">
        <v>1</v>
      </c>
      <c r="BD249" s="46" t="s">
        <v>256</v>
      </c>
      <c r="BE249" s="46" t="b">
        <v>1</v>
      </c>
      <c r="BP249" s="46" t="s">
        <v>237</v>
      </c>
      <c r="BQ249" s="46" t="s">
        <v>944</v>
      </c>
      <c r="BR249" s="46" t="s">
        <v>942</v>
      </c>
      <c r="BS249" s="46" t="s">
        <v>945</v>
      </c>
      <c r="BT249" s="46" t="s">
        <v>943</v>
      </c>
      <c r="BU249" s="46" t="s">
        <v>946</v>
      </c>
      <c r="BV249" s="46" t="s">
        <v>943</v>
      </c>
      <c r="BX249" s="46" t="s">
        <v>352</v>
      </c>
      <c r="BY249" s="46" t="s">
        <v>244</v>
      </c>
      <c r="BZ249" s="46" t="s">
        <v>943</v>
      </c>
      <c r="CC249" s="46" t="s">
        <v>943</v>
      </c>
      <c r="CD249" s="46" t="s">
        <v>237</v>
      </c>
      <c r="CU249" s="46" t="s">
        <v>264</v>
      </c>
      <c r="DA249" s="46" t="s">
        <v>265</v>
      </c>
      <c r="DB249" s="46" t="s">
        <v>246</v>
      </c>
      <c r="DC249" s="46" t="s">
        <v>246</v>
      </c>
      <c r="DD249" s="46" t="s">
        <v>246</v>
      </c>
      <c r="DE249" s="46" t="s">
        <v>246</v>
      </c>
      <c r="DF249" s="46" t="s">
        <v>246</v>
      </c>
      <c r="DG249" s="46" t="s">
        <v>246</v>
      </c>
      <c r="DH249" s="46" t="s">
        <v>247</v>
      </c>
      <c r="DK249" s="46" t="b">
        <f>vw_ET_Dataset_Public[[#This Row],[Event Location:  State PCODE]]=vw_ET_Dataset_Public[[#This Row],[Arrival from: Admin 1 PCODE]]</f>
        <v>0</v>
      </c>
      <c r="DL249" s="46" t="b">
        <f>vw_ET_Dataset_Public[[#This Row],[Event Location:  County PCODE]]=vw_ET_Dataset_Public[[#This Row],[Arrival from: Admin 2 PCODE]]</f>
        <v>0</v>
      </c>
      <c r="DM249" s="46" t="b">
        <f>vw_ET_Dataset_Public[[#This Row],[Event Location:  Payam PCODE]]=vw_ET_Dataset_Public[[#This Row],[Arrival from: Admin 3 PCODE]]</f>
        <v>0</v>
      </c>
      <c r="DN249" s="46" t="s">
        <v>3393</v>
      </c>
    </row>
    <row r="250" spans="1:118" x14ac:dyDescent="0.35">
      <c r="A250" s="46" t="s">
        <v>1452</v>
      </c>
      <c r="B250" s="47">
        <v>44360</v>
      </c>
      <c r="C250" s="47">
        <v>44354</v>
      </c>
      <c r="D250" s="47">
        <v>44359</v>
      </c>
      <c r="E250" s="46" t="s">
        <v>841</v>
      </c>
      <c r="F250" s="46" t="s">
        <v>57</v>
      </c>
      <c r="G250" s="46" t="s">
        <v>1321</v>
      </c>
      <c r="H250" s="46" t="s">
        <v>98</v>
      </c>
      <c r="I250" s="46" t="s">
        <v>1403</v>
      </c>
      <c r="J250" s="46" t="s">
        <v>98</v>
      </c>
      <c r="K250" s="46" t="s">
        <v>1453</v>
      </c>
      <c r="L250" s="46" t="s">
        <v>1454</v>
      </c>
      <c r="M250" s="46">
        <v>9.2850103379999993</v>
      </c>
      <c r="N250" s="46">
        <v>29.783300400000002</v>
      </c>
      <c r="O250" s="46" t="s">
        <v>253</v>
      </c>
      <c r="P250" s="46" t="s">
        <v>271</v>
      </c>
      <c r="Q250" s="46" t="s">
        <v>24</v>
      </c>
      <c r="R250" s="46" t="b">
        <v>1</v>
      </c>
      <c r="S250" s="46" t="b">
        <v>1</v>
      </c>
      <c r="T250" s="46" t="b">
        <v>1</v>
      </c>
      <c r="U250" s="46" t="b">
        <v>0</v>
      </c>
      <c r="V250" s="46">
        <v>8</v>
      </c>
      <c r="W250" s="46">
        <v>48</v>
      </c>
      <c r="X250" s="46">
        <v>2</v>
      </c>
      <c r="Y250" s="46">
        <v>1</v>
      </c>
      <c r="Z250" s="46">
        <v>3</v>
      </c>
      <c r="AA250" s="46">
        <v>10</v>
      </c>
      <c r="AB250" s="46">
        <v>4</v>
      </c>
      <c r="AC250" s="46">
        <v>3</v>
      </c>
      <c r="AD250" s="46">
        <v>0</v>
      </c>
      <c r="AE250" s="46">
        <v>2</v>
      </c>
      <c r="AF250" s="46">
        <v>10</v>
      </c>
      <c r="AG250" s="46">
        <v>6</v>
      </c>
      <c r="AH250" s="46">
        <v>5</v>
      </c>
      <c r="AI250" s="46">
        <v>2</v>
      </c>
      <c r="AJ250" s="46">
        <v>23</v>
      </c>
      <c r="AK250" s="46">
        <v>25</v>
      </c>
      <c r="AL250" s="46">
        <v>5</v>
      </c>
      <c r="AM250" s="46">
        <v>5</v>
      </c>
      <c r="AN250" s="46">
        <v>48</v>
      </c>
      <c r="AP250" s="46" t="s">
        <v>48</v>
      </c>
      <c r="AR250" s="46" t="s">
        <v>303</v>
      </c>
      <c r="AS250" s="46" t="b">
        <v>0</v>
      </c>
      <c r="AT250" s="46" t="b">
        <v>0</v>
      </c>
      <c r="AU250" s="46" t="b">
        <v>1</v>
      </c>
      <c r="AV250" s="46" t="s">
        <v>304</v>
      </c>
      <c r="AX250" s="46" t="s">
        <v>305</v>
      </c>
      <c r="BD250" s="46" t="s">
        <v>256</v>
      </c>
      <c r="BE250" s="46" t="b">
        <v>1</v>
      </c>
      <c r="BF250" s="46" t="b">
        <v>0</v>
      </c>
      <c r="BG250" s="46" t="b">
        <v>0</v>
      </c>
      <c r="BH250" s="46" t="b">
        <v>0</v>
      </c>
      <c r="BI250" s="46" t="b">
        <v>0</v>
      </c>
      <c r="BJ250" s="46" t="b">
        <v>0</v>
      </c>
      <c r="BK250" s="46" t="b">
        <v>0</v>
      </c>
      <c r="BL250" s="46" t="b">
        <v>0</v>
      </c>
      <c r="BM250" s="46" t="b">
        <v>0</v>
      </c>
      <c r="BO250" s="46" t="b">
        <v>0</v>
      </c>
      <c r="BP250" s="46" t="s">
        <v>237</v>
      </c>
      <c r="BQ250" s="46" t="s">
        <v>944</v>
      </c>
      <c r="BR250" s="46" t="s">
        <v>942</v>
      </c>
      <c r="BS250" s="46" t="s">
        <v>945</v>
      </c>
      <c r="BT250" s="46" t="s">
        <v>943</v>
      </c>
      <c r="BU250" s="46" t="s">
        <v>946</v>
      </c>
      <c r="BV250" s="46" t="s">
        <v>943</v>
      </c>
      <c r="BX250" s="46" t="s">
        <v>352</v>
      </c>
      <c r="BY250" s="46" t="s">
        <v>244</v>
      </c>
      <c r="BZ250" s="46" t="s">
        <v>943</v>
      </c>
      <c r="CC250" s="46" t="s">
        <v>943</v>
      </c>
      <c r="CU250" s="46" t="s">
        <v>264</v>
      </c>
      <c r="DA250" s="46" t="s">
        <v>265</v>
      </c>
      <c r="DB250" s="46" t="s">
        <v>246</v>
      </c>
      <c r="DC250" s="46" t="s">
        <v>246</v>
      </c>
      <c r="DD250" s="46" t="s">
        <v>246</v>
      </c>
      <c r="DE250" s="46" t="s">
        <v>246</v>
      </c>
      <c r="DF250" s="46" t="s">
        <v>265</v>
      </c>
      <c r="DG250" s="46" t="s">
        <v>246</v>
      </c>
      <c r="DH250" s="46" t="s">
        <v>247</v>
      </c>
      <c r="DK250" s="46" t="b">
        <f>vw_ET_Dataset_Public[[#This Row],[Event Location:  State PCODE]]=vw_ET_Dataset_Public[[#This Row],[Arrival from: Admin 1 PCODE]]</f>
        <v>0</v>
      </c>
      <c r="DL250" s="46" t="b">
        <f>vw_ET_Dataset_Public[[#This Row],[Event Location:  County PCODE]]=vw_ET_Dataset_Public[[#This Row],[Arrival from: Admin 2 PCODE]]</f>
        <v>0</v>
      </c>
      <c r="DM250" s="46" t="b">
        <f>vw_ET_Dataset_Public[[#This Row],[Event Location:  Payam PCODE]]=vw_ET_Dataset_Public[[#This Row],[Arrival from: Admin 3 PCODE]]</f>
        <v>0</v>
      </c>
      <c r="DN250" s="46" t="s">
        <v>3393</v>
      </c>
    </row>
    <row r="251" spans="1:118" x14ac:dyDescent="0.35">
      <c r="A251" s="46" t="s">
        <v>1086</v>
      </c>
      <c r="B251" s="47">
        <v>44362</v>
      </c>
      <c r="C251" s="47">
        <v>44355</v>
      </c>
      <c r="D251" s="47">
        <v>44361</v>
      </c>
      <c r="E251" s="46" t="s">
        <v>841</v>
      </c>
      <c r="F251" s="46" t="s">
        <v>57</v>
      </c>
      <c r="G251" s="46" t="s">
        <v>1054</v>
      </c>
      <c r="H251" s="46" t="s">
        <v>100</v>
      </c>
      <c r="I251" s="46" t="s">
        <v>1055</v>
      </c>
      <c r="J251" s="46" t="s">
        <v>1053</v>
      </c>
      <c r="K251" s="46" t="s">
        <v>1058</v>
      </c>
      <c r="L251" s="46" t="s">
        <v>1059</v>
      </c>
      <c r="M251" s="46">
        <v>8.1887500000000006</v>
      </c>
      <c r="N251" s="46">
        <v>30.301860000000001</v>
      </c>
      <c r="O251" s="46" t="s">
        <v>253</v>
      </c>
      <c r="P251" s="46" t="s">
        <v>271</v>
      </c>
      <c r="Q251" s="46" t="s">
        <v>6</v>
      </c>
      <c r="R251" s="46" t="b">
        <v>1</v>
      </c>
      <c r="S251" s="46" t="b">
        <v>1</v>
      </c>
      <c r="T251" s="46" t="b">
        <v>1</v>
      </c>
      <c r="U251" s="46" t="b">
        <v>0</v>
      </c>
      <c r="V251" s="46">
        <v>45</v>
      </c>
      <c r="W251" s="46">
        <v>270</v>
      </c>
      <c r="X251" s="46">
        <v>5</v>
      </c>
      <c r="Y251" s="46">
        <v>18</v>
      </c>
      <c r="Z251" s="46">
        <v>33</v>
      </c>
      <c r="AA251" s="46">
        <v>39</v>
      </c>
      <c r="AB251" s="46">
        <v>40</v>
      </c>
      <c r="AC251" s="46">
        <v>7</v>
      </c>
      <c r="AD251" s="46">
        <v>9</v>
      </c>
      <c r="AE251" s="46">
        <v>12</v>
      </c>
      <c r="AF251" s="46">
        <v>40</v>
      </c>
      <c r="AG251" s="46">
        <v>37</v>
      </c>
      <c r="AH251" s="46">
        <v>28</v>
      </c>
      <c r="AI251" s="46">
        <v>2</v>
      </c>
      <c r="AJ251" s="46">
        <v>142</v>
      </c>
      <c r="AK251" s="46">
        <v>128</v>
      </c>
      <c r="AL251" s="46">
        <v>44</v>
      </c>
      <c r="AM251" s="46">
        <v>9</v>
      </c>
      <c r="AN251" s="46">
        <v>270</v>
      </c>
      <c r="AO251" s="46" t="s">
        <v>12</v>
      </c>
      <c r="AP251" s="46" t="s">
        <v>48</v>
      </c>
      <c r="AR251" s="46" t="s">
        <v>234</v>
      </c>
      <c r="AV251" s="46" t="s">
        <v>255</v>
      </c>
      <c r="AX251" s="46" t="s">
        <v>65</v>
      </c>
      <c r="BD251" s="46" t="s">
        <v>256</v>
      </c>
      <c r="BE251" s="46" t="b">
        <v>1</v>
      </c>
      <c r="BF251" s="46" t="b">
        <v>0</v>
      </c>
      <c r="BG251" s="46" t="b">
        <v>0</v>
      </c>
      <c r="BH251" s="46" t="b">
        <v>0</v>
      </c>
      <c r="BI251" s="46" t="b">
        <v>0</v>
      </c>
      <c r="BJ251" s="46" t="b">
        <v>0</v>
      </c>
      <c r="BK251" s="46" t="b">
        <v>0</v>
      </c>
      <c r="BL251" s="46" t="b">
        <v>0</v>
      </c>
      <c r="BM251" s="46" t="b">
        <v>0</v>
      </c>
      <c r="BO251" s="46" t="b">
        <v>0</v>
      </c>
      <c r="BP251" s="46" t="s">
        <v>237</v>
      </c>
      <c r="BQ251" s="46" t="s">
        <v>242</v>
      </c>
      <c r="BR251" s="46" t="s">
        <v>238</v>
      </c>
      <c r="BS251" s="46" t="s">
        <v>841</v>
      </c>
      <c r="BT251" s="46" t="s">
        <v>57</v>
      </c>
      <c r="BU251" s="46" t="s">
        <v>1054</v>
      </c>
      <c r="BV251" s="46" t="s">
        <v>100</v>
      </c>
      <c r="BX251" s="46" t="s">
        <v>1053</v>
      </c>
      <c r="BY251" s="46" t="s">
        <v>1055</v>
      </c>
      <c r="CA251" s="46" t="s">
        <v>1056</v>
      </c>
      <c r="CB251" s="46" t="s">
        <v>1053</v>
      </c>
      <c r="CC251" s="46" t="s">
        <v>1053</v>
      </c>
      <c r="CD251" s="46" t="s">
        <v>237</v>
      </c>
      <c r="CU251" s="46" t="s">
        <v>264</v>
      </c>
      <c r="DA251" s="46" t="s">
        <v>265</v>
      </c>
      <c r="DB251" s="46" t="s">
        <v>265</v>
      </c>
      <c r="DC251" s="46" t="s">
        <v>265</v>
      </c>
      <c r="DD251" s="46" t="s">
        <v>246</v>
      </c>
      <c r="DE251" s="46" t="s">
        <v>265</v>
      </c>
      <c r="DF251" s="46" t="s">
        <v>265</v>
      </c>
      <c r="DG251" s="46" t="s">
        <v>246</v>
      </c>
      <c r="DH251" s="46" t="s">
        <v>247</v>
      </c>
      <c r="DK251" s="46" t="b">
        <f>vw_ET_Dataset_Public[[#This Row],[Event Location:  State PCODE]]=vw_ET_Dataset_Public[[#This Row],[Arrival from: Admin 1 PCODE]]</f>
        <v>1</v>
      </c>
      <c r="DL251" s="46" t="b">
        <f>vw_ET_Dataset_Public[[#This Row],[Event Location:  County PCODE]]=vw_ET_Dataset_Public[[#This Row],[Arrival from: Admin 2 PCODE]]</f>
        <v>1</v>
      </c>
      <c r="DM251" s="46" t="b">
        <f>vw_ET_Dataset_Public[[#This Row],[Event Location:  Payam PCODE]]=vw_ET_Dataset_Public[[#This Row],[Arrival from: Admin 3 PCODE]]</f>
        <v>1</v>
      </c>
      <c r="DN251" s="46" t="s">
        <v>3390</v>
      </c>
    </row>
    <row r="252" spans="1:118" x14ac:dyDescent="0.35">
      <c r="A252" s="46" t="s">
        <v>320</v>
      </c>
      <c r="B252" s="47">
        <v>44363</v>
      </c>
      <c r="C252" s="47">
        <v>44349</v>
      </c>
      <c r="D252" s="47">
        <v>44352</v>
      </c>
      <c r="E252" s="46" t="s">
        <v>227</v>
      </c>
      <c r="F252" s="46" t="s">
        <v>80</v>
      </c>
      <c r="G252" s="46" t="s">
        <v>323</v>
      </c>
      <c r="H252" s="46" t="s">
        <v>321</v>
      </c>
      <c r="I252" s="46" t="s">
        <v>324</v>
      </c>
      <c r="J252" s="46" t="s">
        <v>322</v>
      </c>
      <c r="K252" s="46" t="s">
        <v>325</v>
      </c>
      <c r="L252" s="46" t="s">
        <v>326</v>
      </c>
      <c r="M252" s="46">
        <v>3.8799082</v>
      </c>
      <c r="N252" s="46">
        <v>31.667787499999999</v>
      </c>
      <c r="O252" s="46" t="s">
        <v>232</v>
      </c>
      <c r="P252" s="46" t="s">
        <v>271</v>
      </c>
      <c r="Q252" s="46" t="s">
        <v>6</v>
      </c>
      <c r="R252" s="46" t="b">
        <v>1</v>
      </c>
      <c r="S252" s="46" t="b">
        <v>1</v>
      </c>
      <c r="T252" s="46" t="b">
        <v>0</v>
      </c>
      <c r="U252" s="46" t="b">
        <v>1</v>
      </c>
      <c r="V252" s="46">
        <v>181</v>
      </c>
      <c r="W252" s="46">
        <v>1267</v>
      </c>
      <c r="X252" s="46">
        <v>66</v>
      </c>
      <c r="Y252" s="46">
        <v>103</v>
      </c>
      <c r="Z252" s="46">
        <v>91</v>
      </c>
      <c r="AA252" s="46">
        <v>151</v>
      </c>
      <c r="AB252" s="46">
        <v>60</v>
      </c>
      <c r="AC252" s="46">
        <v>36</v>
      </c>
      <c r="AD252" s="46">
        <v>102</v>
      </c>
      <c r="AE252" s="46">
        <v>133</v>
      </c>
      <c r="AF252" s="46">
        <v>109</v>
      </c>
      <c r="AG252" s="46">
        <v>259</v>
      </c>
      <c r="AH252" s="46">
        <v>103</v>
      </c>
      <c r="AI252" s="46">
        <v>54</v>
      </c>
      <c r="AJ252" s="46">
        <v>507</v>
      </c>
      <c r="AK252" s="46">
        <v>760</v>
      </c>
      <c r="AL252" s="46">
        <v>404</v>
      </c>
      <c r="AM252" s="46">
        <v>90</v>
      </c>
      <c r="AN252" s="46">
        <v>1267</v>
      </c>
      <c r="AO252" s="46" t="s">
        <v>13</v>
      </c>
      <c r="AP252" s="46" t="s">
        <v>48</v>
      </c>
      <c r="AR252" s="46" t="s">
        <v>327</v>
      </c>
      <c r="AV252" s="46" t="s">
        <v>255</v>
      </c>
      <c r="AX252" s="46" t="s">
        <v>328</v>
      </c>
      <c r="BD252" s="46" t="s">
        <v>256</v>
      </c>
      <c r="BE252" s="46" t="b">
        <v>1</v>
      </c>
      <c r="BF252" s="46" t="b">
        <v>1</v>
      </c>
      <c r="BG252" s="46" t="b">
        <v>1</v>
      </c>
      <c r="BH252" s="46" t="b">
        <v>1</v>
      </c>
      <c r="BI252" s="46" t="b">
        <v>0</v>
      </c>
      <c r="BJ252" s="46" t="b">
        <v>1</v>
      </c>
      <c r="BK252" s="46" t="b">
        <v>0</v>
      </c>
      <c r="BL252" s="46" t="b">
        <v>1</v>
      </c>
      <c r="BM252" s="46" t="b">
        <v>0</v>
      </c>
      <c r="BO252" s="46" t="b">
        <v>0</v>
      </c>
      <c r="BP252" s="46" t="s">
        <v>237</v>
      </c>
      <c r="BQ252" s="46" t="s">
        <v>333</v>
      </c>
      <c r="BR252" s="46" t="s">
        <v>329</v>
      </c>
      <c r="BS252" s="46" t="s">
        <v>334</v>
      </c>
      <c r="BT252" s="46" t="s">
        <v>330</v>
      </c>
      <c r="BU252" s="46" t="s">
        <v>335</v>
      </c>
      <c r="BV252" s="46" t="s">
        <v>331</v>
      </c>
      <c r="BX252" s="46" t="s">
        <v>332</v>
      </c>
      <c r="BY252" s="46" t="s">
        <v>336</v>
      </c>
      <c r="CC252" s="46" t="s">
        <v>332</v>
      </c>
      <c r="CD252" s="46" t="s">
        <v>237</v>
      </c>
      <c r="CU252" s="46" t="s">
        <v>237</v>
      </c>
      <c r="DA252" s="46" t="s">
        <v>245</v>
      </c>
      <c r="DB252" s="46" t="s">
        <v>245</v>
      </c>
      <c r="DC252" s="46" t="s">
        <v>265</v>
      </c>
      <c r="DD252" s="46" t="s">
        <v>245</v>
      </c>
      <c r="DE252" s="46" t="s">
        <v>245</v>
      </c>
      <c r="DF252" s="46" t="s">
        <v>265</v>
      </c>
      <c r="DG252" s="46" t="s">
        <v>265</v>
      </c>
      <c r="DH252" s="46" t="s">
        <v>247</v>
      </c>
      <c r="DK252" s="46" t="b">
        <f>vw_ET_Dataset_Public[[#This Row],[Event Location:  State PCODE]]=vw_ET_Dataset_Public[[#This Row],[Arrival from: Admin 1 PCODE]]</f>
        <v>0</v>
      </c>
      <c r="DL252" s="46" t="b">
        <f>vw_ET_Dataset_Public[[#This Row],[Event Location:  County PCODE]]=vw_ET_Dataset_Public[[#This Row],[Arrival from: Admin 2 PCODE]]</f>
        <v>0</v>
      </c>
      <c r="DM252" s="46" t="b">
        <f>vw_ET_Dataset_Public[[#This Row],[Event Location:  Payam PCODE]]=vw_ET_Dataset_Public[[#This Row],[Arrival from: Admin 3 PCODE]]</f>
        <v>0</v>
      </c>
      <c r="DN252" s="46" t="s">
        <v>3393</v>
      </c>
    </row>
    <row r="253" spans="1:118" x14ac:dyDescent="0.35">
      <c r="A253" s="46" t="s">
        <v>1134</v>
      </c>
      <c r="B253" s="47">
        <v>44366</v>
      </c>
      <c r="C253" s="47">
        <v>44363</v>
      </c>
      <c r="D253" s="47">
        <v>44365</v>
      </c>
      <c r="E253" s="46" t="s">
        <v>841</v>
      </c>
      <c r="F253" s="46" t="s">
        <v>57</v>
      </c>
      <c r="G253" s="46" t="s">
        <v>1054</v>
      </c>
      <c r="H253" s="46" t="s">
        <v>100</v>
      </c>
      <c r="I253" s="46" t="s">
        <v>1055</v>
      </c>
      <c r="J253" s="46" t="s">
        <v>1053</v>
      </c>
      <c r="K253" s="46" t="s">
        <v>1058</v>
      </c>
      <c r="L253" s="46" t="s">
        <v>1059</v>
      </c>
      <c r="M253" s="46">
        <v>8.1887500000000006</v>
      </c>
      <c r="N253" s="46">
        <v>30.301860000000001</v>
      </c>
      <c r="O253" s="46" t="s">
        <v>253</v>
      </c>
      <c r="P253" s="46" t="s">
        <v>271</v>
      </c>
      <c r="Q253" s="46" t="s">
        <v>6</v>
      </c>
      <c r="R253" s="46" t="b">
        <v>1</v>
      </c>
      <c r="S253" s="46" t="b">
        <v>1</v>
      </c>
      <c r="V253" s="46">
        <v>45</v>
      </c>
      <c r="W253" s="46">
        <v>120</v>
      </c>
      <c r="X253" s="46">
        <v>2</v>
      </c>
      <c r="Y253" s="46">
        <v>5</v>
      </c>
      <c r="Z253" s="46">
        <v>14</v>
      </c>
      <c r="AA253" s="46">
        <v>19</v>
      </c>
      <c r="AB253" s="46">
        <v>17</v>
      </c>
      <c r="AC253" s="46">
        <v>5</v>
      </c>
      <c r="AD253" s="46">
        <v>3</v>
      </c>
      <c r="AE253" s="46">
        <v>2</v>
      </c>
      <c r="AF253" s="46">
        <v>15</v>
      </c>
      <c r="AG253" s="46">
        <v>17</v>
      </c>
      <c r="AH253" s="46">
        <v>13</v>
      </c>
      <c r="AI253" s="46">
        <v>8</v>
      </c>
      <c r="AJ253" s="46">
        <v>62</v>
      </c>
      <c r="AK253" s="46">
        <v>58</v>
      </c>
      <c r="AL253" s="46">
        <v>12</v>
      </c>
      <c r="AM253" s="46">
        <v>13</v>
      </c>
      <c r="AN253" s="46">
        <v>120</v>
      </c>
      <c r="AO253" s="46" t="s">
        <v>12</v>
      </c>
      <c r="AP253" s="46" t="s">
        <v>48</v>
      </c>
      <c r="AR253" s="46" t="s">
        <v>234</v>
      </c>
      <c r="AV253" s="46" t="s">
        <v>255</v>
      </c>
      <c r="AX253" s="46" t="s">
        <v>65</v>
      </c>
      <c r="BD253" s="46" t="s">
        <v>237</v>
      </c>
      <c r="BP253" s="46" t="s">
        <v>237</v>
      </c>
      <c r="BQ253" s="46" t="s">
        <v>242</v>
      </c>
      <c r="BR253" s="46" t="s">
        <v>238</v>
      </c>
      <c r="BS253" s="46" t="s">
        <v>841</v>
      </c>
      <c r="BT253" s="46" t="s">
        <v>57</v>
      </c>
      <c r="BU253" s="46" t="s">
        <v>1054</v>
      </c>
      <c r="BV253" s="46" t="s">
        <v>100</v>
      </c>
      <c r="BX253" s="46" t="s">
        <v>1053</v>
      </c>
      <c r="BY253" s="46" t="s">
        <v>1055</v>
      </c>
      <c r="CA253" s="46" t="s">
        <v>1058</v>
      </c>
      <c r="CB253" s="46" t="s">
        <v>1059</v>
      </c>
      <c r="CC253" s="46" t="s">
        <v>1053</v>
      </c>
      <c r="CD253" s="46" t="s">
        <v>237</v>
      </c>
      <c r="CU253" s="46" t="s">
        <v>264</v>
      </c>
      <c r="DA253" s="46" t="s">
        <v>265</v>
      </c>
      <c r="DB253" s="46" t="s">
        <v>246</v>
      </c>
      <c r="DC253" s="46" t="s">
        <v>246</v>
      </c>
      <c r="DD253" s="46" t="s">
        <v>246</v>
      </c>
      <c r="DE253" s="46" t="s">
        <v>246</v>
      </c>
      <c r="DF253" s="46" t="s">
        <v>246</v>
      </c>
      <c r="DG253" s="46" t="s">
        <v>246</v>
      </c>
      <c r="DH253" s="46" t="s">
        <v>247</v>
      </c>
      <c r="DK253" s="46" t="b">
        <f>vw_ET_Dataset_Public[[#This Row],[Event Location:  State PCODE]]=vw_ET_Dataset_Public[[#This Row],[Arrival from: Admin 1 PCODE]]</f>
        <v>1</v>
      </c>
      <c r="DL253" s="46" t="b">
        <f>vw_ET_Dataset_Public[[#This Row],[Event Location:  County PCODE]]=vw_ET_Dataset_Public[[#This Row],[Arrival from: Admin 2 PCODE]]</f>
        <v>1</v>
      </c>
      <c r="DM253" s="46" t="b">
        <f>vw_ET_Dataset_Public[[#This Row],[Event Location:  Payam PCODE]]=vw_ET_Dataset_Public[[#This Row],[Arrival from: Admin 3 PCODE]]</f>
        <v>1</v>
      </c>
      <c r="DN253" s="46" t="s">
        <v>3390</v>
      </c>
    </row>
    <row r="254" spans="1:118" x14ac:dyDescent="0.35">
      <c r="A254" s="46" t="s">
        <v>1085</v>
      </c>
      <c r="B254" s="47">
        <v>44366</v>
      </c>
      <c r="C254" s="47">
        <v>44363</v>
      </c>
      <c r="D254" s="47">
        <v>44365</v>
      </c>
      <c r="E254" s="46" t="s">
        <v>841</v>
      </c>
      <c r="F254" s="46" t="s">
        <v>57</v>
      </c>
      <c r="G254" s="46" t="s">
        <v>1054</v>
      </c>
      <c r="H254" s="46" t="s">
        <v>100</v>
      </c>
      <c r="I254" s="46" t="s">
        <v>1124</v>
      </c>
      <c r="J254" s="46" t="s">
        <v>1123</v>
      </c>
      <c r="K254" s="46" t="s">
        <v>1132</v>
      </c>
      <c r="L254" s="46" t="s">
        <v>1123</v>
      </c>
      <c r="M254" s="46">
        <v>8.2051999999999996</v>
      </c>
      <c r="N254" s="46">
        <v>30.230550000000001</v>
      </c>
      <c r="O254" s="46" t="s">
        <v>253</v>
      </c>
      <c r="P254" s="46" t="s">
        <v>271</v>
      </c>
      <c r="Q254" s="46" t="s">
        <v>6</v>
      </c>
      <c r="R254" s="46" t="b">
        <v>1</v>
      </c>
      <c r="S254" s="46" t="b">
        <v>1</v>
      </c>
      <c r="T254" s="46" t="b">
        <v>1</v>
      </c>
      <c r="V254" s="46">
        <v>23</v>
      </c>
      <c r="W254" s="46">
        <v>127</v>
      </c>
      <c r="X254" s="46">
        <v>2</v>
      </c>
      <c r="Y254" s="46">
        <v>12</v>
      </c>
      <c r="Z254" s="46">
        <v>19</v>
      </c>
      <c r="AA254" s="46">
        <v>18</v>
      </c>
      <c r="AB254" s="46">
        <v>7</v>
      </c>
      <c r="AC254" s="46">
        <v>2</v>
      </c>
      <c r="AD254" s="46">
        <v>4</v>
      </c>
      <c r="AE254" s="46">
        <v>14</v>
      </c>
      <c r="AF254" s="46">
        <v>17</v>
      </c>
      <c r="AG254" s="46">
        <v>15</v>
      </c>
      <c r="AH254" s="46">
        <v>10</v>
      </c>
      <c r="AI254" s="46">
        <v>7</v>
      </c>
      <c r="AJ254" s="46">
        <v>60</v>
      </c>
      <c r="AK254" s="46">
        <v>67</v>
      </c>
      <c r="AL254" s="46">
        <v>32</v>
      </c>
      <c r="AM254" s="46">
        <v>9</v>
      </c>
      <c r="AN254" s="46">
        <v>127</v>
      </c>
      <c r="AO254" s="46" t="s">
        <v>12</v>
      </c>
      <c r="AP254" s="46" t="s">
        <v>48</v>
      </c>
      <c r="AR254" s="46" t="s">
        <v>234</v>
      </c>
      <c r="AV254" s="46" t="s">
        <v>255</v>
      </c>
      <c r="AX254" s="46" t="s">
        <v>65</v>
      </c>
      <c r="BD254" s="46" t="s">
        <v>237</v>
      </c>
      <c r="BP254" s="46" t="s">
        <v>237</v>
      </c>
      <c r="BQ254" s="46" t="s">
        <v>242</v>
      </c>
      <c r="BR254" s="46" t="s">
        <v>238</v>
      </c>
      <c r="BS254" s="46" t="s">
        <v>841</v>
      </c>
      <c r="BT254" s="46" t="s">
        <v>57</v>
      </c>
      <c r="BU254" s="46" t="s">
        <v>1054</v>
      </c>
      <c r="BV254" s="46" t="s">
        <v>100</v>
      </c>
      <c r="BX254" s="46" t="s">
        <v>1123</v>
      </c>
      <c r="BY254" s="46" t="s">
        <v>1124</v>
      </c>
      <c r="CA254" s="46" t="s">
        <v>244</v>
      </c>
      <c r="CB254" s="46" t="s">
        <v>240</v>
      </c>
      <c r="CC254" s="46" t="s">
        <v>1133</v>
      </c>
      <c r="CU254" s="46" t="s">
        <v>264</v>
      </c>
      <c r="DA254" s="46" t="s">
        <v>265</v>
      </c>
      <c r="DB254" s="46" t="s">
        <v>246</v>
      </c>
      <c r="DC254" s="46" t="s">
        <v>246</v>
      </c>
      <c r="DD254" s="46" t="s">
        <v>246</v>
      </c>
      <c r="DE254" s="46" t="s">
        <v>246</v>
      </c>
      <c r="DF254" s="46" t="s">
        <v>246</v>
      </c>
      <c r="DG254" s="46" t="s">
        <v>246</v>
      </c>
      <c r="DH254" s="46" t="s">
        <v>247</v>
      </c>
      <c r="DK254" s="46" t="b">
        <f>vw_ET_Dataset_Public[[#This Row],[Event Location:  State PCODE]]=vw_ET_Dataset_Public[[#This Row],[Arrival from: Admin 1 PCODE]]</f>
        <v>1</v>
      </c>
      <c r="DL254" s="46" t="b">
        <f>vw_ET_Dataset_Public[[#This Row],[Event Location:  County PCODE]]=vw_ET_Dataset_Public[[#This Row],[Arrival from: Admin 2 PCODE]]</f>
        <v>1</v>
      </c>
      <c r="DM254" s="46" t="b">
        <f>vw_ET_Dataset_Public[[#This Row],[Event Location:  Payam PCODE]]=vw_ET_Dataset_Public[[#This Row],[Arrival from: Admin 3 PCODE]]</f>
        <v>1</v>
      </c>
      <c r="DN254" s="46" t="s">
        <v>3390</v>
      </c>
    </row>
    <row r="255" spans="1:118" x14ac:dyDescent="0.35">
      <c r="A255" s="46" t="s">
        <v>1044</v>
      </c>
      <c r="B255" s="47">
        <v>44367</v>
      </c>
      <c r="C255" s="47">
        <v>44361</v>
      </c>
      <c r="D255" s="47">
        <v>44366</v>
      </c>
      <c r="E255" s="46" t="s">
        <v>841</v>
      </c>
      <c r="F255" s="46" t="s">
        <v>57</v>
      </c>
      <c r="G255" s="46" t="s">
        <v>987</v>
      </c>
      <c r="H255" s="46" t="s">
        <v>99</v>
      </c>
      <c r="I255" s="46" t="s">
        <v>1036</v>
      </c>
      <c r="J255" s="46" t="s">
        <v>1035</v>
      </c>
      <c r="K255" s="46" t="s">
        <v>1037</v>
      </c>
      <c r="L255" s="46" t="s">
        <v>1035</v>
      </c>
      <c r="M255" s="46">
        <v>8.6268701550000007</v>
      </c>
      <c r="N255" s="46">
        <v>30.00939941</v>
      </c>
      <c r="O255" s="46" t="s">
        <v>253</v>
      </c>
      <c r="P255" s="46" t="s">
        <v>271</v>
      </c>
      <c r="Q255" s="46" t="s">
        <v>24</v>
      </c>
      <c r="R255" s="46" t="b">
        <v>1</v>
      </c>
      <c r="S255" s="46" t="b">
        <v>1</v>
      </c>
      <c r="T255" s="46" t="b">
        <v>1</v>
      </c>
      <c r="V255" s="46">
        <v>4</v>
      </c>
      <c r="W255" s="46">
        <v>16</v>
      </c>
      <c r="X255" s="46">
        <v>0</v>
      </c>
      <c r="Y255" s="46">
        <v>1</v>
      </c>
      <c r="Z255" s="46">
        <v>2</v>
      </c>
      <c r="AA255" s="46">
        <v>3</v>
      </c>
      <c r="AB255" s="46">
        <v>1</v>
      </c>
      <c r="AC255" s="46">
        <v>0</v>
      </c>
      <c r="AD255" s="46">
        <v>1</v>
      </c>
      <c r="AE255" s="46">
        <v>0</v>
      </c>
      <c r="AF255" s="46">
        <v>4</v>
      </c>
      <c r="AG255" s="46">
        <v>2</v>
      </c>
      <c r="AH255" s="46">
        <v>1</v>
      </c>
      <c r="AI255" s="46">
        <v>1</v>
      </c>
      <c r="AJ255" s="46">
        <v>7</v>
      </c>
      <c r="AK255" s="46">
        <v>9</v>
      </c>
      <c r="AL255" s="46">
        <v>2</v>
      </c>
      <c r="AM255" s="46">
        <v>1</v>
      </c>
      <c r="AN255" s="46">
        <v>16</v>
      </c>
      <c r="AP255" s="46" t="s">
        <v>48</v>
      </c>
      <c r="AR255" s="46" t="s">
        <v>303</v>
      </c>
      <c r="AU255" s="46" t="b">
        <v>1</v>
      </c>
      <c r="AV255" s="46" t="s">
        <v>304</v>
      </c>
      <c r="AX255" s="46" t="s">
        <v>305</v>
      </c>
      <c r="BD255" s="46" t="s">
        <v>237</v>
      </c>
      <c r="BP255" s="46" t="s">
        <v>237</v>
      </c>
      <c r="BQ255" s="46" t="s">
        <v>944</v>
      </c>
      <c r="BR255" s="46" t="s">
        <v>942</v>
      </c>
      <c r="BS255" s="46" t="s">
        <v>945</v>
      </c>
      <c r="BT255" s="46" t="s">
        <v>943</v>
      </c>
      <c r="BU255" s="46" t="s">
        <v>946</v>
      </c>
      <c r="BV255" s="46" t="s">
        <v>943</v>
      </c>
      <c r="BX255" s="46" t="s">
        <v>352</v>
      </c>
      <c r="BY255" s="46" t="s">
        <v>244</v>
      </c>
      <c r="BZ255" s="46" t="s">
        <v>943</v>
      </c>
      <c r="CC255" s="46" t="s">
        <v>943</v>
      </c>
      <c r="CU255" s="46" t="s">
        <v>264</v>
      </c>
      <c r="DA255" s="46" t="s">
        <v>265</v>
      </c>
      <c r="DB255" s="46" t="s">
        <v>246</v>
      </c>
      <c r="DC255" s="46" t="s">
        <v>246</v>
      </c>
      <c r="DD255" s="46" t="s">
        <v>246</v>
      </c>
      <c r="DE255" s="46" t="s">
        <v>246</v>
      </c>
      <c r="DF255" s="46" t="s">
        <v>246</v>
      </c>
      <c r="DG255" s="46" t="s">
        <v>246</v>
      </c>
      <c r="DH255" s="46" t="s">
        <v>247</v>
      </c>
      <c r="DK255" s="46" t="b">
        <f>vw_ET_Dataset_Public[[#This Row],[Event Location:  State PCODE]]=vw_ET_Dataset_Public[[#This Row],[Arrival from: Admin 1 PCODE]]</f>
        <v>0</v>
      </c>
      <c r="DL255" s="46" t="b">
        <f>vw_ET_Dataset_Public[[#This Row],[Event Location:  County PCODE]]=vw_ET_Dataset_Public[[#This Row],[Arrival from: Admin 2 PCODE]]</f>
        <v>0</v>
      </c>
      <c r="DM255" s="46" t="b">
        <f>vw_ET_Dataset_Public[[#This Row],[Event Location:  Payam PCODE]]=vw_ET_Dataset_Public[[#This Row],[Arrival from: Admin 3 PCODE]]</f>
        <v>0</v>
      </c>
      <c r="DN255" s="46" t="s">
        <v>3393</v>
      </c>
    </row>
    <row r="256" spans="1:118" x14ac:dyDescent="0.35">
      <c r="A256" s="46" t="s">
        <v>1122</v>
      </c>
      <c r="B256" s="47">
        <v>44367</v>
      </c>
      <c r="C256" s="47">
        <v>44361</v>
      </c>
      <c r="D256" s="47">
        <v>44366</v>
      </c>
      <c r="E256" s="46" t="s">
        <v>841</v>
      </c>
      <c r="F256" s="46" t="s">
        <v>57</v>
      </c>
      <c r="G256" s="46" t="s">
        <v>1054</v>
      </c>
      <c r="H256" s="46" t="s">
        <v>100</v>
      </c>
      <c r="I256" s="46" t="s">
        <v>1076</v>
      </c>
      <c r="J256" s="46" t="s">
        <v>1074</v>
      </c>
      <c r="K256" s="46" t="s">
        <v>1081</v>
      </c>
      <c r="L256" s="46" t="s">
        <v>1082</v>
      </c>
      <c r="M256" s="46">
        <v>8.2959999999999994</v>
      </c>
      <c r="N256" s="46">
        <v>30.125</v>
      </c>
      <c r="O256" s="46" t="s">
        <v>253</v>
      </c>
      <c r="P256" s="46" t="s">
        <v>271</v>
      </c>
      <c r="Q256" s="46" t="s">
        <v>24</v>
      </c>
      <c r="R256" s="46" t="b">
        <v>1</v>
      </c>
      <c r="S256" s="46" t="b">
        <v>1</v>
      </c>
      <c r="T256" s="46" t="b">
        <v>1</v>
      </c>
      <c r="U256" s="46" t="b">
        <v>0</v>
      </c>
      <c r="V256" s="46">
        <v>3</v>
      </c>
      <c r="W256" s="46">
        <v>9</v>
      </c>
      <c r="X256" s="46">
        <v>0</v>
      </c>
      <c r="Y256" s="46">
        <v>1</v>
      </c>
      <c r="Z256" s="46">
        <v>0</v>
      </c>
      <c r="AA256" s="46">
        <v>3</v>
      </c>
      <c r="AB256" s="46">
        <v>1</v>
      </c>
      <c r="AC256" s="46">
        <v>0</v>
      </c>
      <c r="AD256" s="46">
        <v>0</v>
      </c>
      <c r="AE256" s="46">
        <v>1</v>
      </c>
      <c r="AF256" s="46">
        <v>1</v>
      </c>
      <c r="AG256" s="46">
        <v>2</v>
      </c>
      <c r="AH256" s="46">
        <v>0</v>
      </c>
      <c r="AI256" s="46">
        <v>0</v>
      </c>
      <c r="AJ256" s="46">
        <v>5</v>
      </c>
      <c r="AK256" s="46">
        <v>4</v>
      </c>
      <c r="AL256" s="46">
        <v>2</v>
      </c>
      <c r="AM256" s="46">
        <v>0</v>
      </c>
      <c r="AN256" s="46">
        <v>9</v>
      </c>
      <c r="AP256" s="46" t="s">
        <v>48</v>
      </c>
      <c r="AR256" s="46" t="s">
        <v>303</v>
      </c>
      <c r="AS256" s="46" t="b">
        <v>0</v>
      </c>
      <c r="AT256" s="46" t="b">
        <v>0</v>
      </c>
      <c r="AU256" s="46" t="b">
        <v>1</v>
      </c>
      <c r="AV256" s="46" t="s">
        <v>304</v>
      </c>
      <c r="AX256" s="46" t="s">
        <v>305</v>
      </c>
      <c r="BD256" s="46" t="s">
        <v>256</v>
      </c>
      <c r="BE256" s="46" t="b">
        <v>1</v>
      </c>
      <c r="BF256" s="46" t="b">
        <v>0</v>
      </c>
      <c r="BG256" s="46" t="b">
        <v>0</v>
      </c>
      <c r="BH256" s="46" t="b">
        <v>0</v>
      </c>
      <c r="BI256" s="46" t="b">
        <v>0</v>
      </c>
      <c r="BJ256" s="46" t="b">
        <v>0</v>
      </c>
      <c r="BK256" s="46" t="b">
        <v>0</v>
      </c>
      <c r="BL256" s="46" t="b">
        <v>0</v>
      </c>
      <c r="BM256" s="46" t="b">
        <v>0</v>
      </c>
      <c r="BO256" s="46" t="b">
        <v>0</v>
      </c>
      <c r="BP256" s="46" t="s">
        <v>237</v>
      </c>
      <c r="BQ256" s="46" t="s">
        <v>944</v>
      </c>
      <c r="BR256" s="46" t="s">
        <v>942</v>
      </c>
      <c r="BS256" s="46" t="s">
        <v>945</v>
      </c>
      <c r="BT256" s="46" t="s">
        <v>943</v>
      </c>
      <c r="BU256" s="46" t="s">
        <v>946</v>
      </c>
      <c r="BV256" s="46" t="s">
        <v>943</v>
      </c>
      <c r="BX256" s="46" t="s">
        <v>352</v>
      </c>
      <c r="BY256" s="46" t="s">
        <v>244</v>
      </c>
      <c r="BZ256" s="46" t="s">
        <v>943</v>
      </c>
      <c r="CC256" s="46" t="s">
        <v>943</v>
      </c>
      <c r="CU256" s="46" t="s">
        <v>264</v>
      </c>
      <c r="DA256" s="46" t="s">
        <v>265</v>
      </c>
      <c r="DB256" s="46" t="s">
        <v>246</v>
      </c>
      <c r="DC256" s="46" t="s">
        <v>265</v>
      </c>
      <c r="DD256" s="46" t="s">
        <v>246</v>
      </c>
      <c r="DE256" s="46" t="s">
        <v>246</v>
      </c>
      <c r="DF256" s="46" t="s">
        <v>246</v>
      </c>
      <c r="DG256" s="46" t="s">
        <v>246</v>
      </c>
      <c r="DH256" s="46" t="s">
        <v>247</v>
      </c>
      <c r="DK256" s="46" t="b">
        <f>vw_ET_Dataset_Public[[#This Row],[Event Location:  State PCODE]]=vw_ET_Dataset_Public[[#This Row],[Arrival from: Admin 1 PCODE]]</f>
        <v>0</v>
      </c>
      <c r="DL256" s="46" t="b">
        <f>vw_ET_Dataset_Public[[#This Row],[Event Location:  County PCODE]]=vw_ET_Dataset_Public[[#This Row],[Arrival from: Admin 2 PCODE]]</f>
        <v>0</v>
      </c>
      <c r="DM256" s="46" t="b">
        <f>vw_ET_Dataset_Public[[#This Row],[Event Location:  Payam PCODE]]=vw_ET_Dataset_Public[[#This Row],[Arrival from: Admin 3 PCODE]]</f>
        <v>0</v>
      </c>
      <c r="DN256" s="46" t="s">
        <v>3393</v>
      </c>
    </row>
    <row r="257" spans="1:118" x14ac:dyDescent="0.35">
      <c r="A257" s="46" t="s">
        <v>1442</v>
      </c>
      <c r="B257" s="47">
        <v>44367</v>
      </c>
      <c r="C257" s="47">
        <v>44361</v>
      </c>
      <c r="D257" s="47">
        <v>44366</v>
      </c>
      <c r="E257" s="46" t="s">
        <v>841</v>
      </c>
      <c r="F257" s="46" t="s">
        <v>57</v>
      </c>
      <c r="G257" s="46" t="s">
        <v>1321</v>
      </c>
      <c r="H257" s="46" t="s">
        <v>98</v>
      </c>
      <c r="I257" s="46" t="s">
        <v>1403</v>
      </c>
      <c r="J257" s="46" t="s">
        <v>98</v>
      </c>
      <c r="K257" s="46" t="s">
        <v>1440</v>
      </c>
      <c r="L257" s="46" t="s">
        <v>1441</v>
      </c>
      <c r="M257" s="46">
        <v>9.2913200000000007</v>
      </c>
      <c r="N257" s="46">
        <v>29.789919999999999</v>
      </c>
      <c r="O257" s="46" t="s">
        <v>253</v>
      </c>
      <c r="P257" s="46" t="s">
        <v>271</v>
      </c>
      <c r="Q257" s="46" t="s">
        <v>24</v>
      </c>
      <c r="R257" s="46" t="b">
        <v>1</v>
      </c>
      <c r="S257" s="46" t="b">
        <v>1</v>
      </c>
      <c r="T257" s="46" t="b">
        <v>1</v>
      </c>
      <c r="V257" s="46">
        <v>7</v>
      </c>
      <c r="W257" s="46">
        <v>47</v>
      </c>
      <c r="X257" s="46">
        <v>0</v>
      </c>
      <c r="Y257" s="46">
        <v>4</v>
      </c>
      <c r="Z257" s="46">
        <v>6</v>
      </c>
      <c r="AA257" s="46">
        <v>9</v>
      </c>
      <c r="AB257" s="46">
        <v>3</v>
      </c>
      <c r="AC257" s="46">
        <v>0</v>
      </c>
      <c r="AD257" s="46">
        <v>1</v>
      </c>
      <c r="AE257" s="46">
        <v>3</v>
      </c>
      <c r="AF257" s="46">
        <v>10</v>
      </c>
      <c r="AG257" s="46">
        <v>5</v>
      </c>
      <c r="AH257" s="46">
        <v>6</v>
      </c>
      <c r="AI257" s="46">
        <v>0</v>
      </c>
      <c r="AJ257" s="46">
        <v>22</v>
      </c>
      <c r="AK257" s="46">
        <v>25</v>
      </c>
      <c r="AL257" s="46">
        <v>8</v>
      </c>
      <c r="AM257" s="46">
        <v>0</v>
      </c>
      <c r="AN257" s="46">
        <v>47</v>
      </c>
      <c r="AP257" s="46" t="s">
        <v>48</v>
      </c>
      <c r="AR257" s="46" t="s">
        <v>303</v>
      </c>
      <c r="AU257" s="46" t="b">
        <v>1</v>
      </c>
      <c r="AV257" s="46" t="s">
        <v>304</v>
      </c>
      <c r="AX257" s="46" t="s">
        <v>305</v>
      </c>
      <c r="BD257" s="46" t="s">
        <v>256</v>
      </c>
      <c r="BE257" s="46" t="b">
        <v>1</v>
      </c>
      <c r="BP257" s="46" t="s">
        <v>237</v>
      </c>
      <c r="BQ257" s="46" t="s">
        <v>944</v>
      </c>
      <c r="BR257" s="46" t="s">
        <v>942</v>
      </c>
      <c r="BS257" s="46" t="s">
        <v>945</v>
      </c>
      <c r="BT257" s="46" t="s">
        <v>943</v>
      </c>
      <c r="BU257" s="46" t="s">
        <v>946</v>
      </c>
      <c r="BV257" s="46" t="s">
        <v>943</v>
      </c>
      <c r="BX257" s="46" t="s">
        <v>352</v>
      </c>
      <c r="BY257" s="46" t="s">
        <v>244</v>
      </c>
      <c r="BZ257" s="46" t="s">
        <v>943</v>
      </c>
      <c r="CC257" s="46" t="s">
        <v>943</v>
      </c>
      <c r="CU257" s="46" t="s">
        <v>264</v>
      </c>
      <c r="DA257" s="46" t="s">
        <v>265</v>
      </c>
      <c r="DB257" s="46" t="s">
        <v>246</v>
      </c>
      <c r="DC257" s="46" t="s">
        <v>246</v>
      </c>
      <c r="DD257" s="46" t="s">
        <v>246</v>
      </c>
      <c r="DE257" s="46" t="s">
        <v>246</v>
      </c>
      <c r="DF257" s="46" t="s">
        <v>246</v>
      </c>
      <c r="DG257" s="46" t="s">
        <v>245</v>
      </c>
      <c r="DH257" s="46" t="s">
        <v>247</v>
      </c>
      <c r="DK257" s="46" t="b">
        <f>vw_ET_Dataset_Public[[#This Row],[Event Location:  State PCODE]]=vw_ET_Dataset_Public[[#This Row],[Arrival from: Admin 1 PCODE]]</f>
        <v>0</v>
      </c>
      <c r="DL257" s="46" t="b">
        <f>vw_ET_Dataset_Public[[#This Row],[Event Location:  County PCODE]]=vw_ET_Dataset_Public[[#This Row],[Arrival from: Admin 2 PCODE]]</f>
        <v>0</v>
      </c>
      <c r="DM257" s="46" t="b">
        <f>vw_ET_Dataset_Public[[#This Row],[Event Location:  Payam PCODE]]=vw_ET_Dataset_Public[[#This Row],[Arrival from: Admin 3 PCODE]]</f>
        <v>0</v>
      </c>
      <c r="DN257" s="46" t="s">
        <v>3393</v>
      </c>
    </row>
    <row r="258" spans="1:118" x14ac:dyDescent="0.35">
      <c r="A258" s="46" t="s">
        <v>2222</v>
      </c>
      <c r="B258" s="47">
        <v>44367</v>
      </c>
      <c r="C258" s="47">
        <v>44361</v>
      </c>
      <c r="D258" s="47">
        <v>44366</v>
      </c>
      <c r="E258" s="46" t="s">
        <v>841</v>
      </c>
      <c r="F258" s="46" t="s">
        <v>57</v>
      </c>
      <c r="G258" s="46" t="s">
        <v>1321</v>
      </c>
      <c r="H258" s="46" t="s">
        <v>98</v>
      </c>
      <c r="I258" s="46" t="s">
        <v>1403</v>
      </c>
      <c r="J258" s="46" t="s">
        <v>98</v>
      </c>
      <c r="K258" s="46" t="s">
        <v>1440</v>
      </c>
      <c r="L258" s="46" t="s">
        <v>1441</v>
      </c>
      <c r="M258" s="46">
        <v>9.2913200000000007</v>
      </c>
      <c r="N258" s="46">
        <v>29.789919999999999</v>
      </c>
      <c r="O258" s="46" t="s">
        <v>253</v>
      </c>
      <c r="P258" s="46" t="s">
        <v>271</v>
      </c>
      <c r="Q258" s="46" t="s">
        <v>6</v>
      </c>
      <c r="R258" s="46" t="b">
        <v>1</v>
      </c>
      <c r="S258" s="46" t="b">
        <v>1</v>
      </c>
      <c r="T258" s="46" t="b">
        <v>1</v>
      </c>
      <c r="U258" s="46" t="b">
        <v>1</v>
      </c>
      <c r="V258" s="46">
        <v>10</v>
      </c>
      <c r="W258" s="46">
        <v>43</v>
      </c>
      <c r="X258" s="46">
        <v>2</v>
      </c>
      <c r="Y258" s="46">
        <v>3</v>
      </c>
      <c r="Z258" s="46">
        <v>7</v>
      </c>
      <c r="AA258" s="46">
        <v>8</v>
      </c>
      <c r="AB258" s="46">
        <v>3</v>
      </c>
      <c r="AC258" s="46">
        <v>0</v>
      </c>
      <c r="AD258" s="46">
        <v>0</v>
      </c>
      <c r="AE258" s="46">
        <v>4</v>
      </c>
      <c r="AF258" s="46">
        <v>6</v>
      </c>
      <c r="AG258" s="46">
        <v>4</v>
      </c>
      <c r="AH258" s="46">
        <v>5</v>
      </c>
      <c r="AI258" s="46">
        <v>1</v>
      </c>
      <c r="AJ258" s="46">
        <v>23</v>
      </c>
      <c r="AK258" s="46">
        <v>20</v>
      </c>
      <c r="AL258" s="46">
        <v>9</v>
      </c>
      <c r="AM258" s="46">
        <v>1</v>
      </c>
      <c r="AN258" s="46">
        <v>43</v>
      </c>
      <c r="AO258" s="46" t="s">
        <v>12</v>
      </c>
      <c r="AP258" s="46" t="s">
        <v>48</v>
      </c>
      <c r="AR258" s="46" t="s">
        <v>303</v>
      </c>
      <c r="AV258" s="46" t="s">
        <v>304</v>
      </c>
      <c r="AX258" s="46" t="s">
        <v>350</v>
      </c>
      <c r="AY258" s="46" t="s">
        <v>350</v>
      </c>
      <c r="AZ258" s="46" t="s">
        <v>2156</v>
      </c>
      <c r="BA258" s="46" t="b">
        <v>1</v>
      </c>
      <c r="BB258" s="46" t="b">
        <v>1</v>
      </c>
      <c r="BD258" s="46" t="s">
        <v>237</v>
      </c>
      <c r="BP258" s="46" t="s">
        <v>237</v>
      </c>
      <c r="BQ258" s="46" t="s">
        <v>944</v>
      </c>
      <c r="BR258" s="46" t="s">
        <v>942</v>
      </c>
      <c r="BS258" s="46" t="s">
        <v>945</v>
      </c>
      <c r="BT258" s="46" t="s">
        <v>943</v>
      </c>
      <c r="BU258" s="46" t="s">
        <v>946</v>
      </c>
      <c r="BV258" s="46" t="s">
        <v>943</v>
      </c>
      <c r="BX258" s="46" t="s">
        <v>352</v>
      </c>
      <c r="BY258" s="46" t="s">
        <v>244</v>
      </c>
      <c r="BZ258" s="46" t="s">
        <v>943</v>
      </c>
      <c r="CC258" s="46" t="s">
        <v>943</v>
      </c>
      <c r="CD258" s="46" t="s">
        <v>237</v>
      </c>
      <c r="CU258" s="46" t="s">
        <v>264</v>
      </c>
      <c r="DA258" s="46" t="s">
        <v>265</v>
      </c>
      <c r="DB258" s="46" t="s">
        <v>246</v>
      </c>
      <c r="DC258" s="46" t="s">
        <v>265</v>
      </c>
      <c r="DD258" s="46" t="s">
        <v>246</v>
      </c>
      <c r="DE258" s="46" t="s">
        <v>246</v>
      </c>
      <c r="DF258" s="46" t="s">
        <v>246</v>
      </c>
      <c r="DG258" s="46" t="s">
        <v>246</v>
      </c>
      <c r="DH258" s="46" t="s">
        <v>247</v>
      </c>
      <c r="DK258" s="46" t="b">
        <f>vw_ET_Dataset_Public[[#This Row],[Event Location:  State PCODE]]=vw_ET_Dataset_Public[[#This Row],[Arrival from: Admin 1 PCODE]]</f>
        <v>0</v>
      </c>
      <c r="DL258" s="46" t="b">
        <f>vw_ET_Dataset_Public[[#This Row],[Event Location:  County PCODE]]=vw_ET_Dataset_Public[[#This Row],[Arrival from: Admin 2 PCODE]]</f>
        <v>0</v>
      </c>
      <c r="DM258" s="46" t="b">
        <f>vw_ET_Dataset_Public[[#This Row],[Event Location:  Payam PCODE]]=vw_ET_Dataset_Public[[#This Row],[Arrival from: Admin 3 PCODE]]</f>
        <v>0</v>
      </c>
      <c r="DN258" s="46" t="s">
        <v>3393</v>
      </c>
    </row>
    <row r="259" spans="1:118" x14ac:dyDescent="0.35">
      <c r="A259" s="46" t="s">
        <v>1175</v>
      </c>
      <c r="B259" s="47">
        <v>44367</v>
      </c>
      <c r="C259" s="47">
        <v>44363</v>
      </c>
      <c r="D259" s="47">
        <v>44366</v>
      </c>
      <c r="E259" s="46" t="s">
        <v>841</v>
      </c>
      <c r="F259" s="46" t="s">
        <v>57</v>
      </c>
      <c r="G259" s="46" t="s">
        <v>1163</v>
      </c>
      <c r="H259" s="46" t="s">
        <v>102</v>
      </c>
      <c r="I259" s="46" t="s">
        <v>1164</v>
      </c>
      <c r="J259" s="46" t="s">
        <v>1162</v>
      </c>
      <c r="K259" s="46" t="s">
        <v>1173</v>
      </c>
      <c r="L259" s="46" t="s">
        <v>1174</v>
      </c>
      <c r="M259" s="46">
        <v>9.13462</v>
      </c>
      <c r="N259" s="46">
        <v>29.104780000000002</v>
      </c>
      <c r="O259" s="46" t="s">
        <v>253</v>
      </c>
      <c r="P259" s="46" t="s">
        <v>271</v>
      </c>
      <c r="Q259" s="46" t="s">
        <v>24</v>
      </c>
      <c r="R259" s="46" t="b">
        <v>1</v>
      </c>
      <c r="S259" s="46" t="b">
        <v>1</v>
      </c>
      <c r="T259" s="46" t="b">
        <v>1</v>
      </c>
      <c r="V259" s="46">
        <v>3</v>
      </c>
      <c r="W259" s="46">
        <v>15</v>
      </c>
      <c r="X259" s="46">
        <v>0</v>
      </c>
      <c r="Y259" s="46">
        <v>3</v>
      </c>
      <c r="Z259" s="46">
        <v>2</v>
      </c>
      <c r="AA259" s="46">
        <v>2</v>
      </c>
      <c r="AB259" s="46">
        <v>0</v>
      </c>
      <c r="AC259" s="46">
        <v>0</v>
      </c>
      <c r="AD259" s="46">
        <v>1</v>
      </c>
      <c r="AE259" s="46">
        <v>2</v>
      </c>
      <c r="AF259" s="46">
        <v>3</v>
      </c>
      <c r="AG259" s="46">
        <v>2</v>
      </c>
      <c r="AH259" s="46">
        <v>0</v>
      </c>
      <c r="AI259" s="46">
        <v>0</v>
      </c>
      <c r="AJ259" s="46">
        <v>7</v>
      </c>
      <c r="AK259" s="46">
        <v>8</v>
      </c>
      <c r="AL259" s="46">
        <v>6</v>
      </c>
      <c r="AM259" s="46">
        <v>0</v>
      </c>
      <c r="AN259" s="46">
        <v>15</v>
      </c>
      <c r="AP259" s="46" t="s">
        <v>48</v>
      </c>
      <c r="AR259" s="46" t="s">
        <v>303</v>
      </c>
      <c r="AU259" s="46" t="b">
        <v>1</v>
      </c>
      <c r="AV259" s="46" t="s">
        <v>304</v>
      </c>
      <c r="AX259" s="46" t="s">
        <v>305</v>
      </c>
      <c r="BD259" s="46" t="s">
        <v>256</v>
      </c>
      <c r="BE259" s="46" t="b">
        <v>1</v>
      </c>
      <c r="BP259" s="46" t="s">
        <v>237</v>
      </c>
      <c r="BQ259" s="46" t="s">
        <v>944</v>
      </c>
      <c r="BR259" s="46" t="s">
        <v>942</v>
      </c>
      <c r="BS259" s="46" t="s">
        <v>945</v>
      </c>
      <c r="BT259" s="46" t="s">
        <v>943</v>
      </c>
      <c r="BU259" s="46" t="s">
        <v>946</v>
      </c>
      <c r="BV259" s="46" t="s">
        <v>943</v>
      </c>
      <c r="BX259" s="46" t="s">
        <v>352</v>
      </c>
      <c r="BY259" s="46" t="s">
        <v>244</v>
      </c>
      <c r="BZ259" s="46" t="s">
        <v>943</v>
      </c>
      <c r="CC259" s="46" t="s">
        <v>943</v>
      </c>
      <c r="CU259" s="46" t="s">
        <v>264</v>
      </c>
      <c r="DA259" s="46" t="s">
        <v>265</v>
      </c>
      <c r="DB259" s="46" t="s">
        <v>265</v>
      </c>
      <c r="DC259" s="46" t="s">
        <v>246</v>
      </c>
      <c r="DD259" s="46" t="s">
        <v>246</v>
      </c>
      <c r="DE259" s="46" t="s">
        <v>246</v>
      </c>
      <c r="DF259" s="46" t="s">
        <v>246</v>
      </c>
      <c r="DG259" s="46" t="s">
        <v>246</v>
      </c>
      <c r="DH259" s="46" t="s">
        <v>247</v>
      </c>
      <c r="DK259" s="46" t="b">
        <f>vw_ET_Dataset_Public[[#This Row],[Event Location:  State PCODE]]=vw_ET_Dataset_Public[[#This Row],[Arrival from: Admin 1 PCODE]]</f>
        <v>0</v>
      </c>
      <c r="DL259" s="46" t="b">
        <f>vw_ET_Dataset_Public[[#This Row],[Event Location:  County PCODE]]=vw_ET_Dataset_Public[[#This Row],[Arrival from: Admin 2 PCODE]]</f>
        <v>0</v>
      </c>
      <c r="DM259" s="46" t="b">
        <f>vw_ET_Dataset_Public[[#This Row],[Event Location:  Payam PCODE]]=vw_ET_Dataset_Public[[#This Row],[Arrival from: Admin 3 PCODE]]</f>
        <v>0</v>
      </c>
      <c r="DN259" s="46" t="s">
        <v>3393</v>
      </c>
    </row>
    <row r="260" spans="1:118" x14ac:dyDescent="0.35">
      <c r="A260" s="46" t="s">
        <v>2153</v>
      </c>
      <c r="B260" s="47">
        <v>44369</v>
      </c>
      <c r="C260" s="47">
        <v>44367</v>
      </c>
      <c r="D260" s="47">
        <v>44368</v>
      </c>
      <c r="E260" s="46" t="s">
        <v>908</v>
      </c>
      <c r="F260" s="46" t="s">
        <v>58</v>
      </c>
      <c r="G260" s="46" t="s">
        <v>909</v>
      </c>
      <c r="H260" s="46" t="s">
        <v>61</v>
      </c>
      <c r="I260" s="46" t="s">
        <v>910</v>
      </c>
      <c r="J260" s="46" t="s">
        <v>61</v>
      </c>
      <c r="K260" s="46" t="s">
        <v>2154</v>
      </c>
      <c r="L260" s="46" t="s">
        <v>2155</v>
      </c>
      <c r="M260" s="46">
        <v>5.5869140799999997</v>
      </c>
      <c r="N260" s="46">
        <v>27.46768118</v>
      </c>
      <c r="O260" s="46" t="s">
        <v>253</v>
      </c>
      <c r="P260" s="46" t="s">
        <v>233</v>
      </c>
      <c r="Q260" s="46" t="s">
        <v>6</v>
      </c>
      <c r="T260" s="46" t="b">
        <v>1</v>
      </c>
      <c r="V260" s="46">
        <v>35</v>
      </c>
      <c r="W260" s="46">
        <v>175</v>
      </c>
      <c r="X260" s="46">
        <v>2</v>
      </c>
      <c r="Y260" s="46">
        <v>9</v>
      </c>
      <c r="Z260" s="46">
        <v>18</v>
      </c>
      <c r="AA260" s="46">
        <v>32</v>
      </c>
      <c r="AB260" s="46">
        <v>14</v>
      </c>
      <c r="AC260" s="46">
        <v>3</v>
      </c>
      <c r="AD260" s="46">
        <v>4</v>
      </c>
      <c r="AE260" s="46">
        <v>11</v>
      </c>
      <c r="AF260" s="46">
        <v>23</v>
      </c>
      <c r="AG260" s="46">
        <v>38</v>
      </c>
      <c r="AH260" s="46">
        <v>16</v>
      </c>
      <c r="AI260" s="46">
        <v>5</v>
      </c>
      <c r="AJ260" s="46">
        <v>78</v>
      </c>
      <c r="AK260" s="46">
        <v>97</v>
      </c>
      <c r="AL260" s="46">
        <v>26</v>
      </c>
      <c r="AM260" s="46">
        <v>8</v>
      </c>
      <c r="AN260" s="46">
        <v>175</v>
      </c>
      <c r="AO260" s="46" t="s">
        <v>12</v>
      </c>
      <c r="AP260" s="46" t="s">
        <v>48</v>
      </c>
      <c r="AR260" s="46" t="s">
        <v>272</v>
      </c>
      <c r="AV260" s="46" t="s">
        <v>255</v>
      </c>
      <c r="AX260" s="46" t="s">
        <v>29</v>
      </c>
      <c r="AZ260" s="46" t="s">
        <v>2156</v>
      </c>
      <c r="BA260" s="46" t="b">
        <v>1</v>
      </c>
      <c r="BB260" s="46" t="b">
        <v>1</v>
      </c>
      <c r="BD260" s="46" t="s">
        <v>237</v>
      </c>
      <c r="BP260" s="46" t="s">
        <v>237</v>
      </c>
      <c r="BQ260" s="46" t="s">
        <v>242</v>
      </c>
      <c r="BR260" s="46" t="s">
        <v>238</v>
      </c>
      <c r="BS260" s="46" t="s">
        <v>908</v>
      </c>
      <c r="BT260" s="46" t="s">
        <v>58</v>
      </c>
      <c r="BU260" s="46" t="s">
        <v>909</v>
      </c>
      <c r="BV260" s="46" t="s">
        <v>61</v>
      </c>
      <c r="BX260" s="46" t="s">
        <v>2157</v>
      </c>
      <c r="BY260" s="46" t="s">
        <v>2159</v>
      </c>
      <c r="CA260" s="46" t="s">
        <v>2160</v>
      </c>
      <c r="CB260" s="46" t="s">
        <v>2158</v>
      </c>
      <c r="CC260" s="46" t="s">
        <v>2157</v>
      </c>
      <c r="CD260" s="46" t="s">
        <v>237</v>
      </c>
      <c r="CU260" s="46" t="s">
        <v>264</v>
      </c>
      <c r="DA260" s="46" t="s">
        <v>265</v>
      </c>
      <c r="DB260" s="46" t="s">
        <v>265</v>
      </c>
      <c r="DC260" s="46" t="s">
        <v>265</v>
      </c>
      <c r="DD260" s="46" t="s">
        <v>265</v>
      </c>
      <c r="DE260" s="46" t="s">
        <v>265</v>
      </c>
      <c r="DF260" s="46" t="s">
        <v>265</v>
      </c>
      <c r="DG260" s="46" t="s">
        <v>265</v>
      </c>
      <c r="DH260" s="46" t="s">
        <v>247</v>
      </c>
      <c r="DK260" s="46" t="b">
        <f>vw_ET_Dataset_Public[[#This Row],[Event Location:  State PCODE]]=vw_ET_Dataset_Public[[#This Row],[Arrival from: Admin 1 PCODE]]</f>
        <v>1</v>
      </c>
      <c r="DL260" s="46" t="b">
        <f>vw_ET_Dataset_Public[[#This Row],[Event Location:  County PCODE]]=vw_ET_Dataset_Public[[#This Row],[Arrival from: Admin 2 PCODE]]</f>
        <v>1</v>
      </c>
      <c r="DM260" s="46" t="b">
        <f>vw_ET_Dataset_Public[[#This Row],[Event Location:  Payam PCODE]]=vw_ET_Dataset_Public[[#This Row],[Arrival from: Admin 3 PCODE]]</f>
        <v>0</v>
      </c>
      <c r="DN260" s="46" t="s">
        <v>3391</v>
      </c>
    </row>
    <row r="261" spans="1:118" x14ac:dyDescent="0.35">
      <c r="A261" s="46" t="s">
        <v>2105</v>
      </c>
      <c r="B261" s="47">
        <v>44370</v>
      </c>
      <c r="C261" s="47">
        <v>44358</v>
      </c>
      <c r="D261" s="47">
        <v>44370</v>
      </c>
      <c r="E261" s="46" t="s">
        <v>908</v>
      </c>
      <c r="F261" s="46" t="s">
        <v>58</v>
      </c>
      <c r="G261" s="46" t="s">
        <v>2108</v>
      </c>
      <c r="H261" s="46" t="s">
        <v>2106</v>
      </c>
      <c r="I261" s="46" t="s">
        <v>2109</v>
      </c>
      <c r="J261" s="46" t="s">
        <v>2107</v>
      </c>
      <c r="K261" s="46" t="s">
        <v>2110</v>
      </c>
      <c r="L261" s="46" t="s">
        <v>2111</v>
      </c>
      <c r="M261" s="46">
        <v>5.3464</v>
      </c>
      <c r="N261" s="46">
        <v>30.322199999999999</v>
      </c>
      <c r="O261" s="46" t="s">
        <v>232</v>
      </c>
      <c r="P261" s="46" t="s">
        <v>271</v>
      </c>
      <c r="Q261" s="46" t="s">
        <v>6</v>
      </c>
      <c r="R261" s="46" t="b">
        <v>1</v>
      </c>
      <c r="U261" s="46" t="b">
        <v>1</v>
      </c>
      <c r="V261" s="46">
        <v>45</v>
      </c>
      <c r="W261" s="46">
        <v>306</v>
      </c>
      <c r="X261" s="46">
        <v>13</v>
      </c>
      <c r="Y261" s="46">
        <v>17</v>
      </c>
      <c r="Z261" s="46">
        <v>34</v>
      </c>
      <c r="AA261" s="46">
        <v>26</v>
      </c>
      <c r="AB261" s="46">
        <v>28</v>
      </c>
      <c r="AC261" s="46">
        <v>18</v>
      </c>
      <c r="AD261" s="46">
        <v>26</v>
      </c>
      <c r="AE261" s="46">
        <v>30</v>
      </c>
      <c r="AF261" s="46">
        <v>51</v>
      </c>
      <c r="AG261" s="46">
        <v>21</v>
      </c>
      <c r="AH261" s="46">
        <v>26</v>
      </c>
      <c r="AI261" s="46">
        <v>16</v>
      </c>
      <c r="AJ261" s="46">
        <v>136</v>
      </c>
      <c r="AK261" s="46">
        <v>170</v>
      </c>
      <c r="AL261" s="46">
        <v>86</v>
      </c>
      <c r="AM261" s="46">
        <v>34</v>
      </c>
      <c r="AN261" s="46">
        <v>306</v>
      </c>
      <c r="AO261" s="46" t="s">
        <v>12</v>
      </c>
      <c r="AP261" s="46" t="s">
        <v>47</v>
      </c>
      <c r="AR261" s="46" t="s">
        <v>272</v>
      </c>
      <c r="AV261" s="46" t="s">
        <v>255</v>
      </c>
      <c r="AX261" s="46" t="s">
        <v>29</v>
      </c>
      <c r="AZ261" s="46" t="s">
        <v>789</v>
      </c>
      <c r="BB261" s="46" t="b">
        <v>1</v>
      </c>
      <c r="BC261" s="46" t="b">
        <v>1</v>
      </c>
      <c r="BD261" s="46" t="s">
        <v>256</v>
      </c>
      <c r="BE261" s="46" t="b">
        <v>1</v>
      </c>
      <c r="BK261" s="46" t="b">
        <v>1</v>
      </c>
      <c r="BP261" s="46" t="s">
        <v>237</v>
      </c>
      <c r="BQ261" s="46" t="s">
        <v>242</v>
      </c>
      <c r="BR261" s="46" t="s">
        <v>238</v>
      </c>
      <c r="BS261" s="46" t="s">
        <v>908</v>
      </c>
      <c r="BT261" s="46" t="s">
        <v>58</v>
      </c>
      <c r="BU261" s="46" t="s">
        <v>2108</v>
      </c>
      <c r="BV261" s="46" t="s">
        <v>2106</v>
      </c>
      <c r="BX261" s="46" t="s">
        <v>2107</v>
      </c>
      <c r="BY261" s="46" t="s">
        <v>2109</v>
      </c>
      <c r="CA261" s="46" t="s">
        <v>244</v>
      </c>
      <c r="CB261" s="46" t="s">
        <v>240</v>
      </c>
      <c r="CC261" s="46" t="s">
        <v>2112</v>
      </c>
      <c r="CD261" s="46" t="s">
        <v>237</v>
      </c>
      <c r="CU261" s="46" t="s">
        <v>237</v>
      </c>
      <c r="DA261" s="46" t="s">
        <v>245</v>
      </c>
      <c r="DB261" s="46" t="s">
        <v>245</v>
      </c>
      <c r="DC261" s="46" t="s">
        <v>245</v>
      </c>
      <c r="DD261" s="46" t="s">
        <v>245</v>
      </c>
      <c r="DE261" s="46" t="s">
        <v>245</v>
      </c>
      <c r="DF261" s="46" t="s">
        <v>245</v>
      </c>
      <c r="DG261" s="46" t="s">
        <v>246</v>
      </c>
      <c r="DH261" s="46" t="s">
        <v>247</v>
      </c>
      <c r="DK261" s="46" t="b">
        <f>vw_ET_Dataset_Public[[#This Row],[Event Location:  State PCODE]]=vw_ET_Dataset_Public[[#This Row],[Arrival from: Admin 1 PCODE]]</f>
        <v>1</v>
      </c>
      <c r="DL261" s="46" t="b">
        <f>vw_ET_Dataset_Public[[#This Row],[Event Location:  County PCODE]]=vw_ET_Dataset_Public[[#This Row],[Arrival from: Admin 2 PCODE]]</f>
        <v>1</v>
      </c>
      <c r="DM261" s="46" t="b">
        <f>vw_ET_Dataset_Public[[#This Row],[Event Location:  Payam PCODE]]=vw_ET_Dataset_Public[[#This Row],[Arrival from: Admin 3 PCODE]]</f>
        <v>1</v>
      </c>
      <c r="DN261" s="46" t="s">
        <v>3390</v>
      </c>
    </row>
    <row r="262" spans="1:118" x14ac:dyDescent="0.35">
      <c r="A262" s="46" t="s">
        <v>2410</v>
      </c>
      <c r="B262" s="47">
        <v>44370</v>
      </c>
      <c r="C262" s="47">
        <v>44360</v>
      </c>
      <c r="D262" s="47">
        <v>44363</v>
      </c>
      <c r="E262" s="46" t="s">
        <v>260</v>
      </c>
      <c r="F262" s="46" t="s">
        <v>83</v>
      </c>
      <c r="G262" s="46" t="s">
        <v>697</v>
      </c>
      <c r="H262" s="46" t="s">
        <v>90</v>
      </c>
      <c r="I262" s="46" t="s">
        <v>698</v>
      </c>
      <c r="J262" s="46" t="s">
        <v>696</v>
      </c>
      <c r="K262" s="46" t="s">
        <v>2411</v>
      </c>
      <c r="L262" s="46" t="s">
        <v>2412</v>
      </c>
      <c r="M262" s="46">
        <v>8.4210996629999997</v>
      </c>
      <c r="N262" s="46">
        <v>31.9598999</v>
      </c>
      <c r="O262" s="46" t="s">
        <v>253</v>
      </c>
      <c r="P262" s="46" t="s">
        <v>382</v>
      </c>
      <c r="Q262" s="46" t="s">
        <v>6</v>
      </c>
      <c r="R262" s="46" t="b">
        <v>1</v>
      </c>
      <c r="V262" s="46">
        <v>27</v>
      </c>
      <c r="W262" s="46">
        <v>162</v>
      </c>
      <c r="X262" s="46">
        <v>4</v>
      </c>
      <c r="Y262" s="46">
        <v>12</v>
      </c>
      <c r="Z262" s="46">
        <v>19</v>
      </c>
      <c r="AA262" s="46">
        <v>20</v>
      </c>
      <c r="AB262" s="46">
        <v>8</v>
      </c>
      <c r="AC262" s="46">
        <v>6</v>
      </c>
      <c r="AD262" s="46">
        <v>8</v>
      </c>
      <c r="AE262" s="46">
        <v>13</v>
      </c>
      <c r="AF262" s="46">
        <v>24</v>
      </c>
      <c r="AG262" s="46">
        <v>26</v>
      </c>
      <c r="AH262" s="46">
        <v>13</v>
      </c>
      <c r="AI262" s="46">
        <v>9</v>
      </c>
      <c r="AJ262" s="46">
        <v>69</v>
      </c>
      <c r="AK262" s="46">
        <v>93</v>
      </c>
      <c r="AL262" s="46">
        <v>37</v>
      </c>
      <c r="AM262" s="46">
        <v>15</v>
      </c>
      <c r="AN262" s="46">
        <v>162</v>
      </c>
      <c r="AO262" s="46" t="s">
        <v>12</v>
      </c>
      <c r="AP262" s="46" t="s">
        <v>48</v>
      </c>
      <c r="AR262" s="46" t="s">
        <v>272</v>
      </c>
      <c r="AV262" s="46" t="s">
        <v>255</v>
      </c>
      <c r="AX262" s="46" t="s">
        <v>29</v>
      </c>
      <c r="AZ262" s="46" t="s">
        <v>701</v>
      </c>
      <c r="BC262" s="46" t="b">
        <v>1</v>
      </c>
      <c r="BD262" s="46" t="s">
        <v>256</v>
      </c>
      <c r="BE262" s="46" t="b">
        <v>1</v>
      </c>
      <c r="BF262" s="46" t="b">
        <v>1</v>
      </c>
      <c r="BK262" s="46" t="b">
        <v>1</v>
      </c>
      <c r="BL262" s="46" t="b">
        <v>1</v>
      </c>
      <c r="BP262" s="46" t="s">
        <v>237</v>
      </c>
      <c r="BQ262" s="46" t="s">
        <v>242</v>
      </c>
      <c r="BR262" s="46" t="s">
        <v>238</v>
      </c>
      <c r="BS262" s="46" t="s">
        <v>260</v>
      </c>
      <c r="BT262" s="46" t="s">
        <v>83</v>
      </c>
      <c r="BU262" s="46" t="s">
        <v>697</v>
      </c>
      <c r="BV262" s="46" t="s">
        <v>90</v>
      </c>
      <c r="BX262" s="46" t="s">
        <v>696</v>
      </c>
      <c r="BY262" s="46" t="s">
        <v>698</v>
      </c>
      <c r="CA262" s="46" t="s">
        <v>244</v>
      </c>
      <c r="CB262" s="46" t="s">
        <v>240</v>
      </c>
      <c r="CC262" s="46" t="s">
        <v>2413</v>
      </c>
      <c r="CD262" s="46" t="s">
        <v>237</v>
      </c>
      <c r="CU262" s="46" t="s">
        <v>256</v>
      </c>
      <c r="CV262" s="46">
        <v>9</v>
      </c>
      <c r="CW262" s="46">
        <v>45</v>
      </c>
      <c r="CX262" s="46" t="s">
        <v>234</v>
      </c>
      <c r="CY262" s="46" t="s">
        <v>2279</v>
      </c>
      <c r="DA262" s="46" t="s">
        <v>245</v>
      </c>
      <c r="DB262" s="46" t="s">
        <v>245</v>
      </c>
      <c r="DC262" s="46" t="s">
        <v>265</v>
      </c>
      <c r="DD262" s="46" t="s">
        <v>245</v>
      </c>
      <c r="DE262" s="46" t="s">
        <v>246</v>
      </c>
      <c r="DF262" s="46" t="s">
        <v>245</v>
      </c>
      <c r="DG262" s="46" t="s">
        <v>246</v>
      </c>
      <c r="DH262" s="46" t="s">
        <v>247</v>
      </c>
      <c r="DK262" s="46" t="b">
        <f>vw_ET_Dataset_Public[[#This Row],[Event Location:  State PCODE]]=vw_ET_Dataset_Public[[#This Row],[Arrival from: Admin 1 PCODE]]</f>
        <v>1</v>
      </c>
      <c r="DL262" s="46" t="b">
        <f>vw_ET_Dataset_Public[[#This Row],[Event Location:  County PCODE]]=vw_ET_Dataset_Public[[#This Row],[Arrival from: Admin 2 PCODE]]</f>
        <v>1</v>
      </c>
      <c r="DM262" s="46" t="b">
        <f>vw_ET_Dataset_Public[[#This Row],[Event Location:  Payam PCODE]]=vw_ET_Dataset_Public[[#This Row],[Arrival from: Admin 3 PCODE]]</f>
        <v>1</v>
      </c>
      <c r="DN262" s="46" t="s">
        <v>3390</v>
      </c>
    </row>
    <row r="263" spans="1:118" x14ac:dyDescent="0.35">
      <c r="A263" s="46" t="s">
        <v>695</v>
      </c>
      <c r="B263" s="47">
        <v>44371</v>
      </c>
      <c r="C263" s="47">
        <v>44325</v>
      </c>
      <c r="D263" s="47">
        <v>44328</v>
      </c>
      <c r="E263" s="46" t="s">
        <v>260</v>
      </c>
      <c r="F263" s="46" t="s">
        <v>83</v>
      </c>
      <c r="G263" s="46" t="s">
        <v>697</v>
      </c>
      <c r="H263" s="46" t="s">
        <v>90</v>
      </c>
      <c r="I263" s="46" t="s">
        <v>698</v>
      </c>
      <c r="J263" s="46" t="s">
        <v>696</v>
      </c>
      <c r="K263" s="46" t="s">
        <v>699</v>
      </c>
      <c r="L263" s="46" t="s">
        <v>700</v>
      </c>
      <c r="M263" s="46">
        <v>8.4991699999999994</v>
      </c>
      <c r="N263" s="46">
        <v>31.975480000000001</v>
      </c>
      <c r="O263" s="46" t="s">
        <v>253</v>
      </c>
      <c r="P263" s="46" t="s">
        <v>302</v>
      </c>
      <c r="Q263" s="46" t="s">
        <v>6</v>
      </c>
      <c r="R263" s="46" t="b">
        <v>1</v>
      </c>
      <c r="U263" s="46" t="b">
        <v>1</v>
      </c>
      <c r="V263" s="46">
        <v>42</v>
      </c>
      <c r="W263" s="46">
        <v>210</v>
      </c>
      <c r="X263" s="46">
        <v>5</v>
      </c>
      <c r="Y263" s="46">
        <v>15</v>
      </c>
      <c r="Z263" s="46">
        <v>20</v>
      </c>
      <c r="AA263" s="46">
        <v>25</v>
      </c>
      <c r="AB263" s="46">
        <v>16</v>
      </c>
      <c r="AC263" s="46">
        <v>5</v>
      </c>
      <c r="AD263" s="46">
        <v>8</v>
      </c>
      <c r="AE263" s="46">
        <v>18</v>
      </c>
      <c r="AF263" s="46">
        <v>35</v>
      </c>
      <c r="AG263" s="46">
        <v>38</v>
      </c>
      <c r="AH263" s="46">
        <v>18</v>
      </c>
      <c r="AI263" s="46">
        <v>7</v>
      </c>
      <c r="AJ263" s="46">
        <v>86</v>
      </c>
      <c r="AK263" s="46">
        <v>124</v>
      </c>
      <c r="AL263" s="46">
        <v>46</v>
      </c>
      <c r="AM263" s="46">
        <v>12</v>
      </c>
      <c r="AN263" s="46">
        <v>210</v>
      </c>
      <c r="AO263" s="46" t="s">
        <v>12</v>
      </c>
      <c r="AP263" s="46" t="s">
        <v>48</v>
      </c>
      <c r="AR263" s="46" t="s">
        <v>272</v>
      </c>
      <c r="AV263" s="46" t="s">
        <v>255</v>
      </c>
      <c r="AX263" s="46" t="s">
        <v>29</v>
      </c>
      <c r="AZ263" s="46" t="s">
        <v>701</v>
      </c>
      <c r="BC263" s="46" t="b">
        <v>1</v>
      </c>
      <c r="BD263" s="46" t="s">
        <v>256</v>
      </c>
      <c r="BE263" s="46" t="b">
        <v>1</v>
      </c>
      <c r="BF263" s="46" t="b">
        <v>1</v>
      </c>
      <c r="BL263" s="46" t="b">
        <v>1</v>
      </c>
      <c r="BP263" s="46" t="s">
        <v>237</v>
      </c>
      <c r="BQ263" s="46" t="s">
        <v>242</v>
      </c>
      <c r="BR263" s="46" t="s">
        <v>238</v>
      </c>
      <c r="BS263" s="46" t="s">
        <v>260</v>
      </c>
      <c r="BT263" s="46" t="s">
        <v>83</v>
      </c>
      <c r="BU263" s="46" t="s">
        <v>704</v>
      </c>
      <c r="BV263" s="46" t="s">
        <v>91</v>
      </c>
      <c r="BX263" s="46" t="s">
        <v>702</v>
      </c>
      <c r="BY263" s="46" t="s">
        <v>705</v>
      </c>
      <c r="CA263" s="46" t="s">
        <v>706</v>
      </c>
      <c r="CB263" s="46" t="s">
        <v>703</v>
      </c>
      <c r="CC263" s="46" t="s">
        <v>702</v>
      </c>
      <c r="CD263" s="46" t="s">
        <v>237</v>
      </c>
      <c r="CU263" s="46" t="s">
        <v>237</v>
      </c>
      <c r="DA263" s="46" t="s">
        <v>265</v>
      </c>
      <c r="DB263" s="46" t="s">
        <v>245</v>
      </c>
      <c r="DC263" s="46" t="s">
        <v>245</v>
      </c>
      <c r="DD263" s="46" t="s">
        <v>265</v>
      </c>
      <c r="DE263" s="46" t="s">
        <v>265</v>
      </c>
      <c r="DF263" s="46" t="s">
        <v>245</v>
      </c>
      <c r="DG263" s="46" t="s">
        <v>265</v>
      </c>
      <c r="DH263" s="46" t="s">
        <v>247</v>
      </c>
      <c r="DK263" s="46" t="b">
        <f>vw_ET_Dataset_Public[[#This Row],[Event Location:  State PCODE]]=vw_ET_Dataset_Public[[#This Row],[Arrival from: Admin 1 PCODE]]</f>
        <v>1</v>
      </c>
      <c r="DL263" s="46" t="b">
        <f>vw_ET_Dataset_Public[[#This Row],[Event Location:  County PCODE]]=vw_ET_Dataset_Public[[#This Row],[Arrival from: Admin 2 PCODE]]</f>
        <v>0</v>
      </c>
      <c r="DM263" s="46" t="b">
        <f>vw_ET_Dataset_Public[[#This Row],[Event Location:  Payam PCODE]]=vw_ET_Dataset_Public[[#This Row],[Arrival from: Admin 3 PCODE]]</f>
        <v>0</v>
      </c>
      <c r="DN263" s="46" t="s">
        <v>3392</v>
      </c>
    </row>
    <row r="264" spans="1:118" x14ac:dyDescent="0.35">
      <c r="A264" s="46" t="s">
        <v>1060</v>
      </c>
      <c r="B264" s="47">
        <v>44373</v>
      </c>
      <c r="C264" s="47">
        <v>44371</v>
      </c>
      <c r="D264" s="47">
        <v>44372</v>
      </c>
      <c r="E264" s="46" t="s">
        <v>841</v>
      </c>
      <c r="F264" s="46" t="s">
        <v>57</v>
      </c>
      <c r="G264" s="46" t="s">
        <v>1054</v>
      </c>
      <c r="H264" s="46" t="s">
        <v>100</v>
      </c>
      <c r="I264" s="46" t="s">
        <v>1124</v>
      </c>
      <c r="J264" s="46" t="s">
        <v>1123</v>
      </c>
      <c r="K264" s="46" t="s">
        <v>1128</v>
      </c>
      <c r="L264" s="46" t="s">
        <v>1129</v>
      </c>
      <c r="M264" s="46">
        <v>8.1972000250000008</v>
      </c>
      <c r="N264" s="46">
        <v>30.250294839999999</v>
      </c>
      <c r="O264" s="46" t="s">
        <v>253</v>
      </c>
      <c r="P264" s="46" t="s">
        <v>271</v>
      </c>
      <c r="Q264" s="46" t="s">
        <v>6</v>
      </c>
      <c r="R264" s="46" t="b">
        <v>1</v>
      </c>
      <c r="S264" s="46" t="b">
        <v>1</v>
      </c>
      <c r="V264" s="46">
        <v>28</v>
      </c>
      <c r="W264" s="46">
        <v>173</v>
      </c>
      <c r="X264" s="46">
        <v>2</v>
      </c>
      <c r="Y264" s="46">
        <v>5</v>
      </c>
      <c r="Z264" s="46">
        <v>22</v>
      </c>
      <c r="AA264" s="46">
        <v>16</v>
      </c>
      <c r="AB264" s="46">
        <v>30</v>
      </c>
      <c r="AC264" s="46">
        <v>18</v>
      </c>
      <c r="AD264" s="46">
        <v>5</v>
      </c>
      <c r="AE264" s="46">
        <v>7</v>
      </c>
      <c r="AF264" s="46">
        <v>18</v>
      </c>
      <c r="AG264" s="46">
        <v>20</v>
      </c>
      <c r="AH264" s="46">
        <v>17</v>
      </c>
      <c r="AI264" s="46">
        <v>13</v>
      </c>
      <c r="AJ264" s="46">
        <v>93</v>
      </c>
      <c r="AK264" s="46">
        <v>80</v>
      </c>
      <c r="AL264" s="46">
        <v>19</v>
      </c>
      <c r="AM264" s="46">
        <v>31</v>
      </c>
      <c r="AN264" s="46">
        <v>173</v>
      </c>
      <c r="AO264" s="46" t="s">
        <v>12</v>
      </c>
      <c r="AP264" s="46" t="s">
        <v>48</v>
      </c>
      <c r="AR264" s="46" t="s">
        <v>234</v>
      </c>
      <c r="AV264" s="46" t="s">
        <v>255</v>
      </c>
      <c r="AX264" s="46" t="s">
        <v>65</v>
      </c>
      <c r="BD264" s="46" t="s">
        <v>237</v>
      </c>
      <c r="BP264" s="46" t="s">
        <v>237</v>
      </c>
      <c r="BQ264" s="46" t="s">
        <v>242</v>
      </c>
      <c r="BR264" s="46" t="s">
        <v>238</v>
      </c>
      <c r="BS264" s="46" t="s">
        <v>841</v>
      </c>
      <c r="BT264" s="46" t="s">
        <v>57</v>
      </c>
      <c r="BU264" s="46" t="s">
        <v>1054</v>
      </c>
      <c r="BV264" s="46" t="s">
        <v>100</v>
      </c>
      <c r="BX264" s="46" t="s">
        <v>1123</v>
      </c>
      <c r="BY264" s="46" t="s">
        <v>1124</v>
      </c>
      <c r="CA264" s="46" t="s">
        <v>1128</v>
      </c>
      <c r="CB264" s="46" t="s">
        <v>1129</v>
      </c>
      <c r="CC264" s="46" t="s">
        <v>1123</v>
      </c>
      <c r="CD264" s="46" t="s">
        <v>237</v>
      </c>
      <c r="CU264" s="46" t="s">
        <v>264</v>
      </c>
      <c r="DA264" s="46" t="s">
        <v>265</v>
      </c>
      <c r="DB264" s="46" t="s">
        <v>246</v>
      </c>
      <c r="DC264" s="46" t="s">
        <v>246</v>
      </c>
      <c r="DD264" s="46" t="s">
        <v>246</v>
      </c>
      <c r="DE264" s="46" t="s">
        <v>246</v>
      </c>
      <c r="DF264" s="46" t="s">
        <v>246</v>
      </c>
      <c r="DG264" s="46" t="s">
        <v>245</v>
      </c>
      <c r="DH264" s="46" t="s">
        <v>247</v>
      </c>
      <c r="DK264" s="46" t="b">
        <f>vw_ET_Dataset_Public[[#This Row],[Event Location:  State PCODE]]=vw_ET_Dataset_Public[[#This Row],[Arrival from: Admin 1 PCODE]]</f>
        <v>1</v>
      </c>
      <c r="DL264" s="46" t="b">
        <f>vw_ET_Dataset_Public[[#This Row],[Event Location:  County PCODE]]=vw_ET_Dataset_Public[[#This Row],[Arrival from: Admin 2 PCODE]]</f>
        <v>1</v>
      </c>
      <c r="DM264" s="46" t="b">
        <f>vw_ET_Dataset_Public[[#This Row],[Event Location:  Payam PCODE]]=vw_ET_Dataset_Public[[#This Row],[Arrival from: Admin 3 PCODE]]</f>
        <v>1</v>
      </c>
      <c r="DN264" s="46" t="s">
        <v>3390</v>
      </c>
    </row>
    <row r="265" spans="1:118" x14ac:dyDescent="0.35">
      <c r="A265" s="46" t="s">
        <v>975</v>
      </c>
      <c r="B265" s="47">
        <v>44374</v>
      </c>
      <c r="C265" s="47">
        <v>44368</v>
      </c>
      <c r="D265" s="47">
        <v>44369</v>
      </c>
      <c r="E265" s="46" t="s">
        <v>841</v>
      </c>
      <c r="F265" s="46" t="s">
        <v>57</v>
      </c>
      <c r="G265" s="46" t="s">
        <v>938</v>
      </c>
      <c r="H265" s="46" t="s">
        <v>97</v>
      </c>
      <c r="I265" s="46" t="s">
        <v>972</v>
      </c>
      <c r="J265" s="46" t="s">
        <v>971</v>
      </c>
      <c r="K265" s="46" t="s">
        <v>973</v>
      </c>
      <c r="L265" s="46" t="s">
        <v>974</v>
      </c>
      <c r="M265" s="46">
        <v>9.3115100860000002</v>
      </c>
      <c r="N265" s="46">
        <v>29.982999800000002</v>
      </c>
      <c r="O265" s="46" t="s">
        <v>253</v>
      </c>
      <c r="P265" s="46" t="s">
        <v>382</v>
      </c>
      <c r="Q265" s="46" t="s">
        <v>24</v>
      </c>
      <c r="R265" s="46" t="b">
        <v>1</v>
      </c>
      <c r="S265" s="46" t="b">
        <v>1</v>
      </c>
      <c r="T265" s="46" t="b">
        <v>1</v>
      </c>
      <c r="V265" s="46">
        <v>5</v>
      </c>
      <c r="W265" s="46">
        <v>21</v>
      </c>
      <c r="X265" s="46">
        <v>0</v>
      </c>
      <c r="Y265" s="46">
        <v>1</v>
      </c>
      <c r="Z265" s="46">
        <v>4</v>
      </c>
      <c r="AA265" s="46">
        <v>6</v>
      </c>
      <c r="AB265" s="46">
        <v>0</v>
      </c>
      <c r="AC265" s="46">
        <v>0</v>
      </c>
      <c r="AD265" s="46">
        <v>0</v>
      </c>
      <c r="AE265" s="46">
        <v>2</v>
      </c>
      <c r="AF265" s="46">
        <v>3</v>
      </c>
      <c r="AG265" s="46">
        <v>4</v>
      </c>
      <c r="AH265" s="46">
        <v>1</v>
      </c>
      <c r="AI265" s="46">
        <v>0</v>
      </c>
      <c r="AJ265" s="46">
        <v>11</v>
      </c>
      <c r="AK265" s="46">
        <v>10</v>
      </c>
      <c r="AL265" s="46">
        <v>3</v>
      </c>
      <c r="AM265" s="46">
        <v>0</v>
      </c>
      <c r="AN265" s="46">
        <v>21</v>
      </c>
      <c r="AP265" s="46" t="s">
        <v>48</v>
      </c>
      <c r="AR265" s="46" t="s">
        <v>303</v>
      </c>
      <c r="AU265" s="46" t="b">
        <v>1</v>
      </c>
      <c r="AV265" s="46" t="s">
        <v>304</v>
      </c>
      <c r="AX265" s="46" t="s">
        <v>305</v>
      </c>
      <c r="BD265" s="46" t="s">
        <v>237</v>
      </c>
      <c r="BP265" s="46" t="s">
        <v>237</v>
      </c>
      <c r="BQ265" s="46" t="s">
        <v>944</v>
      </c>
      <c r="BR265" s="46" t="s">
        <v>942</v>
      </c>
      <c r="BS265" s="46" t="s">
        <v>945</v>
      </c>
      <c r="BT265" s="46" t="s">
        <v>943</v>
      </c>
      <c r="BU265" s="46" t="s">
        <v>946</v>
      </c>
      <c r="BV265" s="46" t="s">
        <v>943</v>
      </c>
      <c r="BX265" s="46" t="s">
        <v>352</v>
      </c>
      <c r="BY265" s="46" t="s">
        <v>244</v>
      </c>
      <c r="BZ265" s="46" t="s">
        <v>943</v>
      </c>
      <c r="CC265" s="46" t="s">
        <v>943</v>
      </c>
      <c r="CU265" s="46" t="s">
        <v>264</v>
      </c>
      <c r="DA265" s="46" t="s">
        <v>265</v>
      </c>
      <c r="DB265" s="46" t="s">
        <v>246</v>
      </c>
      <c r="DC265" s="46" t="s">
        <v>265</v>
      </c>
      <c r="DD265" s="46" t="s">
        <v>246</v>
      </c>
      <c r="DE265" s="46" t="s">
        <v>246</v>
      </c>
      <c r="DF265" s="46" t="s">
        <v>246</v>
      </c>
      <c r="DG265" s="46" t="s">
        <v>246</v>
      </c>
      <c r="DH265" s="46" t="s">
        <v>247</v>
      </c>
      <c r="DK265" s="46" t="b">
        <f>vw_ET_Dataset_Public[[#This Row],[Event Location:  State PCODE]]=vw_ET_Dataset_Public[[#This Row],[Arrival from: Admin 1 PCODE]]</f>
        <v>0</v>
      </c>
      <c r="DL265" s="46" t="b">
        <f>vw_ET_Dataset_Public[[#This Row],[Event Location:  County PCODE]]=vw_ET_Dataset_Public[[#This Row],[Arrival from: Admin 2 PCODE]]</f>
        <v>0</v>
      </c>
      <c r="DM265" s="46" t="b">
        <f>vw_ET_Dataset_Public[[#This Row],[Event Location:  Payam PCODE]]=vw_ET_Dataset_Public[[#This Row],[Arrival from: Admin 3 PCODE]]</f>
        <v>0</v>
      </c>
      <c r="DN265" s="46" t="s">
        <v>3393</v>
      </c>
    </row>
    <row r="266" spans="1:118" x14ac:dyDescent="0.35">
      <c r="A266" s="46" t="s">
        <v>1043</v>
      </c>
      <c r="B266" s="47">
        <v>44374</v>
      </c>
      <c r="C266" s="47">
        <v>44368</v>
      </c>
      <c r="D266" s="47">
        <v>44369</v>
      </c>
      <c r="E266" s="46" t="s">
        <v>841</v>
      </c>
      <c r="F266" s="46" t="s">
        <v>57</v>
      </c>
      <c r="G266" s="46" t="s">
        <v>987</v>
      </c>
      <c r="H266" s="46" t="s">
        <v>99</v>
      </c>
      <c r="I266" s="46" t="s">
        <v>1036</v>
      </c>
      <c r="J266" s="46" t="s">
        <v>1035</v>
      </c>
      <c r="K266" s="46" t="s">
        <v>1037</v>
      </c>
      <c r="L266" s="46" t="s">
        <v>1035</v>
      </c>
      <c r="M266" s="46">
        <v>8.6268701550000007</v>
      </c>
      <c r="N266" s="46">
        <v>30.00939941</v>
      </c>
      <c r="O266" s="46" t="s">
        <v>253</v>
      </c>
      <c r="P266" s="46" t="s">
        <v>382</v>
      </c>
      <c r="Q266" s="46" t="s">
        <v>24</v>
      </c>
      <c r="R266" s="46" t="b">
        <v>1</v>
      </c>
      <c r="S266" s="46" t="b">
        <v>1</v>
      </c>
      <c r="T266" s="46" t="b">
        <v>1</v>
      </c>
      <c r="V266" s="46">
        <v>6</v>
      </c>
      <c r="W266" s="46">
        <v>38</v>
      </c>
      <c r="X266" s="46">
        <v>2</v>
      </c>
      <c r="Y266" s="46">
        <v>2</v>
      </c>
      <c r="Z266" s="46">
        <v>5</v>
      </c>
      <c r="AA266" s="46">
        <v>6</v>
      </c>
      <c r="AB266" s="46">
        <v>3</v>
      </c>
      <c r="AC266" s="46">
        <v>0</v>
      </c>
      <c r="AD266" s="46">
        <v>0</v>
      </c>
      <c r="AE266" s="46">
        <v>3</v>
      </c>
      <c r="AF266" s="46">
        <v>7</v>
      </c>
      <c r="AG266" s="46">
        <v>5</v>
      </c>
      <c r="AH266" s="46">
        <v>2</v>
      </c>
      <c r="AI266" s="46">
        <v>3</v>
      </c>
      <c r="AJ266" s="46">
        <v>18</v>
      </c>
      <c r="AK266" s="46">
        <v>20</v>
      </c>
      <c r="AL266" s="46">
        <v>7</v>
      </c>
      <c r="AM266" s="46">
        <v>3</v>
      </c>
      <c r="AN266" s="46">
        <v>38</v>
      </c>
      <c r="AP266" s="46" t="s">
        <v>48</v>
      </c>
      <c r="AR266" s="46" t="s">
        <v>303</v>
      </c>
      <c r="AU266" s="46" t="b">
        <v>1</v>
      </c>
      <c r="AV266" s="46" t="s">
        <v>304</v>
      </c>
      <c r="AX266" s="46" t="s">
        <v>305</v>
      </c>
      <c r="BD266" s="46" t="s">
        <v>237</v>
      </c>
      <c r="BP266" s="46" t="s">
        <v>237</v>
      </c>
      <c r="BQ266" s="46" t="s">
        <v>944</v>
      </c>
      <c r="BR266" s="46" t="s">
        <v>942</v>
      </c>
      <c r="BS266" s="46" t="s">
        <v>945</v>
      </c>
      <c r="BT266" s="46" t="s">
        <v>943</v>
      </c>
      <c r="BU266" s="46" t="s">
        <v>946</v>
      </c>
      <c r="BV266" s="46" t="s">
        <v>943</v>
      </c>
      <c r="BX266" s="46" t="s">
        <v>352</v>
      </c>
      <c r="BY266" s="46" t="s">
        <v>244</v>
      </c>
      <c r="BZ266" s="46" t="s">
        <v>943</v>
      </c>
      <c r="CC266" s="46" t="s">
        <v>943</v>
      </c>
      <c r="CU266" s="46" t="s">
        <v>264</v>
      </c>
      <c r="DA266" s="46" t="s">
        <v>265</v>
      </c>
      <c r="DB266" s="46" t="s">
        <v>246</v>
      </c>
      <c r="DC266" s="46" t="s">
        <v>246</v>
      </c>
      <c r="DD266" s="46" t="s">
        <v>246</v>
      </c>
      <c r="DE266" s="46" t="s">
        <v>265</v>
      </c>
      <c r="DF266" s="46" t="s">
        <v>246</v>
      </c>
      <c r="DG266" s="46" t="s">
        <v>245</v>
      </c>
      <c r="DH266" s="46" t="s">
        <v>247</v>
      </c>
      <c r="DK266" s="46" t="b">
        <f>vw_ET_Dataset_Public[[#This Row],[Event Location:  State PCODE]]=vw_ET_Dataset_Public[[#This Row],[Arrival from: Admin 1 PCODE]]</f>
        <v>0</v>
      </c>
      <c r="DL266" s="46" t="b">
        <f>vw_ET_Dataset_Public[[#This Row],[Event Location:  County PCODE]]=vw_ET_Dataset_Public[[#This Row],[Arrival from: Admin 2 PCODE]]</f>
        <v>0</v>
      </c>
      <c r="DM266" s="46" t="b">
        <f>vw_ET_Dataset_Public[[#This Row],[Event Location:  Payam PCODE]]=vw_ET_Dataset_Public[[#This Row],[Arrival from: Admin 3 PCODE]]</f>
        <v>0</v>
      </c>
      <c r="DN266" s="46" t="s">
        <v>3393</v>
      </c>
    </row>
    <row r="267" spans="1:118" x14ac:dyDescent="0.35">
      <c r="A267" s="46" t="s">
        <v>1412</v>
      </c>
      <c r="B267" s="47">
        <v>44374</v>
      </c>
      <c r="C267" s="47">
        <v>44368</v>
      </c>
      <c r="D267" s="47">
        <v>44369</v>
      </c>
      <c r="E267" s="46" t="s">
        <v>841</v>
      </c>
      <c r="F267" s="46" t="s">
        <v>57</v>
      </c>
      <c r="G267" s="46" t="s">
        <v>1321</v>
      </c>
      <c r="H267" s="46" t="s">
        <v>98</v>
      </c>
      <c r="I267" s="46" t="s">
        <v>1403</v>
      </c>
      <c r="J267" s="46" t="s">
        <v>98</v>
      </c>
      <c r="K267" s="46" t="s">
        <v>1410</v>
      </c>
      <c r="L267" s="46" t="s">
        <v>1411</v>
      </c>
      <c r="M267" s="46">
        <v>9.2986856800000002</v>
      </c>
      <c r="N267" s="46">
        <v>29.792877740000002</v>
      </c>
      <c r="O267" s="46" t="s">
        <v>253</v>
      </c>
      <c r="P267" s="46" t="s">
        <v>382</v>
      </c>
      <c r="Q267" s="46" t="s">
        <v>24</v>
      </c>
      <c r="R267" s="46" t="b">
        <v>1</v>
      </c>
      <c r="S267" s="46" t="b">
        <v>1</v>
      </c>
      <c r="T267" s="46" t="b">
        <v>1</v>
      </c>
      <c r="V267" s="46">
        <v>9</v>
      </c>
      <c r="W267" s="46">
        <v>46</v>
      </c>
      <c r="X267" s="46">
        <v>0</v>
      </c>
      <c r="Y267" s="46">
        <v>4</v>
      </c>
      <c r="Z267" s="46">
        <v>6</v>
      </c>
      <c r="AA267" s="46">
        <v>9</v>
      </c>
      <c r="AB267" s="46">
        <v>5</v>
      </c>
      <c r="AC267" s="46">
        <v>0</v>
      </c>
      <c r="AD267" s="46">
        <v>1</v>
      </c>
      <c r="AE267" s="46">
        <v>2</v>
      </c>
      <c r="AF267" s="46">
        <v>7</v>
      </c>
      <c r="AG267" s="46">
        <v>8</v>
      </c>
      <c r="AH267" s="46">
        <v>4</v>
      </c>
      <c r="AI267" s="46">
        <v>0</v>
      </c>
      <c r="AJ267" s="46">
        <v>24</v>
      </c>
      <c r="AK267" s="46">
        <v>22</v>
      </c>
      <c r="AL267" s="46">
        <v>7</v>
      </c>
      <c r="AM267" s="46">
        <v>0</v>
      </c>
      <c r="AN267" s="46">
        <v>46</v>
      </c>
      <c r="AP267" s="46" t="s">
        <v>48</v>
      </c>
      <c r="AR267" s="46" t="s">
        <v>303</v>
      </c>
      <c r="AT267" s="46" t="b">
        <v>1</v>
      </c>
      <c r="AV267" s="46" t="s">
        <v>304</v>
      </c>
      <c r="AX267" s="46" t="s">
        <v>305</v>
      </c>
      <c r="BD267" s="46" t="s">
        <v>237</v>
      </c>
      <c r="BP267" s="46" t="s">
        <v>237</v>
      </c>
      <c r="BQ267" s="46" t="s">
        <v>944</v>
      </c>
      <c r="BR267" s="46" t="s">
        <v>942</v>
      </c>
      <c r="BS267" s="46" t="s">
        <v>945</v>
      </c>
      <c r="BT267" s="46" t="s">
        <v>943</v>
      </c>
      <c r="BU267" s="46" t="s">
        <v>946</v>
      </c>
      <c r="BV267" s="46" t="s">
        <v>943</v>
      </c>
      <c r="BX267" s="46" t="s">
        <v>352</v>
      </c>
      <c r="BY267" s="46" t="s">
        <v>244</v>
      </c>
      <c r="BZ267" s="46" t="s">
        <v>943</v>
      </c>
      <c r="CC267" s="46" t="s">
        <v>943</v>
      </c>
      <c r="CU267" s="46" t="s">
        <v>264</v>
      </c>
      <c r="DA267" s="46" t="s">
        <v>265</v>
      </c>
      <c r="DB267" s="46" t="s">
        <v>246</v>
      </c>
      <c r="DC267" s="46" t="s">
        <v>246</v>
      </c>
      <c r="DD267" s="46" t="s">
        <v>246</v>
      </c>
      <c r="DE267" s="46" t="s">
        <v>246</v>
      </c>
      <c r="DF267" s="46" t="s">
        <v>246</v>
      </c>
      <c r="DG267" s="46" t="s">
        <v>246</v>
      </c>
      <c r="DH267" s="46" t="s">
        <v>247</v>
      </c>
      <c r="DK267" s="46" t="b">
        <f>vw_ET_Dataset_Public[[#This Row],[Event Location:  State PCODE]]=vw_ET_Dataset_Public[[#This Row],[Arrival from: Admin 1 PCODE]]</f>
        <v>0</v>
      </c>
      <c r="DL267" s="46" t="b">
        <f>vw_ET_Dataset_Public[[#This Row],[Event Location:  County PCODE]]=vw_ET_Dataset_Public[[#This Row],[Arrival from: Admin 2 PCODE]]</f>
        <v>0</v>
      </c>
      <c r="DM267" s="46" t="b">
        <f>vw_ET_Dataset_Public[[#This Row],[Event Location:  Payam PCODE]]=vw_ET_Dataset_Public[[#This Row],[Arrival from: Admin 3 PCODE]]</f>
        <v>0</v>
      </c>
      <c r="DN267" s="46" t="s">
        <v>3393</v>
      </c>
    </row>
    <row r="268" spans="1:118" x14ac:dyDescent="0.35">
      <c r="A268" s="46" t="s">
        <v>1131</v>
      </c>
      <c r="B268" s="47">
        <v>44374</v>
      </c>
      <c r="C268" s="47">
        <v>44368</v>
      </c>
      <c r="D268" s="47">
        <v>44370</v>
      </c>
      <c r="E268" s="46" t="s">
        <v>841</v>
      </c>
      <c r="F268" s="46" t="s">
        <v>57</v>
      </c>
      <c r="G268" s="46" t="s">
        <v>1054</v>
      </c>
      <c r="H268" s="46" t="s">
        <v>100</v>
      </c>
      <c r="I268" s="46" t="s">
        <v>1124</v>
      </c>
      <c r="J268" s="46" t="s">
        <v>1123</v>
      </c>
      <c r="K268" s="46" t="s">
        <v>1132</v>
      </c>
      <c r="L268" s="46" t="s">
        <v>1123</v>
      </c>
      <c r="M268" s="46">
        <v>8.2051999999999996</v>
      </c>
      <c r="N268" s="46">
        <v>30.230550000000001</v>
      </c>
      <c r="O268" s="46" t="s">
        <v>253</v>
      </c>
      <c r="P268" s="46" t="s">
        <v>382</v>
      </c>
      <c r="Q268" s="46" t="s">
        <v>24</v>
      </c>
      <c r="R268" s="46" t="b">
        <v>1</v>
      </c>
      <c r="S268" s="46" t="b">
        <v>1</v>
      </c>
      <c r="T268" s="46" t="b">
        <v>1</v>
      </c>
      <c r="V268" s="46">
        <v>8</v>
      </c>
      <c r="W268" s="46">
        <v>40</v>
      </c>
      <c r="X268" s="46">
        <v>0</v>
      </c>
      <c r="Y268" s="46">
        <v>3</v>
      </c>
      <c r="Z268" s="46">
        <v>5</v>
      </c>
      <c r="AA268" s="46">
        <v>6</v>
      </c>
      <c r="AB268" s="46">
        <v>3</v>
      </c>
      <c r="AC268" s="46">
        <v>1</v>
      </c>
      <c r="AD268" s="46">
        <v>1</v>
      </c>
      <c r="AE268" s="46">
        <v>4</v>
      </c>
      <c r="AF268" s="46">
        <v>7</v>
      </c>
      <c r="AG268" s="46">
        <v>5</v>
      </c>
      <c r="AH268" s="46">
        <v>3</v>
      </c>
      <c r="AI268" s="46">
        <v>2</v>
      </c>
      <c r="AJ268" s="46">
        <v>18</v>
      </c>
      <c r="AK268" s="46">
        <v>22</v>
      </c>
      <c r="AL268" s="46">
        <v>8</v>
      </c>
      <c r="AM268" s="46">
        <v>3</v>
      </c>
      <c r="AN268" s="46">
        <v>40</v>
      </c>
      <c r="AP268" s="46" t="s">
        <v>48</v>
      </c>
      <c r="AR268" s="46" t="s">
        <v>303</v>
      </c>
      <c r="AT268" s="46" t="b">
        <v>1</v>
      </c>
      <c r="AU268" s="46" t="b">
        <v>1</v>
      </c>
      <c r="AV268" s="46" t="s">
        <v>304</v>
      </c>
      <c r="AX268" s="46" t="s">
        <v>305</v>
      </c>
      <c r="BD268" s="46" t="s">
        <v>256</v>
      </c>
      <c r="BE268" s="46" t="b">
        <v>1</v>
      </c>
      <c r="BP268" s="46" t="s">
        <v>237</v>
      </c>
      <c r="BQ268" s="46" t="s">
        <v>944</v>
      </c>
      <c r="BR268" s="46" t="s">
        <v>942</v>
      </c>
      <c r="BS268" s="46" t="s">
        <v>945</v>
      </c>
      <c r="BT268" s="46" t="s">
        <v>943</v>
      </c>
      <c r="BU268" s="46" t="s">
        <v>946</v>
      </c>
      <c r="BV268" s="46" t="s">
        <v>943</v>
      </c>
      <c r="BX268" s="46" t="s">
        <v>352</v>
      </c>
      <c r="BY268" s="46" t="s">
        <v>244</v>
      </c>
      <c r="BZ268" s="46" t="s">
        <v>943</v>
      </c>
      <c r="CC268" s="46" t="s">
        <v>943</v>
      </c>
      <c r="CU268" s="46" t="s">
        <v>264</v>
      </c>
      <c r="DA268" s="46" t="s">
        <v>265</v>
      </c>
      <c r="DB268" s="46" t="s">
        <v>246</v>
      </c>
      <c r="DC268" s="46" t="s">
        <v>265</v>
      </c>
      <c r="DD268" s="46" t="s">
        <v>246</v>
      </c>
      <c r="DE268" s="46" t="s">
        <v>246</v>
      </c>
      <c r="DF268" s="46" t="s">
        <v>265</v>
      </c>
      <c r="DG268" s="46" t="s">
        <v>246</v>
      </c>
      <c r="DH268" s="46" t="s">
        <v>247</v>
      </c>
      <c r="DK268" s="46" t="b">
        <f>vw_ET_Dataset_Public[[#This Row],[Event Location:  State PCODE]]=vw_ET_Dataset_Public[[#This Row],[Arrival from: Admin 1 PCODE]]</f>
        <v>0</v>
      </c>
      <c r="DL268" s="46" t="b">
        <f>vw_ET_Dataset_Public[[#This Row],[Event Location:  County PCODE]]=vw_ET_Dataset_Public[[#This Row],[Arrival from: Admin 2 PCODE]]</f>
        <v>0</v>
      </c>
      <c r="DM268" s="46" t="b">
        <f>vw_ET_Dataset_Public[[#This Row],[Event Location:  Payam PCODE]]=vw_ET_Dataset_Public[[#This Row],[Arrival from: Admin 3 PCODE]]</f>
        <v>0</v>
      </c>
      <c r="DN268" s="46" t="s">
        <v>3393</v>
      </c>
    </row>
    <row r="269" spans="1:118" x14ac:dyDescent="0.35">
      <c r="A269" s="46" t="s">
        <v>2228</v>
      </c>
      <c r="B269" s="47">
        <v>44375</v>
      </c>
      <c r="C269" s="47">
        <v>44368</v>
      </c>
      <c r="D269" s="47">
        <v>44370</v>
      </c>
      <c r="E269" s="46" t="s">
        <v>841</v>
      </c>
      <c r="F269" s="46" t="s">
        <v>57</v>
      </c>
      <c r="G269" s="46" t="s">
        <v>1321</v>
      </c>
      <c r="H269" s="46" t="s">
        <v>98</v>
      </c>
      <c r="I269" s="46" t="s">
        <v>1403</v>
      </c>
      <c r="J269" s="46" t="s">
        <v>98</v>
      </c>
      <c r="K269" s="46" t="s">
        <v>1453</v>
      </c>
      <c r="L269" s="46" t="s">
        <v>1454</v>
      </c>
      <c r="M269" s="46">
        <v>9.2850103379999993</v>
      </c>
      <c r="N269" s="46">
        <v>29.783300400000002</v>
      </c>
      <c r="O269" s="46" t="s">
        <v>253</v>
      </c>
      <c r="P269" s="46" t="s">
        <v>271</v>
      </c>
      <c r="Q269" s="46" t="s">
        <v>6</v>
      </c>
      <c r="R269" s="46" t="b">
        <v>1</v>
      </c>
      <c r="S269" s="46" t="b">
        <v>1</v>
      </c>
      <c r="T269" s="46" t="b">
        <v>1</v>
      </c>
      <c r="V269" s="46">
        <v>10</v>
      </c>
      <c r="W269" s="46">
        <v>45</v>
      </c>
      <c r="X269" s="46">
        <v>1</v>
      </c>
      <c r="Y269" s="46">
        <v>3</v>
      </c>
      <c r="Z269" s="46">
        <v>5</v>
      </c>
      <c r="AA269" s="46">
        <v>7</v>
      </c>
      <c r="AB269" s="46">
        <v>4</v>
      </c>
      <c r="AC269" s="46">
        <v>1</v>
      </c>
      <c r="AD269" s="46">
        <v>0</v>
      </c>
      <c r="AE269" s="46">
        <v>4</v>
      </c>
      <c r="AF269" s="46">
        <v>8</v>
      </c>
      <c r="AG269" s="46">
        <v>6</v>
      </c>
      <c r="AH269" s="46">
        <v>3</v>
      </c>
      <c r="AI269" s="46">
        <v>3</v>
      </c>
      <c r="AJ269" s="46">
        <v>21</v>
      </c>
      <c r="AK269" s="46">
        <v>24</v>
      </c>
      <c r="AL269" s="46">
        <v>8</v>
      </c>
      <c r="AM269" s="46">
        <v>4</v>
      </c>
      <c r="AN269" s="46">
        <v>45</v>
      </c>
      <c r="AO269" s="46" t="s">
        <v>12</v>
      </c>
      <c r="AP269" s="46" t="s">
        <v>48</v>
      </c>
      <c r="AR269" s="46" t="s">
        <v>303</v>
      </c>
      <c r="AV269" s="46" t="s">
        <v>304</v>
      </c>
      <c r="AX269" s="46" t="s">
        <v>350</v>
      </c>
      <c r="AY269" s="46" t="s">
        <v>350</v>
      </c>
      <c r="AZ269" s="46" t="s">
        <v>906</v>
      </c>
      <c r="BA269" s="46" t="b">
        <v>1</v>
      </c>
      <c r="BD269" s="46" t="s">
        <v>237</v>
      </c>
      <c r="BP269" s="46" t="s">
        <v>237</v>
      </c>
      <c r="BQ269" s="46" t="s">
        <v>944</v>
      </c>
      <c r="BR269" s="46" t="s">
        <v>942</v>
      </c>
      <c r="BS269" s="46" t="s">
        <v>945</v>
      </c>
      <c r="BT269" s="46" t="s">
        <v>943</v>
      </c>
      <c r="BU269" s="46" t="s">
        <v>946</v>
      </c>
      <c r="BV269" s="46" t="s">
        <v>943</v>
      </c>
      <c r="BX269" s="46" t="s">
        <v>352</v>
      </c>
      <c r="BY269" s="46" t="s">
        <v>244</v>
      </c>
      <c r="BZ269" s="46" t="s">
        <v>943</v>
      </c>
      <c r="CC269" s="46" t="s">
        <v>943</v>
      </c>
      <c r="CD269" s="46" t="s">
        <v>237</v>
      </c>
      <c r="CU269" s="46" t="s">
        <v>264</v>
      </c>
      <c r="DA269" s="46" t="s">
        <v>265</v>
      </c>
      <c r="DB269" s="46" t="s">
        <v>246</v>
      </c>
      <c r="DC269" s="46" t="s">
        <v>246</v>
      </c>
      <c r="DD269" s="46" t="s">
        <v>246</v>
      </c>
      <c r="DE269" s="46" t="s">
        <v>246</v>
      </c>
      <c r="DF269" s="46" t="s">
        <v>246</v>
      </c>
      <c r="DG269" s="46" t="s">
        <v>246</v>
      </c>
      <c r="DH269" s="46" t="s">
        <v>247</v>
      </c>
      <c r="DK269" s="46" t="b">
        <f>vw_ET_Dataset_Public[[#This Row],[Event Location:  State PCODE]]=vw_ET_Dataset_Public[[#This Row],[Arrival from: Admin 1 PCODE]]</f>
        <v>0</v>
      </c>
      <c r="DL269" s="46" t="b">
        <f>vw_ET_Dataset_Public[[#This Row],[Event Location:  County PCODE]]=vw_ET_Dataset_Public[[#This Row],[Arrival from: Admin 2 PCODE]]</f>
        <v>0</v>
      </c>
      <c r="DM269" s="46" t="b">
        <f>vw_ET_Dataset_Public[[#This Row],[Event Location:  Payam PCODE]]=vw_ET_Dataset_Public[[#This Row],[Arrival from: Admin 3 PCODE]]</f>
        <v>0</v>
      </c>
      <c r="DN269" s="46" t="s">
        <v>3393</v>
      </c>
    </row>
    <row r="270" spans="1:118" x14ac:dyDescent="0.35">
      <c r="A270" s="46" t="s">
        <v>970</v>
      </c>
      <c r="B270" s="47">
        <v>44375</v>
      </c>
      <c r="C270" s="47">
        <v>44373</v>
      </c>
      <c r="D270" s="47">
        <v>44374</v>
      </c>
      <c r="E270" s="46" t="s">
        <v>841</v>
      </c>
      <c r="F270" s="46" t="s">
        <v>57</v>
      </c>
      <c r="G270" s="46" t="s">
        <v>938</v>
      </c>
      <c r="H270" s="46" t="s">
        <v>97</v>
      </c>
      <c r="I270" s="46" t="s">
        <v>972</v>
      </c>
      <c r="J270" s="46" t="s">
        <v>971</v>
      </c>
      <c r="K270" s="46" t="s">
        <v>973</v>
      </c>
      <c r="L270" s="46" t="s">
        <v>974</v>
      </c>
      <c r="M270" s="46">
        <v>9.3115100860000002</v>
      </c>
      <c r="N270" s="46">
        <v>29.982999800000002</v>
      </c>
      <c r="O270" s="46" t="s">
        <v>253</v>
      </c>
      <c r="P270" s="46" t="s">
        <v>382</v>
      </c>
      <c r="Q270" s="46" t="s">
        <v>24</v>
      </c>
      <c r="R270" s="46" t="b">
        <v>1</v>
      </c>
      <c r="S270" s="46" t="b">
        <v>1</v>
      </c>
      <c r="T270" s="46" t="b">
        <v>1</v>
      </c>
      <c r="U270" s="46" t="b">
        <v>0</v>
      </c>
      <c r="V270" s="46">
        <v>6</v>
      </c>
      <c r="W270" s="46">
        <v>26</v>
      </c>
      <c r="X270" s="46">
        <v>0</v>
      </c>
      <c r="Y270" s="46">
        <v>1</v>
      </c>
      <c r="Z270" s="46">
        <v>5</v>
      </c>
      <c r="AA270" s="46">
        <v>4</v>
      </c>
      <c r="AB270" s="46">
        <v>2</v>
      </c>
      <c r="AC270" s="46">
        <v>0</v>
      </c>
      <c r="AD270" s="46">
        <v>0</v>
      </c>
      <c r="AE270" s="46">
        <v>2</v>
      </c>
      <c r="AF270" s="46">
        <v>4</v>
      </c>
      <c r="AG270" s="46">
        <v>5</v>
      </c>
      <c r="AH270" s="46">
        <v>3</v>
      </c>
      <c r="AI270" s="46">
        <v>0</v>
      </c>
      <c r="AJ270" s="46">
        <v>12</v>
      </c>
      <c r="AK270" s="46">
        <v>14</v>
      </c>
      <c r="AL270" s="46">
        <v>3</v>
      </c>
      <c r="AM270" s="46">
        <v>0</v>
      </c>
      <c r="AN270" s="46">
        <v>26</v>
      </c>
      <c r="AP270" s="46" t="s">
        <v>48</v>
      </c>
      <c r="AR270" s="46" t="s">
        <v>303</v>
      </c>
      <c r="AS270" s="46" t="b">
        <v>1</v>
      </c>
      <c r="AT270" s="46" t="b">
        <v>1</v>
      </c>
      <c r="AU270" s="46" t="b">
        <v>1</v>
      </c>
      <c r="AV270" s="46" t="s">
        <v>304</v>
      </c>
      <c r="AX270" s="46" t="s">
        <v>305</v>
      </c>
      <c r="BD270" s="46" t="s">
        <v>237</v>
      </c>
      <c r="BE270" s="46" t="b">
        <v>0</v>
      </c>
      <c r="BF270" s="46" t="b">
        <v>0</v>
      </c>
      <c r="BG270" s="46" t="b">
        <v>0</v>
      </c>
      <c r="BH270" s="46" t="b">
        <v>0</v>
      </c>
      <c r="BI270" s="46" t="b">
        <v>0</v>
      </c>
      <c r="BJ270" s="46" t="b">
        <v>0</v>
      </c>
      <c r="BK270" s="46" t="b">
        <v>0</v>
      </c>
      <c r="BL270" s="46" t="b">
        <v>0</v>
      </c>
      <c r="BM270" s="46" t="b">
        <v>0</v>
      </c>
      <c r="BO270" s="46" t="b">
        <v>0</v>
      </c>
      <c r="BP270" s="46" t="s">
        <v>237</v>
      </c>
      <c r="BQ270" s="46" t="s">
        <v>944</v>
      </c>
      <c r="BR270" s="46" t="s">
        <v>942</v>
      </c>
      <c r="BS270" s="46" t="s">
        <v>945</v>
      </c>
      <c r="BT270" s="46" t="s">
        <v>943</v>
      </c>
      <c r="BU270" s="46" t="s">
        <v>946</v>
      </c>
      <c r="BV270" s="46" t="s">
        <v>943</v>
      </c>
      <c r="BX270" s="46" t="s">
        <v>352</v>
      </c>
      <c r="BY270" s="46" t="s">
        <v>244</v>
      </c>
      <c r="BZ270" s="46" t="s">
        <v>943</v>
      </c>
      <c r="CC270" s="46" t="s">
        <v>943</v>
      </c>
      <c r="CU270" s="46" t="s">
        <v>264</v>
      </c>
      <c r="DA270" s="46" t="s">
        <v>265</v>
      </c>
      <c r="DB270" s="46" t="s">
        <v>246</v>
      </c>
      <c r="DC270" s="46" t="s">
        <v>246</v>
      </c>
      <c r="DD270" s="46" t="s">
        <v>265</v>
      </c>
      <c r="DE270" s="46" t="s">
        <v>246</v>
      </c>
      <c r="DF270" s="46" t="s">
        <v>246</v>
      </c>
      <c r="DG270" s="46" t="s">
        <v>246</v>
      </c>
      <c r="DH270" s="46" t="s">
        <v>247</v>
      </c>
      <c r="DK270" s="46" t="b">
        <f>vw_ET_Dataset_Public[[#This Row],[Event Location:  State PCODE]]=vw_ET_Dataset_Public[[#This Row],[Arrival from: Admin 1 PCODE]]</f>
        <v>0</v>
      </c>
      <c r="DL270" s="46" t="b">
        <f>vw_ET_Dataset_Public[[#This Row],[Event Location:  County PCODE]]=vw_ET_Dataset_Public[[#This Row],[Arrival from: Admin 2 PCODE]]</f>
        <v>0</v>
      </c>
      <c r="DM270" s="46" t="b">
        <f>vw_ET_Dataset_Public[[#This Row],[Event Location:  Payam PCODE]]=vw_ET_Dataset_Public[[#This Row],[Arrival from: Admin 3 PCODE]]</f>
        <v>0</v>
      </c>
      <c r="DN270" s="46" t="s">
        <v>3393</v>
      </c>
    </row>
    <row r="271" spans="1:118" x14ac:dyDescent="0.35">
      <c r="A271" s="46" t="s">
        <v>1042</v>
      </c>
      <c r="B271" s="47">
        <v>44375</v>
      </c>
      <c r="C271" s="47">
        <v>44373</v>
      </c>
      <c r="D271" s="47">
        <v>44374</v>
      </c>
      <c r="E271" s="46" t="s">
        <v>841</v>
      </c>
      <c r="F271" s="46" t="s">
        <v>57</v>
      </c>
      <c r="G271" s="46" t="s">
        <v>987</v>
      </c>
      <c r="H271" s="46" t="s">
        <v>99</v>
      </c>
      <c r="I271" s="46" t="s">
        <v>1036</v>
      </c>
      <c r="J271" s="46" t="s">
        <v>1035</v>
      </c>
      <c r="K271" s="46" t="s">
        <v>1037</v>
      </c>
      <c r="L271" s="46" t="s">
        <v>1035</v>
      </c>
      <c r="M271" s="46">
        <v>8.6268701550000007</v>
      </c>
      <c r="N271" s="46">
        <v>30.00939941</v>
      </c>
      <c r="O271" s="46" t="s">
        <v>253</v>
      </c>
      <c r="P271" s="46" t="s">
        <v>382</v>
      </c>
      <c r="Q271" s="46" t="s">
        <v>24</v>
      </c>
      <c r="R271" s="46" t="b">
        <v>1</v>
      </c>
      <c r="S271" s="46" t="b">
        <v>1</v>
      </c>
      <c r="T271" s="46" t="b">
        <v>1</v>
      </c>
      <c r="V271" s="46">
        <v>7</v>
      </c>
      <c r="W271" s="46">
        <v>39</v>
      </c>
      <c r="X271" s="46">
        <v>1</v>
      </c>
      <c r="Y271" s="46">
        <v>4</v>
      </c>
      <c r="Z271" s="46">
        <v>5</v>
      </c>
      <c r="AA271" s="46">
        <v>6</v>
      </c>
      <c r="AB271" s="46">
        <v>3</v>
      </c>
      <c r="AC271" s="46">
        <v>0</v>
      </c>
      <c r="AD271" s="46">
        <v>0</v>
      </c>
      <c r="AE271" s="46">
        <v>3</v>
      </c>
      <c r="AF271" s="46">
        <v>7</v>
      </c>
      <c r="AG271" s="46">
        <v>4</v>
      </c>
      <c r="AH271" s="46">
        <v>5</v>
      </c>
      <c r="AI271" s="46">
        <v>1</v>
      </c>
      <c r="AJ271" s="46">
        <v>19</v>
      </c>
      <c r="AK271" s="46">
        <v>20</v>
      </c>
      <c r="AL271" s="46">
        <v>8</v>
      </c>
      <c r="AM271" s="46">
        <v>1</v>
      </c>
      <c r="AN271" s="46">
        <v>39</v>
      </c>
      <c r="AP271" s="46" t="s">
        <v>48</v>
      </c>
      <c r="AR271" s="46" t="s">
        <v>303</v>
      </c>
      <c r="AS271" s="46" t="b">
        <v>1</v>
      </c>
      <c r="AT271" s="46" t="b">
        <v>1</v>
      </c>
      <c r="AU271" s="46" t="b">
        <v>1</v>
      </c>
      <c r="AV271" s="46" t="s">
        <v>304</v>
      </c>
      <c r="AX271" s="46" t="s">
        <v>305</v>
      </c>
      <c r="BD271" s="46" t="s">
        <v>237</v>
      </c>
      <c r="BP271" s="46" t="s">
        <v>237</v>
      </c>
      <c r="BQ271" s="46" t="s">
        <v>944</v>
      </c>
      <c r="BR271" s="46" t="s">
        <v>942</v>
      </c>
      <c r="BS271" s="46" t="s">
        <v>945</v>
      </c>
      <c r="BT271" s="46" t="s">
        <v>943</v>
      </c>
      <c r="BU271" s="46" t="s">
        <v>946</v>
      </c>
      <c r="BV271" s="46" t="s">
        <v>943</v>
      </c>
      <c r="BX271" s="46" t="s">
        <v>352</v>
      </c>
      <c r="BY271" s="46" t="s">
        <v>244</v>
      </c>
      <c r="BZ271" s="46" t="s">
        <v>943</v>
      </c>
      <c r="CC271" s="46" t="s">
        <v>943</v>
      </c>
      <c r="CU271" s="46" t="s">
        <v>264</v>
      </c>
      <c r="DA271" s="46" t="s">
        <v>265</v>
      </c>
      <c r="DB271" s="46" t="s">
        <v>265</v>
      </c>
      <c r="DC271" s="46" t="s">
        <v>246</v>
      </c>
      <c r="DD271" s="46" t="s">
        <v>246</v>
      </c>
      <c r="DE271" s="46" t="s">
        <v>246</v>
      </c>
      <c r="DF271" s="46" t="s">
        <v>246</v>
      </c>
      <c r="DG271" s="46" t="s">
        <v>246</v>
      </c>
      <c r="DH271" s="46" t="s">
        <v>247</v>
      </c>
      <c r="DK271" s="46" t="b">
        <f>vw_ET_Dataset_Public[[#This Row],[Event Location:  State PCODE]]=vw_ET_Dataset_Public[[#This Row],[Arrival from: Admin 1 PCODE]]</f>
        <v>0</v>
      </c>
      <c r="DL271" s="46" t="b">
        <f>vw_ET_Dataset_Public[[#This Row],[Event Location:  County PCODE]]=vw_ET_Dataset_Public[[#This Row],[Arrival from: Admin 2 PCODE]]</f>
        <v>0</v>
      </c>
      <c r="DM271" s="46" t="b">
        <f>vw_ET_Dataset_Public[[#This Row],[Event Location:  Payam PCODE]]=vw_ET_Dataset_Public[[#This Row],[Arrival from: Admin 3 PCODE]]</f>
        <v>0</v>
      </c>
      <c r="DN271" s="46" t="s">
        <v>3393</v>
      </c>
    </row>
    <row r="272" spans="1:118" x14ac:dyDescent="0.35">
      <c r="A272" s="46" t="s">
        <v>1127</v>
      </c>
      <c r="B272" s="47">
        <v>44375</v>
      </c>
      <c r="C272" s="47">
        <v>44373</v>
      </c>
      <c r="D272" s="47">
        <v>44374</v>
      </c>
      <c r="E272" s="46" t="s">
        <v>841</v>
      </c>
      <c r="F272" s="46" t="s">
        <v>57</v>
      </c>
      <c r="G272" s="46" t="s">
        <v>1054</v>
      </c>
      <c r="H272" s="46" t="s">
        <v>100</v>
      </c>
      <c r="I272" s="46" t="s">
        <v>1076</v>
      </c>
      <c r="J272" s="46" t="s">
        <v>1074</v>
      </c>
      <c r="K272" s="46" t="s">
        <v>1081</v>
      </c>
      <c r="L272" s="46" t="s">
        <v>1082</v>
      </c>
      <c r="M272" s="46">
        <v>8.2959999999999994</v>
      </c>
      <c r="N272" s="46">
        <v>30.125</v>
      </c>
      <c r="O272" s="46" t="s">
        <v>253</v>
      </c>
      <c r="P272" s="46" t="s">
        <v>382</v>
      </c>
      <c r="Q272" s="46" t="s">
        <v>24</v>
      </c>
      <c r="R272" s="46" t="b">
        <v>1</v>
      </c>
      <c r="S272" s="46" t="b">
        <v>1</v>
      </c>
      <c r="T272" s="46" t="b">
        <v>1</v>
      </c>
      <c r="U272" s="46" t="b">
        <v>0</v>
      </c>
      <c r="V272" s="46">
        <v>14</v>
      </c>
      <c r="W272" s="46">
        <v>59</v>
      </c>
      <c r="X272" s="46">
        <v>0</v>
      </c>
      <c r="Y272" s="46">
        <v>5</v>
      </c>
      <c r="Z272" s="46">
        <v>7</v>
      </c>
      <c r="AA272" s="46">
        <v>10</v>
      </c>
      <c r="AB272" s="46">
        <v>8</v>
      </c>
      <c r="AC272" s="46">
        <v>0</v>
      </c>
      <c r="AD272" s="46">
        <v>0</v>
      </c>
      <c r="AE272" s="46">
        <v>4</v>
      </c>
      <c r="AF272" s="46">
        <v>10</v>
      </c>
      <c r="AG272" s="46">
        <v>6</v>
      </c>
      <c r="AH272" s="46">
        <v>5</v>
      </c>
      <c r="AI272" s="46">
        <v>4</v>
      </c>
      <c r="AJ272" s="46">
        <v>30</v>
      </c>
      <c r="AK272" s="46">
        <v>29</v>
      </c>
      <c r="AL272" s="46">
        <v>9</v>
      </c>
      <c r="AM272" s="46">
        <v>4</v>
      </c>
      <c r="AN272" s="46">
        <v>59</v>
      </c>
      <c r="AP272" s="46" t="s">
        <v>48</v>
      </c>
      <c r="AR272" s="46" t="s">
        <v>303</v>
      </c>
      <c r="AS272" s="46" t="b">
        <v>0</v>
      </c>
      <c r="AT272" s="46" t="b">
        <v>1</v>
      </c>
      <c r="AU272" s="46" t="b">
        <v>1</v>
      </c>
      <c r="AV272" s="46" t="s">
        <v>304</v>
      </c>
      <c r="AX272" s="46" t="s">
        <v>305</v>
      </c>
      <c r="BD272" s="46" t="s">
        <v>237</v>
      </c>
      <c r="BE272" s="46" t="b">
        <v>0</v>
      </c>
      <c r="BF272" s="46" t="b">
        <v>0</v>
      </c>
      <c r="BG272" s="46" t="b">
        <v>0</v>
      </c>
      <c r="BH272" s="46" t="b">
        <v>0</v>
      </c>
      <c r="BI272" s="46" t="b">
        <v>0</v>
      </c>
      <c r="BJ272" s="46" t="b">
        <v>0</v>
      </c>
      <c r="BK272" s="46" t="b">
        <v>0</v>
      </c>
      <c r="BL272" s="46" t="b">
        <v>0</v>
      </c>
      <c r="BM272" s="46" t="b">
        <v>0</v>
      </c>
      <c r="BO272" s="46" t="b">
        <v>0</v>
      </c>
      <c r="BP272" s="46" t="s">
        <v>237</v>
      </c>
      <c r="BQ272" s="46" t="s">
        <v>944</v>
      </c>
      <c r="BR272" s="46" t="s">
        <v>942</v>
      </c>
      <c r="BS272" s="46" t="s">
        <v>945</v>
      </c>
      <c r="BT272" s="46" t="s">
        <v>943</v>
      </c>
      <c r="BU272" s="46" t="s">
        <v>946</v>
      </c>
      <c r="BV272" s="46" t="s">
        <v>943</v>
      </c>
      <c r="BX272" s="46" t="s">
        <v>352</v>
      </c>
      <c r="BY272" s="46" t="s">
        <v>244</v>
      </c>
      <c r="BZ272" s="46" t="s">
        <v>943</v>
      </c>
      <c r="CC272" s="46" t="s">
        <v>943</v>
      </c>
      <c r="CU272" s="46" t="s">
        <v>264</v>
      </c>
      <c r="DA272" s="46" t="s">
        <v>265</v>
      </c>
      <c r="DB272" s="46" t="s">
        <v>246</v>
      </c>
      <c r="DC272" s="46" t="s">
        <v>246</v>
      </c>
      <c r="DD272" s="46" t="s">
        <v>246</v>
      </c>
      <c r="DE272" s="46" t="s">
        <v>246</v>
      </c>
      <c r="DF272" s="46" t="s">
        <v>265</v>
      </c>
      <c r="DG272" s="46" t="s">
        <v>246</v>
      </c>
      <c r="DH272" s="46" t="s">
        <v>247</v>
      </c>
      <c r="DK272" s="46" t="b">
        <f>vw_ET_Dataset_Public[[#This Row],[Event Location:  State PCODE]]=vw_ET_Dataset_Public[[#This Row],[Arrival from: Admin 1 PCODE]]</f>
        <v>0</v>
      </c>
      <c r="DL272" s="46" t="b">
        <f>vw_ET_Dataset_Public[[#This Row],[Event Location:  County PCODE]]=vw_ET_Dataset_Public[[#This Row],[Arrival from: Admin 2 PCODE]]</f>
        <v>0</v>
      </c>
      <c r="DM272" s="46" t="b">
        <f>vw_ET_Dataset_Public[[#This Row],[Event Location:  Payam PCODE]]=vw_ET_Dataset_Public[[#This Row],[Arrival from: Admin 3 PCODE]]</f>
        <v>0</v>
      </c>
      <c r="DN272" s="46" t="s">
        <v>3393</v>
      </c>
    </row>
    <row r="273" spans="1:118" x14ac:dyDescent="0.35">
      <c r="A273" s="46" t="s">
        <v>1168</v>
      </c>
      <c r="B273" s="47">
        <v>44375</v>
      </c>
      <c r="C273" s="47">
        <v>44373</v>
      </c>
      <c r="D273" s="47">
        <v>44374</v>
      </c>
      <c r="E273" s="46" t="s">
        <v>841</v>
      </c>
      <c r="F273" s="46" t="s">
        <v>57</v>
      </c>
      <c r="G273" s="46" t="s">
        <v>1163</v>
      </c>
      <c r="H273" s="46" t="s">
        <v>102</v>
      </c>
      <c r="I273" s="46" t="s">
        <v>1164</v>
      </c>
      <c r="J273" s="46" t="s">
        <v>1162</v>
      </c>
      <c r="K273" s="46" t="s">
        <v>1169</v>
      </c>
      <c r="L273" s="46" t="s">
        <v>1170</v>
      </c>
      <c r="M273" s="46">
        <v>9.0633333329999992</v>
      </c>
      <c r="N273" s="46">
        <v>29.139166670000002</v>
      </c>
      <c r="O273" s="46" t="s">
        <v>253</v>
      </c>
      <c r="P273" s="46" t="s">
        <v>382</v>
      </c>
      <c r="Q273" s="46" t="s">
        <v>24</v>
      </c>
      <c r="R273" s="46" t="b">
        <v>1</v>
      </c>
      <c r="S273" s="46" t="b">
        <v>1</v>
      </c>
      <c r="T273" s="46" t="b">
        <v>1</v>
      </c>
      <c r="U273" s="46" t="b">
        <v>0</v>
      </c>
      <c r="V273" s="46">
        <v>13</v>
      </c>
      <c r="W273" s="46">
        <v>66</v>
      </c>
      <c r="X273" s="46">
        <v>3</v>
      </c>
      <c r="Y273" s="46">
        <v>5</v>
      </c>
      <c r="Z273" s="46">
        <v>8</v>
      </c>
      <c r="AA273" s="46">
        <v>10</v>
      </c>
      <c r="AB273" s="46">
        <v>6</v>
      </c>
      <c r="AC273" s="46">
        <v>4</v>
      </c>
      <c r="AD273" s="46">
        <v>0</v>
      </c>
      <c r="AE273" s="46">
        <v>3</v>
      </c>
      <c r="AF273" s="46">
        <v>13</v>
      </c>
      <c r="AG273" s="46">
        <v>7</v>
      </c>
      <c r="AH273" s="46">
        <v>5</v>
      </c>
      <c r="AI273" s="46">
        <v>2</v>
      </c>
      <c r="AJ273" s="46">
        <v>36</v>
      </c>
      <c r="AK273" s="46">
        <v>30</v>
      </c>
      <c r="AL273" s="46">
        <v>11</v>
      </c>
      <c r="AM273" s="46">
        <v>6</v>
      </c>
      <c r="AN273" s="46">
        <v>66</v>
      </c>
      <c r="AP273" s="46" t="s">
        <v>48</v>
      </c>
      <c r="AR273" s="46" t="s">
        <v>303</v>
      </c>
      <c r="AS273" s="46" t="b">
        <v>1</v>
      </c>
      <c r="AT273" s="46" t="b">
        <v>1</v>
      </c>
      <c r="AU273" s="46" t="b">
        <v>0</v>
      </c>
      <c r="AV273" s="46" t="s">
        <v>304</v>
      </c>
      <c r="AX273" s="46" t="s">
        <v>305</v>
      </c>
      <c r="BD273" s="46" t="s">
        <v>237</v>
      </c>
      <c r="BE273" s="46" t="b">
        <v>0</v>
      </c>
      <c r="BF273" s="46" t="b">
        <v>0</v>
      </c>
      <c r="BG273" s="46" t="b">
        <v>0</v>
      </c>
      <c r="BH273" s="46" t="b">
        <v>0</v>
      </c>
      <c r="BI273" s="46" t="b">
        <v>0</v>
      </c>
      <c r="BJ273" s="46" t="b">
        <v>0</v>
      </c>
      <c r="BK273" s="46" t="b">
        <v>0</v>
      </c>
      <c r="BL273" s="46" t="b">
        <v>0</v>
      </c>
      <c r="BM273" s="46" t="b">
        <v>0</v>
      </c>
      <c r="BO273" s="46" t="b">
        <v>0</v>
      </c>
      <c r="BP273" s="46" t="s">
        <v>237</v>
      </c>
      <c r="BQ273" s="46" t="s">
        <v>944</v>
      </c>
      <c r="BR273" s="46" t="s">
        <v>942</v>
      </c>
      <c r="BS273" s="46" t="s">
        <v>945</v>
      </c>
      <c r="BT273" s="46" t="s">
        <v>943</v>
      </c>
      <c r="BU273" s="46" t="s">
        <v>946</v>
      </c>
      <c r="BV273" s="46" t="s">
        <v>943</v>
      </c>
      <c r="BX273" s="46" t="s">
        <v>352</v>
      </c>
      <c r="BY273" s="46" t="s">
        <v>244</v>
      </c>
      <c r="BZ273" s="46" t="s">
        <v>943</v>
      </c>
      <c r="CC273" s="46" t="s">
        <v>943</v>
      </c>
      <c r="CU273" s="46" t="s">
        <v>264</v>
      </c>
      <c r="DA273" s="46" t="s">
        <v>265</v>
      </c>
      <c r="DB273" s="46" t="s">
        <v>265</v>
      </c>
      <c r="DC273" s="46" t="s">
        <v>265</v>
      </c>
      <c r="DD273" s="46" t="s">
        <v>265</v>
      </c>
      <c r="DE273" s="46" t="s">
        <v>265</v>
      </c>
      <c r="DF273" s="46" t="s">
        <v>265</v>
      </c>
      <c r="DG273" s="46" t="s">
        <v>246</v>
      </c>
      <c r="DH273" s="46" t="s">
        <v>247</v>
      </c>
      <c r="DK273" s="46" t="b">
        <f>vw_ET_Dataset_Public[[#This Row],[Event Location:  State PCODE]]=vw_ET_Dataset_Public[[#This Row],[Arrival from: Admin 1 PCODE]]</f>
        <v>0</v>
      </c>
      <c r="DL273" s="46" t="b">
        <f>vw_ET_Dataset_Public[[#This Row],[Event Location:  County PCODE]]=vw_ET_Dataset_Public[[#This Row],[Arrival from: Admin 2 PCODE]]</f>
        <v>0</v>
      </c>
      <c r="DM273" s="46" t="b">
        <f>vw_ET_Dataset_Public[[#This Row],[Event Location:  Payam PCODE]]=vw_ET_Dataset_Public[[#This Row],[Arrival from: Admin 3 PCODE]]</f>
        <v>0</v>
      </c>
      <c r="DN273" s="46" t="s">
        <v>3393</v>
      </c>
    </row>
    <row r="274" spans="1:118" x14ac:dyDescent="0.35">
      <c r="A274" s="46" t="s">
        <v>1451</v>
      </c>
      <c r="B274" s="47">
        <v>44375</v>
      </c>
      <c r="C274" s="47">
        <v>44373</v>
      </c>
      <c r="D274" s="47">
        <v>44374</v>
      </c>
      <c r="E274" s="46" t="s">
        <v>841</v>
      </c>
      <c r="F274" s="46" t="s">
        <v>57</v>
      </c>
      <c r="G274" s="46" t="s">
        <v>1321</v>
      </c>
      <c r="H274" s="46" t="s">
        <v>98</v>
      </c>
      <c r="I274" s="46" t="s">
        <v>1403</v>
      </c>
      <c r="J274" s="46" t="s">
        <v>98</v>
      </c>
      <c r="K274" s="46" t="s">
        <v>1443</v>
      </c>
      <c r="L274" s="46" t="s">
        <v>1444</v>
      </c>
      <c r="M274" s="46">
        <v>9.2920660000000002</v>
      </c>
      <c r="N274" s="46">
        <v>29.791523999999999</v>
      </c>
      <c r="O274" s="46" t="s">
        <v>253</v>
      </c>
      <c r="P274" s="46" t="s">
        <v>382</v>
      </c>
      <c r="Q274" s="46" t="s">
        <v>24</v>
      </c>
      <c r="R274" s="46" t="b">
        <v>1</v>
      </c>
      <c r="S274" s="46" t="b">
        <v>1</v>
      </c>
      <c r="T274" s="46" t="b">
        <v>0</v>
      </c>
      <c r="U274" s="46" t="b">
        <v>0</v>
      </c>
      <c r="V274" s="46">
        <v>14</v>
      </c>
      <c r="W274" s="46">
        <v>75</v>
      </c>
      <c r="X274" s="46">
        <v>2</v>
      </c>
      <c r="Y274" s="46">
        <v>3</v>
      </c>
      <c r="Z274" s="46">
        <v>15</v>
      </c>
      <c r="AA274" s="46">
        <v>8</v>
      </c>
      <c r="AB274" s="46">
        <v>5</v>
      </c>
      <c r="AC274" s="46">
        <v>2</v>
      </c>
      <c r="AD274" s="46">
        <v>0</v>
      </c>
      <c r="AE274" s="46">
        <v>2</v>
      </c>
      <c r="AF274" s="46">
        <v>16</v>
      </c>
      <c r="AG274" s="46">
        <v>10</v>
      </c>
      <c r="AH274" s="46">
        <v>8</v>
      </c>
      <c r="AI274" s="46">
        <v>4</v>
      </c>
      <c r="AJ274" s="46">
        <v>35</v>
      </c>
      <c r="AK274" s="46">
        <v>40</v>
      </c>
      <c r="AL274" s="46">
        <v>7</v>
      </c>
      <c r="AM274" s="46">
        <v>6</v>
      </c>
      <c r="AN274" s="46">
        <v>75</v>
      </c>
      <c r="AP274" s="46" t="s">
        <v>48</v>
      </c>
      <c r="AR274" s="46" t="s">
        <v>303</v>
      </c>
      <c r="AS274" s="46" t="b">
        <v>1</v>
      </c>
      <c r="AT274" s="46" t="b">
        <v>1</v>
      </c>
      <c r="AU274" s="46" t="b">
        <v>0</v>
      </c>
      <c r="AV274" s="46" t="s">
        <v>304</v>
      </c>
      <c r="AX274" s="46" t="s">
        <v>305</v>
      </c>
      <c r="BD274" s="46" t="s">
        <v>237</v>
      </c>
      <c r="BE274" s="46" t="b">
        <v>0</v>
      </c>
      <c r="BF274" s="46" t="b">
        <v>0</v>
      </c>
      <c r="BG274" s="46" t="b">
        <v>0</v>
      </c>
      <c r="BH274" s="46" t="b">
        <v>0</v>
      </c>
      <c r="BI274" s="46" t="b">
        <v>0</v>
      </c>
      <c r="BJ274" s="46" t="b">
        <v>0</v>
      </c>
      <c r="BK274" s="46" t="b">
        <v>0</v>
      </c>
      <c r="BL274" s="46" t="b">
        <v>0</v>
      </c>
      <c r="BM274" s="46" t="b">
        <v>0</v>
      </c>
      <c r="BO274" s="46" t="b">
        <v>0</v>
      </c>
      <c r="BP274" s="46" t="s">
        <v>237</v>
      </c>
      <c r="BQ274" s="46" t="s">
        <v>944</v>
      </c>
      <c r="BR274" s="46" t="s">
        <v>942</v>
      </c>
      <c r="BS274" s="46" t="s">
        <v>945</v>
      </c>
      <c r="BT274" s="46" t="s">
        <v>943</v>
      </c>
      <c r="BU274" s="46" t="s">
        <v>946</v>
      </c>
      <c r="BV274" s="46" t="s">
        <v>943</v>
      </c>
      <c r="BX274" s="46" t="s">
        <v>352</v>
      </c>
      <c r="BY274" s="46" t="s">
        <v>244</v>
      </c>
      <c r="BZ274" s="46" t="s">
        <v>943</v>
      </c>
      <c r="CC274" s="46" t="s">
        <v>943</v>
      </c>
      <c r="CU274" s="46" t="s">
        <v>264</v>
      </c>
      <c r="DA274" s="46" t="s">
        <v>265</v>
      </c>
      <c r="DB274" s="46" t="s">
        <v>246</v>
      </c>
      <c r="DC274" s="46" t="s">
        <v>246</v>
      </c>
      <c r="DD274" s="46" t="s">
        <v>246</v>
      </c>
      <c r="DE274" s="46" t="s">
        <v>246</v>
      </c>
      <c r="DF274" s="46" t="s">
        <v>246</v>
      </c>
      <c r="DG274" s="46" t="s">
        <v>246</v>
      </c>
      <c r="DH274" s="46" t="s">
        <v>247</v>
      </c>
      <c r="DK274" s="46" t="b">
        <f>vw_ET_Dataset_Public[[#This Row],[Event Location:  State PCODE]]=vw_ET_Dataset_Public[[#This Row],[Arrival from: Admin 1 PCODE]]</f>
        <v>0</v>
      </c>
      <c r="DL274" s="46" t="b">
        <f>vw_ET_Dataset_Public[[#This Row],[Event Location:  County PCODE]]=vw_ET_Dataset_Public[[#This Row],[Arrival from: Admin 2 PCODE]]</f>
        <v>0</v>
      </c>
      <c r="DM274" s="46" t="b">
        <f>vw_ET_Dataset_Public[[#This Row],[Event Location:  Payam PCODE]]=vw_ET_Dataset_Public[[#This Row],[Arrival from: Admin 3 PCODE]]</f>
        <v>0</v>
      </c>
      <c r="DN274" s="46" t="s">
        <v>3393</v>
      </c>
    </row>
    <row r="275" spans="1:118" x14ac:dyDescent="0.35">
      <c r="A275" s="46" t="s">
        <v>2220</v>
      </c>
      <c r="B275" s="47">
        <v>44375</v>
      </c>
      <c r="C275" s="47">
        <v>44373</v>
      </c>
      <c r="D275" s="47">
        <v>44374</v>
      </c>
      <c r="E275" s="46" t="s">
        <v>841</v>
      </c>
      <c r="F275" s="46" t="s">
        <v>57</v>
      </c>
      <c r="G275" s="46" t="s">
        <v>1321</v>
      </c>
      <c r="H275" s="46" t="s">
        <v>98</v>
      </c>
      <c r="I275" s="46" t="s">
        <v>1403</v>
      </c>
      <c r="J275" s="46" t="s">
        <v>98</v>
      </c>
      <c r="K275" s="46" t="s">
        <v>1413</v>
      </c>
      <c r="L275" s="46" t="s">
        <v>1414</v>
      </c>
      <c r="M275" s="46">
        <v>9.2986584000000008</v>
      </c>
      <c r="N275" s="46">
        <v>29.792870820000001</v>
      </c>
      <c r="O275" s="46" t="s">
        <v>253</v>
      </c>
      <c r="P275" s="46" t="s">
        <v>271</v>
      </c>
      <c r="Q275" s="46" t="s">
        <v>6</v>
      </c>
      <c r="R275" s="46" t="b">
        <v>1</v>
      </c>
      <c r="S275" s="46" t="b">
        <v>1</v>
      </c>
      <c r="T275" s="46" t="b">
        <v>1</v>
      </c>
      <c r="V275" s="46">
        <v>17</v>
      </c>
      <c r="W275" s="46">
        <v>150</v>
      </c>
      <c r="X275" s="46">
        <v>1</v>
      </c>
      <c r="Y275" s="46">
        <v>4</v>
      </c>
      <c r="Z275" s="46">
        <v>25</v>
      </c>
      <c r="AA275" s="46">
        <v>24</v>
      </c>
      <c r="AB275" s="46">
        <v>11</v>
      </c>
      <c r="AC275" s="46">
        <v>5</v>
      </c>
      <c r="AD275" s="46">
        <v>3</v>
      </c>
      <c r="AE275" s="46">
        <v>6</v>
      </c>
      <c r="AF275" s="46">
        <v>20</v>
      </c>
      <c r="AG275" s="46">
        <v>23</v>
      </c>
      <c r="AH275" s="46">
        <v>17</v>
      </c>
      <c r="AI275" s="46">
        <v>11</v>
      </c>
      <c r="AJ275" s="46">
        <v>70</v>
      </c>
      <c r="AK275" s="46">
        <v>80</v>
      </c>
      <c r="AL275" s="46">
        <v>14</v>
      </c>
      <c r="AM275" s="46">
        <v>16</v>
      </c>
      <c r="AN275" s="46">
        <v>150</v>
      </c>
      <c r="AO275" s="46" t="s">
        <v>12</v>
      </c>
      <c r="AP275" s="46" t="s">
        <v>48</v>
      </c>
      <c r="AR275" s="46" t="s">
        <v>303</v>
      </c>
      <c r="AV275" s="46" t="s">
        <v>304</v>
      </c>
      <c r="AX275" s="46" t="s">
        <v>1416</v>
      </c>
      <c r="AY275" s="46" t="s">
        <v>2216</v>
      </c>
      <c r="AZ275" s="46" t="s">
        <v>919</v>
      </c>
      <c r="BA275" s="46" t="b">
        <v>1</v>
      </c>
      <c r="BC275" s="46" t="b">
        <v>1</v>
      </c>
      <c r="BD275" s="46" t="s">
        <v>256</v>
      </c>
      <c r="BE275" s="46" t="b">
        <v>1</v>
      </c>
      <c r="BP275" s="46" t="s">
        <v>237</v>
      </c>
      <c r="BQ275" s="46" t="s">
        <v>944</v>
      </c>
      <c r="BR275" s="46" t="s">
        <v>942</v>
      </c>
      <c r="BS275" s="46" t="s">
        <v>945</v>
      </c>
      <c r="BT275" s="46" t="s">
        <v>943</v>
      </c>
      <c r="BU275" s="46" t="s">
        <v>946</v>
      </c>
      <c r="BV275" s="46" t="s">
        <v>943</v>
      </c>
      <c r="BX275" s="46" t="s">
        <v>352</v>
      </c>
      <c r="BY275" s="46" t="s">
        <v>244</v>
      </c>
      <c r="BZ275" s="46" t="s">
        <v>943</v>
      </c>
      <c r="CC275" s="46" t="s">
        <v>943</v>
      </c>
      <c r="CD275" s="46" t="s">
        <v>237</v>
      </c>
      <c r="CU275" s="46" t="s">
        <v>264</v>
      </c>
      <c r="DA275" s="46" t="s">
        <v>265</v>
      </c>
      <c r="DB275" s="46" t="s">
        <v>246</v>
      </c>
      <c r="DC275" s="46" t="s">
        <v>246</v>
      </c>
      <c r="DD275" s="46" t="s">
        <v>246</v>
      </c>
      <c r="DE275" s="46" t="s">
        <v>246</v>
      </c>
      <c r="DF275" s="46" t="s">
        <v>246</v>
      </c>
      <c r="DG275" s="46" t="s">
        <v>246</v>
      </c>
      <c r="DH275" s="46" t="s">
        <v>247</v>
      </c>
      <c r="DK275" s="46" t="b">
        <f>vw_ET_Dataset_Public[[#This Row],[Event Location:  State PCODE]]=vw_ET_Dataset_Public[[#This Row],[Arrival from: Admin 1 PCODE]]</f>
        <v>0</v>
      </c>
      <c r="DL275" s="46" t="b">
        <f>vw_ET_Dataset_Public[[#This Row],[Event Location:  County PCODE]]=vw_ET_Dataset_Public[[#This Row],[Arrival from: Admin 2 PCODE]]</f>
        <v>0</v>
      </c>
      <c r="DM275" s="46" t="b">
        <f>vw_ET_Dataset_Public[[#This Row],[Event Location:  Payam PCODE]]=vw_ET_Dataset_Public[[#This Row],[Arrival from: Admin 3 PCODE]]</f>
        <v>0</v>
      </c>
      <c r="DN275" s="46" t="s">
        <v>3393</v>
      </c>
    </row>
    <row r="276" spans="1:118" x14ac:dyDescent="0.35">
      <c r="A276" s="46" t="s">
        <v>2147</v>
      </c>
      <c r="B276" s="47">
        <v>44376</v>
      </c>
      <c r="C276" s="47">
        <v>44360</v>
      </c>
      <c r="D276" s="47">
        <v>44376</v>
      </c>
      <c r="E276" s="46" t="s">
        <v>908</v>
      </c>
      <c r="F276" s="46" t="s">
        <v>58</v>
      </c>
      <c r="G276" s="46" t="s">
        <v>909</v>
      </c>
      <c r="H276" s="46" t="s">
        <v>61</v>
      </c>
      <c r="I276" s="46" t="s">
        <v>910</v>
      </c>
      <c r="J276" s="46" t="s">
        <v>61</v>
      </c>
      <c r="K276" s="46" t="s">
        <v>2148</v>
      </c>
      <c r="L276" s="46" t="s">
        <v>2149</v>
      </c>
      <c r="M276" s="46">
        <v>5.6031180000000003</v>
      </c>
      <c r="N276" s="46">
        <v>27.493069999999999</v>
      </c>
      <c r="O276" s="46" t="s">
        <v>232</v>
      </c>
      <c r="P276" s="46" t="s">
        <v>302</v>
      </c>
      <c r="Q276" s="46" t="s">
        <v>6</v>
      </c>
      <c r="R276" s="46" t="b">
        <v>1</v>
      </c>
      <c r="T276" s="46" t="b">
        <v>1</v>
      </c>
      <c r="U276" s="46" t="b">
        <v>1</v>
      </c>
      <c r="V276" s="46">
        <v>443</v>
      </c>
      <c r="W276" s="46">
        <v>2658</v>
      </c>
      <c r="X276" s="46">
        <v>21</v>
      </c>
      <c r="Y276" s="46">
        <v>112</v>
      </c>
      <c r="Z276" s="46">
        <v>328</v>
      </c>
      <c r="AA276" s="46">
        <v>430</v>
      </c>
      <c r="AB276" s="46">
        <v>302</v>
      </c>
      <c r="AC276" s="46">
        <v>73</v>
      </c>
      <c r="AD276" s="46">
        <v>29</v>
      </c>
      <c r="AE276" s="46">
        <v>124</v>
      </c>
      <c r="AF276" s="46">
        <v>342</v>
      </c>
      <c r="AG276" s="46">
        <v>500</v>
      </c>
      <c r="AH276" s="46">
        <v>306</v>
      </c>
      <c r="AI276" s="46">
        <v>91</v>
      </c>
      <c r="AJ276" s="46">
        <v>1266</v>
      </c>
      <c r="AK276" s="46">
        <v>1392</v>
      </c>
      <c r="AL276" s="46">
        <v>286</v>
      </c>
      <c r="AM276" s="46">
        <v>164</v>
      </c>
      <c r="AN276" s="46">
        <v>2658</v>
      </c>
      <c r="AO276" s="46" t="s">
        <v>13</v>
      </c>
      <c r="AP276" s="46" t="s">
        <v>48</v>
      </c>
      <c r="AR276" s="46" t="s">
        <v>272</v>
      </c>
      <c r="AV276" s="46" t="s">
        <v>255</v>
      </c>
      <c r="AX276" s="46" t="s">
        <v>29</v>
      </c>
      <c r="AZ276" s="46" t="s">
        <v>273</v>
      </c>
      <c r="BB276" s="46" t="b">
        <v>1</v>
      </c>
      <c r="BD276" s="46" t="s">
        <v>256</v>
      </c>
      <c r="BE276" s="46" t="b">
        <v>1</v>
      </c>
      <c r="BF276" s="46" t="b">
        <v>1</v>
      </c>
      <c r="BH276" s="46" t="b">
        <v>1</v>
      </c>
      <c r="BI276" s="46" t="b">
        <v>1</v>
      </c>
      <c r="BK276" s="46" t="b">
        <v>1</v>
      </c>
      <c r="BL276" s="46" t="b">
        <v>1</v>
      </c>
      <c r="BP276" s="46" t="s">
        <v>237</v>
      </c>
      <c r="BQ276" s="46" t="s">
        <v>242</v>
      </c>
      <c r="BR276" s="46" t="s">
        <v>238</v>
      </c>
      <c r="BS276" s="46" t="s">
        <v>908</v>
      </c>
      <c r="BT276" s="46" t="s">
        <v>58</v>
      </c>
      <c r="BU276" s="46" t="s">
        <v>2114</v>
      </c>
      <c r="BV276" s="46" t="s">
        <v>59</v>
      </c>
      <c r="BX276" s="46" t="s">
        <v>2150</v>
      </c>
      <c r="BY276" s="46" t="s">
        <v>2152</v>
      </c>
      <c r="CA276" s="46" t="s">
        <v>244</v>
      </c>
      <c r="CB276" s="46" t="s">
        <v>240</v>
      </c>
      <c r="CC276" s="46" t="s">
        <v>2151</v>
      </c>
      <c r="CD276" s="46" t="s">
        <v>237</v>
      </c>
      <c r="CU276" s="46" t="s">
        <v>264</v>
      </c>
      <c r="DA276" s="46" t="s">
        <v>245</v>
      </c>
      <c r="DB276" s="46" t="s">
        <v>245</v>
      </c>
      <c r="DC276" s="46" t="s">
        <v>245</v>
      </c>
      <c r="DD276" s="46" t="s">
        <v>265</v>
      </c>
      <c r="DE276" s="46" t="s">
        <v>245</v>
      </c>
      <c r="DF276" s="46" t="s">
        <v>245</v>
      </c>
      <c r="DG276" s="46" t="s">
        <v>265</v>
      </c>
      <c r="DH276" s="46" t="s">
        <v>247</v>
      </c>
      <c r="DK276" s="46" t="b">
        <f>vw_ET_Dataset_Public[[#This Row],[Event Location:  State PCODE]]=vw_ET_Dataset_Public[[#This Row],[Arrival from: Admin 1 PCODE]]</f>
        <v>1</v>
      </c>
      <c r="DL276" s="46" t="b">
        <f>vw_ET_Dataset_Public[[#This Row],[Event Location:  County PCODE]]=vw_ET_Dataset_Public[[#This Row],[Arrival from: Admin 2 PCODE]]</f>
        <v>0</v>
      </c>
      <c r="DM276" s="46" t="b">
        <f>vw_ET_Dataset_Public[[#This Row],[Event Location:  Payam PCODE]]=vw_ET_Dataset_Public[[#This Row],[Arrival from: Admin 3 PCODE]]</f>
        <v>0</v>
      </c>
      <c r="DN276" s="46" t="s">
        <v>3392</v>
      </c>
    </row>
    <row r="277" spans="1:118" x14ac:dyDescent="0.35">
      <c r="A277" s="46" t="s">
        <v>2161</v>
      </c>
      <c r="B277" s="47">
        <v>44376</v>
      </c>
      <c r="C277" s="47">
        <v>44360</v>
      </c>
      <c r="D277" s="47">
        <v>44376</v>
      </c>
      <c r="E277" s="46" t="s">
        <v>908</v>
      </c>
      <c r="F277" s="46" t="s">
        <v>58</v>
      </c>
      <c r="G277" s="46" t="s">
        <v>909</v>
      </c>
      <c r="H277" s="46" t="s">
        <v>61</v>
      </c>
      <c r="I277" s="46" t="s">
        <v>910</v>
      </c>
      <c r="J277" s="46" t="s">
        <v>61</v>
      </c>
      <c r="K277" s="46" t="s">
        <v>2162</v>
      </c>
      <c r="L277" s="46" t="s">
        <v>2163</v>
      </c>
      <c r="M277" s="46">
        <v>5.5743131999999997</v>
      </c>
      <c r="N277" s="46">
        <v>27.494789999999998</v>
      </c>
      <c r="O277" s="46" t="s">
        <v>232</v>
      </c>
      <c r="P277" s="46" t="s">
        <v>302</v>
      </c>
      <c r="Q277" s="46" t="s">
        <v>6</v>
      </c>
      <c r="R277" s="46" t="b">
        <v>1</v>
      </c>
      <c r="S277" s="46" t="b">
        <v>1</v>
      </c>
      <c r="T277" s="46" t="b">
        <v>1</v>
      </c>
      <c r="U277" s="46" t="b">
        <v>1</v>
      </c>
      <c r="V277" s="46">
        <v>1295</v>
      </c>
      <c r="W277" s="46">
        <v>7770</v>
      </c>
      <c r="X277" s="46">
        <v>75</v>
      </c>
      <c r="Y277" s="46">
        <v>284</v>
      </c>
      <c r="Z277" s="46">
        <v>973</v>
      </c>
      <c r="AA277" s="46">
        <v>1177</v>
      </c>
      <c r="AB277" s="46">
        <v>846</v>
      </c>
      <c r="AC277" s="46">
        <v>312</v>
      </c>
      <c r="AD277" s="46">
        <v>78</v>
      </c>
      <c r="AE277" s="46">
        <v>329</v>
      </c>
      <c r="AF277" s="46">
        <v>1072</v>
      </c>
      <c r="AG277" s="46">
        <v>1358</v>
      </c>
      <c r="AH277" s="46">
        <v>930</v>
      </c>
      <c r="AI277" s="46">
        <v>336</v>
      </c>
      <c r="AJ277" s="46">
        <v>3667</v>
      </c>
      <c r="AK277" s="46">
        <v>4103</v>
      </c>
      <c r="AL277" s="46">
        <v>766</v>
      </c>
      <c r="AM277" s="46">
        <v>648</v>
      </c>
      <c r="AN277" s="46">
        <v>7770</v>
      </c>
      <c r="AO277" s="46" t="s">
        <v>13</v>
      </c>
      <c r="AP277" s="46" t="s">
        <v>48</v>
      </c>
      <c r="AR277" s="46" t="s">
        <v>272</v>
      </c>
      <c r="AV277" s="46" t="s">
        <v>255</v>
      </c>
      <c r="AX277" s="46" t="s">
        <v>29</v>
      </c>
      <c r="AZ277" s="46" t="s">
        <v>273</v>
      </c>
      <c r="BB277" s="46" t="b">
        <v>1</v>
      </c>
      <c r="BD277" s="46" t="s">
        <v>256</v>
      </c>
      <c r="BE277" s="46" t="b">
        <v>1</v>
      </c>
      <c r="BF277" s="46" t="b">
        <v>1</v>
      </c>
      <c r="BH277" s="46" t="b">
        <v>1</v>
      </c>
      <c r="BL277" s="46" t="b">
        <v>1</v>
      </c>
      <c r="BP277" s="46" t="s">
        <v>237</v>
      </c>
      <c r="BQ277" s="46" t="s">
        <v>242</v>
      </c>
      <c r="BR277" s="46" t="s">
        <v>238</v>
      </c>
      <c r="BS277" s="46" t="s">
        <v>908</v>
      </c>
      <c r="BT277" s="46" t="s">
        <v>58</v>
      </c>
      <c r="BU277" s="46" t="s">
        <v>909</v>
      </c>
      <c r="BV277" s="46" t="s">
        <v>61</v>
      </c>
      <c r="BX277" s="46" t="s">
        <v>61</v>
      </c>
      <c r="BY277" s="46" t="s">
        <v>910</v>
      </c>
      <c r="CA277" s="46" t="s">
        <v>244</v>
      </c>
      <c r="CB277" s="46" t="s">
        <v>240</v>
      </c>
      <c r="CC277" s="46" t="s">
        <v>2164</v>
      </c>
      <c r="CD277" s="46" t="s">
        <v>237</v>
      </c>
      <c r="CU277" s="46" t="s">
        <v>264</v>
      </c>
      <c r="DA277" s="46" t="s">
        <v>245</v>
      </c>
      <c r="DB277" s="46" t="s">
        <v>245</v>
      </c>
      <c r="DC277" s="46" t="s">
        <v>245</v>
      </c>
      <c r="DD277" s="46" t="s">
        <v>265</v>
      </c>
      <c r="DE277" s="46" t="s">
        <v>245</v>
      </c>
      <c r="DF277" s="46" t="s">
        <v>245</v>
      </c>
      <c r="DG277" s="46" t="s">
        <v>265</v>
      </c>
      <c r="DH277" s="46" t="s">
        <v>247</v>
      </c>
      <c r="DK277" s="46" t="b">
        <f>vw_ET_Dataset_Public[[#This Row],[Event Location:  State PCODE]]=vw_ET_Dataset_Public[[#This Row],[Arrival from: Admin 1 PCODE]]</f>
        <v>1</v>
      </c>
      <c r="DL277" s="46" t="b">
        <f>vw_ET_Dataset_Public[[#This Row],[Event Location:  County PCODE]]=vw_ET_Dataset_Public[[#This Row],[Arrival from: Admin 2 PCODE]]</f>
        <v>1</v>
      </c>
      <c r="DM277" s="46" t="b">
        <f>vw_ET_Dataset_Public[[#This Row],[Event Location:  Payam PCODE]]=vw_ET_Dataset_Public[[#This Row],[Arrival from: Admin 3 PCODE]]</f>
        <v>1</v>
      </c>
      <c r="DN277" s="46" t="s">
        <v>3390</v>
      </c>
    </row>
    <row r="278" spans="1:118" x14ac:dyDescent="0.35">
      <c r="A278" s="46" t="s">
        <v>2165</v>
      </c>
      <c r="B278" s="47">
        <v>44376</v>
      </c>
      <c r="C278" s="47">
        <v>44360</v>
      </c>
      <c r="D278" s="47">
        <v>44376</v>
      </c>
      <c r="E278" s="46" t="s">
        <v>908</v>
      </c>
      <c r="F278" s="46" t="s">
        <v>58</v>
      </c>
      <c r="G278" s="46" t="s">
        <v>909</v>
      </c>
      <c r="H278" s="46" t="s">
        <v>61</v>
      </c>
      <c r="I278" s="46" t="s">
        <v>910</v>
      </c>
      <c r="J278" s="46" t="s">
        <v>61</v>
      </c>
      <c r="K278" s="46" t="s">
        <v>2166</v>
      </c>
      <c r="L278" s="46" t="s">
        <v>2167</v>
      </c>
      <c r="M278" s="46">
        <v>5.6112469999999997</v>
      </c>
      <c r="N278" s="46">
        <v>27.474398999999998</v>
      </c>
      <c r="O278" s="46" t="s">
        <v>232</v>
      </c>
      <c r="P278" s="46" t="s">
        <v>302</v>
      </c>
      <c r="Q278" s="46" t="s">
        <v>6</v>
      </c>
      <c r="R278" s="46" t="b">
        <v>1</v>
      </c>
      <c r="T278" s="46" t="b">
        <v>1</v>
      </c>
      <c r="U278" s="46" t="b">
        <v>1</v>
      </c>
      <c r="V278" s="46">
        <v>797</v>
      </c>
      <c r="W278" s="46">
        <v>4782</v>
      </c>
      <c r="X278" s="46">
        <v>30</v>
      </c>
      <c r="Y278" s="46">
        <v>230</v>
      </c>
      <c r="Z278" s="46">
        <v>586</v>
      </c>
      <c r="AA278" s="46">
        <v>823</v>
      </c>
      <c r="AB278" s="46">
        <v>424</v>
      </c>
      <c r="AC278" s="46">
        <v>190</v>
      </c>
      <c r="AD278" s="46">
        <v>38</v>
      </c>
      <c r="AE278" s="46">
        <v>251</v>
      </c>
      <c r="AF278" s="46">
        <v>658</v>
      </c>
      <c r="AG278" s="46">
        <v>867</v>
      </c>
      <c r="AH278" s="46">
        <v>519</v>
      </c>
      <c r="AI278" s="46">
        <v>166</v>
      </c>
      <c r="AJ278" s="46">
        <v>2283</v>
      </c>
      <c r="AK278" s="46">
        <v>2499</v>
      </c>
      <c r="AL278" s="46">
        <v>549</v>
      </c>
      <c r="AM278" s="46">
        <v>356</v>
      </c>
      <c r="AN278" s="46">
        <v>4782</v>
      </c>
      <c r="AO278" s="46" t="s">
        <v>13</v>
      </c>
      <c r="AP278" s="46" t="s">
        <v>48</v>
      </c>
      <c r="AR278" s="46" t="s">
        <v>272</v>
      </c>
      <c r="AV278" s="46" t="s">
        <v>255</v>
      </c>
      <c r="AX278" s="46" t="s">
        <v>29</v>
      </c>
      <c r="AZ278" s="46" t="s">
        <v>273</v>
      </c>
      <c r="BB278" s="46" t="b">
        <v>1</v>
      </c>
      <c r="BD278" s="46" t="s">
        <v>256</v>
      </c>
      <c r="BE278" s="46" t="b">
        <v>1</v>
      </c>
      <c r="BF278" s="46" t="b">
        <v>1</v>
      </c>
      <c r="BH278" s="46" t="b">
        <v>1</v>
      </c>
      <c r="BK278" s="46" t="b">
        <v>1</v>
      </c>
      <c r="BL278" s="46" t="b">
        <v>1</v>
      </c>
      <c r="BP278" s="46" t="s">
        <v>237</v>
      </c>
      <c r="BQ278" s="46" t="s">
        <v>242</v>
      </c>
      <c r="BR278" s="46" t="s">
        <v>238</v>
      </c>
      <c r="BS278" s="46" t="s">
        <v>908</v>
      </c>
      <c r="BT278" s="46" t="s">
        <v>58</v>
      </c>
      <c r="BU278" s="46" t="s">
        <v>909</v>
      </c>
      <c r="BV278" s="46" t="s">
        <v>61</v>
      </c>
      <c r="BX278" s="46" t="s">
        <v>352</v>
      </c>
      <c r="BY278" s="46" t="s">
        <v>244</v>
      </c>
      <c r="BZ278" s="46" t="s">
        <v>2168</v>
      </c>
      <c r="CA278" s="46" t="s">
        <v>244</v>
      </c>
      <c r="CB278" s="46" t="s">
        <v>240</v>
      </c>
      <c r="CC278" s="46" t="s">
        <v>2158</v>
      </c>
      <c r="CD278" s="46" t="s">
        <v>237</v>
      </c>
      <c r="CU278" s="46" t="s">
        <v>237</v>
      </c>
      <c r="DA278" s="46" t="s">
        <v>245</v>
      </c>
      <c r="DB278" s="46" t="s">
        <v>245</v>
      </c>
      <c r="DC278" s="46" t="s">
        <v>265</v>
      </c>
      <c r="DD278" s="46" t="s">
        <v>265</v>
      </c>
      <c r="DE278" s="46" t="s">
        <v>245</v>
      </c>
      <c r="DF278" s="46" t="s">
        <v>245</v>
      </c>
      <c r="DG278" s="46" t="s">
        <v>246</v>
      </c>
      <c r="DH278" s="46" t="s">
        <v>247</v>
      </c>
      <c r="DK278" s="46" t="b">
        <f>vw_ET_Dataset_Public[[#This Row],[Event Location:  State PCODE]]=vw_ET_Dataset_Public[[#This Row],[Arrival from: Admin 1 PCODE]]</f>
        <v>1</v>
      </c>
      <c r="DL278" s="46" t="b">
        <f>vw_ET_Dataset_Public[[#This Row],[Event Location:  County PCODE]]=vw_ET_Dataset_Public[[#This Row],[Arrival from: Admin 2 PCODE]]</f>
        <v>1</v>
      </c>
      <c r="DM278" s="46" t="b">
        <f>vw_ET_Dataset_Public[[#This Row],[Event Location:  Payam PCODE]]=vw_ET_Dataset_Public[[#This Row],[Arrival from: Admin 3 PCODE]]</f>
        <v>0</v>
      </c>
      <c r="DN278" s="46" t="s">
        <v>3391</v>
      </c>
    </row>
    <row r="279" spans="1:118" x14ac:dyDescent="0.35">
      <c r="A279" s="46" t="s">
        <v>2422</v>
      </c>
      <c r="B279" s="47">
        <v>44376</v>
      </c>
      <c r="C279" s="47">
        <v>44375</v>
      </c>
      <c r="D279" s="47">
        <v>44376</v>
      </c>
      <c r="E279" s="46" t="s">
        <v>835</v>
      </c>
      <c r="F279" s="46" t="s">
        <v>93</v>
      </c>
      <c r="G279" s="46" t="s">
        <v>836</v>
      </c>
      <c r="H279" s="46" t="s">
        <v>95</v>
      </c>
      <c r="I279" s="46" t="s">
        <v>847</v>
      </c>
      <c r="J279" s="46" t="s">
        <v>846</v>
      </c>
      <c r="K279" s="46" t="s">
        <v>2423</v>
      </c>
      <c r="L279" s="46" t="s">
        <v>2424</v>
      </c>
      <c r="M279" s="46">
        <v>6.6947000000000001</v>
      </c>
      <c r="N279" s="46">
        <v>30.410540000000001</v>
      </c>
      <c r="O279" s="46" t="s">
        <v>232</v>
      </c>
      <c r="P279" s="46" t="s">
        <v>382</v>
      </c>
      <c r="Q279" s="46" t="s">
        <v>6</v>
      </c>
      <c r="R279" s="46" t="b">
        <v>1</v>
      </c>
      <c r="V279" s="46">
        <v>78</v>
      </c>
      <c r="W279" s="46">
        <v>313</v>
      </c>
      <c r="X279" s="46">
        <v>13</v>
      </c>
      <c r="Y279" s="46">
        <v>17</v>
      </c>
      <c r="Z279" s="46">
        <v>22</v>
      </c>
      <c r="AA279" s="46">
        <v>35</v>
      </c>
      <c r="AB279" s="46">
        <v>26</v>
      </c>
      <c r="AC279" s="46">
        <v>19</v>
      </c>
      <c r="AD279" s="46">
        <v>26</v>
      </c>
      <c r="AE279" s="46">
        <v>27</v>
      </c>
      <c r="AF279" s="46">
        <v>30</v>
      </c>
      <c r="AG279" s="46">
        <v>52</v>
      </c>
      <c r="AH279" s="46">
        <v>29</v>
      </c>
      <c r="AI279" s="46">
        <v>17</v>
      </c>
      <c r="AJ279" s="46">
        <v>132</v>
      </c>
      <c r="AK279" s="46">
        <v>181</v>
      </c>
      <c r="AL279" s="46">
        <v>83</v>
      </c>
      <c r="AM279" s="46">
        <v>36</v>
      </c>
      <c r="AN279" s="46">
        <v>313</v>
      </c>
      <c r="AO279" s="46" t="s">
        <v>12</v>
      </c>
      <c r="AP279" s="46" t="s">
        <v>48</v>
      </c>
      <c r="AR279" s="46" t="s">
        <v>272</v>
      </c>
      <c r="AV279" s="46" t="s">
        <v>255</v>
      </c>
      <c r="AX279" s="46" t="s">
        <v>29</v>
      </c>
      <c r="AZ279" s="46" t="s">
        <v>236</v>
      </c>
      <c r="BA279" s="46" t="b">
        <v>1</v>
      </c>
      <c r="BB279" s="46" t="b">
        <v>1</v>
      </c>
      <c r="BC279" s="46" t="b">
        <v>1</v>
      </c>
      <c r="BD279" s="46" t="s">
        <v>256</v>
      </c>
      <c r="BE279" s="46" t="b">
        <v>1</v>
      </c>
      <c r="BF279" s="46" t="b">
        <v>1</v>
      </c>
      <c r="BJ279" s="46" t="b">
        <v>1</v>
      </c>
      <c r="BP279" s="46" t="s">
        <v>237</v>
      </c>
      <c r="BQ279" s="46" t="s">
        <v>242</v>
      </c>
      <c r="BR279" s="46" t="s">
        <v>238</v>
      </c>
      <c r="BS279" s="46" t="s">
        <v>835</v>
      </c>
      <c r="BT279" s="46" t="s">
        <v>93</v>
      </c>
      <c r="BU279" s="46" t="s">
        <v>836</v>
      </c>
      <c r="BV279" s="46" t="s">
        <v>95</v>
      </c>
      <c r="BX279" s="46" t="s">
        <v>846</v>
      </c>
      <c r="BY279" s="46" t="s">
        <v>847</v>
      </c>
      <c r="CA279" s="46" t="s">
        <v>244</v>
      </c>
      <c r="CB279" s="46" t="s">
        <v>240</v>
      </c>
      <c r="CC279" s="46" t="s">
        <v>2425</v>
      </c>
      <c r="CD279" s="46" t="s">
        <v>237</v>
      </c>
      <c r="CU279" s="46" t="s">
        <v>256</v>
      </c>
      <c r="CV279" s="46">
        <v>374</v>
      </c>
      <c r="CW279" s="46">
        <v>1945</v>
      </c>
      <c r="CX279" s="46" t="s">
        <v>272</v>
      </c>
      <c r="CY279" s="46" t="s">
        <v>2256</v>
      </c>
      <c r="DA279" s="46" t="s">
        <v>245</v>
      </c>
      <c r="DB279" s="46" t="s">
        <v>245</v>
      </c>
      <c r="DC279" s="46" t="s">
        <v>245</v>
      </c>
      <c r="DD279" s="46" t="s">
        <v>265</v>
      </c>
      <c r="DE279" s="46" t="s">
        <v>265</v>
      </c>
      <c r="DF279" s="46" t="s">
        <v>245</v>
      </c>
      <c r="DG279" s="46" t="s">
        <v>265</v>
      </c>
      <c r="DH279" s="46" t="s">
        <v>247</v>
      </c>
      <c r="DK279" s="46" t="b">
        <f>vw_ET_Dataset_Public[[#This Row],[Event Location:  State PCODE]]=vw_ET_Dataset_Public[[#This Row],[Arrival from: Admin 1 PCODE]]</f>
        <v>1</v>
      </c>
      <c r="DL279" s="46" t="b">
        <f>vw_ET_Dataset_Public[[#This Row],[Event Location:  County PCODE]]=vw_ET_Dataset_Public[[#This Row],[Arrival from: Admin 2 PCODE]]</f>
        <v>1</v>
      </c>
      <c r="DM279" s="46" t="b">
        <f>vw_ET_Dataset_Public[[#This Row],[Event Location:  Payam PCODE]]=vw_ET_Dataset_Public[[#This Row],[Arrival from: Admin 3 PCODE]]</f>
        <v>1</v>
      </c>
      <c r="DN279" s="46" t="s">
        <v>3390</v>
      </c>
    </row>
    <row r="280" spans="1:118" x14ac:dyDescent="0.35">
      <c r="A280" s="46" t="s">
        <v>1420</v>
      </c>
      <c r="B280" s="47">
        <v>44377</v>
      </c>
      <c r="C280" s="47">
        <v>44374</v>
      </c>
      <c r="D280" s="47">
        <v>44375</v>
      </c>
      <c r="E280" s="46" t="s">
        <v>841</v>
      </c>
      <c r="F280" s="46" t="s">
        <v>57</v>
      </c>
      <c r="G280" s="46" t="s">
        <v>1321</v>
      </c>
      <c r="H280" s="46" t="s">
        <v>98</v>
      </c>
      <c r="I280" s="46" t="s">
        <v>1403</v>
      </c>
      <c r="J280" s="46" t="s">
        <v>98</v>
      </c>
      <c r="K280" s="46" t="s">
        <v>1421</v>
      </c>
      <c r="L280" s="46" t="s">
        <v>1422</v>
      </c>
      <c r="M280" s="46">
        <v>9.3316400000000002</v>
      </c>
      <c r="N280" s="46">
        <v>29.793399999999998</v>
      </c>
      <c r="O280" s="46" t="s">
        <v>253</v>
      </c>
      <c r="P280" s="46" t="s">
        <v>271</v>
      </c>
      <c r="Q280" s="46" t="s">
        <v>6</v>
      </c>
      <c r="R280" s="46" t="b">
        <v>1</v>
      </c>
      <c r="S280" s="46" t="b">
        <v>1</v>
      </c>
      <c r="T280" s="46" t="b">
        <v>1</v>
      </c>
      <c r="V280" s="46">
        <v>31</v>
      </c>
      <c r="W280" s="46">
        <v>151</v>
      </c>
      <c r="X280" s="46">
        <v>3</v>
      </c>
      <c r="Y280" s="46">
        <v>8</v>
      </c>
      <c r="Z280" s="46">
        <v>16</v>
      </c>
      <c r="AA280" s="46">
        <v>34</v>
      </c>
      <c r="AB280" s="46">
        <v>6</v>
      </c>
      <c r="AC280" s="46">
        <v>2</v>
      </c>
      <c r="AD280" s="46">
        <v>4</v>
      </c>
      <c r="AE280" s="46">
        <v>9</v>
      </c>
      <c r="AF280" s="46">
        <v>17</v>
      </c>
      <c r="AG280" s="46">
        <v>41</v>
      </c>
      <c r="AH280" s="46">
        <v>10</v>
      </c>
      <c r="AI280" s="46">
        <v>1</v>
      </c>
      <c r="AJ280" s="46">
        <v>69</v>
      </c>
      <c r="AK280" s="46">
        <v>82</v>
      </c>
      <c r="AL280" s="46">
        <v>24</v>
      </c>
      <c r="AM280" s="46">
        <v>3</v>
      </c>
      <c r="AN280" s="46">
        <v>151</v>
      </c>
      <c r="AO280" s="46" t="s">
        <v>13</v>
      </c>
      <c r="AP280" s="46" t="s">
        <v>48</v>
      </c>
      <c r="AR280" s="46" t="s">
        <v>272</v>
      </c>
      <c r="AV280" s="46" t="s">
        <v>255</v>
      </c>
      <c r="AX280" s="46" t="s">
        <v>65</v>
      </c>
      <c r="BD280" s="46" t="s">
        <v>237</v>
      </c>
      <c r="BP280" s="46" t="s">
        <v>256</v>
      </c>
      <c r="BQ280" s="46" t="s">
        <v>242</v>
      </c>
      <c r="BR280" s="46" t="s">
        <v>238</v>
      </c>
      <c r="BS280" s="46" t="s">
        <v>841</v>
      </c>
      <c r="BT280" s="46" t="s">
        <v>57</v>
      </c>
      <c r="BU280" s="46" t="s">
        <v>938</v>
      </c>
      <c r="BV280" s="46" t="s">
        <v>97</v>
      </c>
      <c r="BX280" s="46" t="s">
        <v>957</v>
      </c>
      <c r="BY280" s="46" t="s">
        <v>959</v>
      </c>
      <c r="CA280" s="46" t="s">
        <v>1424</v>
      </c>
      <c r="CB280" s="46" t="s">
        <v>1423</v>
      </c>
      <c r="CC280" s="46" t="s">
        <v>1422</v>
      </c>
      <c r="CD280" s="46" t="s">
        <v>237</v>
      </c>
      <c r="CU280" s="46" t="s">
        <v>264</v>
      </c>
      <c r="DA280" s="46" t="s">
        <v>265</v>
      </c>
      <c r="DB280" s="46" t="s">
        <v>265</v>
      </c>
      <c r="DC280" s="46" t="s">
        <v>246</v>
      </c>
      <c r="DD280" s="46" t="s">
        <v>246</v>
      </c>
      <c r="DE280" s="46" t="s">
        <v>246</v>
      </c>
      <c r="DF280" s="46" t="s">
        <v>246</v>
      </c>
      <c r="DG280" s="46" t="s">
        <v>246</v>
      </c>
      <c r="DH280" s="46" t="s">
        <v>247</v>
      </c>
      <c r="DK280" s="46" t="b">
        <f>vw_ET_Dataset_Public[[#This Row],[Event Location:  State PCODE]]=vw_ET_Dataset_Public[[#This Row],[Arrival from: Admin 1 PCODE]]</f>
        <v>1</v>
      </c>
      <c r="DL280" s="46" t="b">
        <f>vw_ET_Dataset_Public[[#This Row],[Event Location:  County PCODE]]=vw_ET_Dataset_Public[[#This Row],[Arrival from: Admin 2 PCODE]]</f>
        <v>0</v>
      </c>
      <c r="DM280" s="46" t="b">
        <f>vw_ET_Dataset_Public[[#This Row],[Event Location:  Payam PCODE]]=vw_ET_Dataset_Public[[#This Row],[Arrival from: Admin 3 PCODE]]</f>
        <v>0</v>
      </c>
      <c r="DN280" s="46" t="s">
        <v>3392</v>
      </c>
    </row>
    <row r="281" spans="1:118" x14ac:dyDescent="0.35">
      <c r="A281" s="46" t="s">
        <v>952</v>
      </c>
      <c r="B281" s="47">
        <v>44377</v>
      </c>
      <c r="C281" s="47">
        <v>44375</v>
      </c>
      <c r="D281" s="47">
        <v>44376</v>
      </c>
      <c r="E281" s="46" t="s">
        <v>841</v>
      </c>
      <c r="F281" s="46" t="s">
        <v>57</v>
      </c>
      <c r="G281" s="46" t="s">
        <v>1321</v>
      </c>
      <c r="H281" s="46" t="s">
        <v>98</v>
      </c>
      <c r="I281" s="46" t="s">
        <v>1403</v>
      </c>
      <c r="J281" s="46" t="s">
        <v>98</v>
      </c>
      <c r="K281" s="46" t="s">
        <v>1421</v>
      </c>
      <c r="L281" s="46" t="s">
        <v>1422</v>
      </c>
      <c r="M281" s="46">
        <v>9.3316400000000002</v>
      </c>
      <c r="N281" s="46">
        <v>29.793399999999998</v>
      </c>
      <c r="O281" s="46" t="s">
        <v>232</v>
      </c>
      <c r="P281" s="46" t="s">
        <v>271</v>
      </c>
      <c r="Q281" s="46" t="s">
        <v>6</v>
      </c>
      <c r="R281" s="46" t="b">
        <v>1</v>
      </c>
      <c r="S281" s="46" t="b">
        <v>1</v>
      </c>
      <c r="T281" s="46" t="b">
        <v>1</v>
      </c>
      <c r="V281" s="46">
        <v>4</v>
      </c>
      <c r="W281" s="46">
        <v>18</v>
      </c>
      <c r="X281" s="46">
        <v>0</v>
      </c>
      <c r="Y281" s="46">
        <v>1</v>
      </c>
      <c r="Z281" s="46">
        <v>2</v>
      </c>
      <c r="AA281" s="46">
        <v>4</v>
      </c>
      <c r="AB281" s="46">
        <v>1</v>
      </c>
      <c r="AC281" s="46">
        <v>0</v>
      </c>
      <c r="AD281" s="46">
        <v>1</v>
      </c>
      <c r="AE281" s="46">
        <v>1</v>
      </c>
      <c r="AF281" s="46">
        <v>2</v>
      </c>
      <c r="AG281" s="46">
        <v>5</v>
      </c>
      <c r="AH281" s="46">
        <v>1</v>
      </c>
      <c r="AI281" s="46">
        <v>0</v>
      </c>
      <c r="AJ281" s="46">
        <v>8</v>
      </c>
      <c r="AK281" s="46">
        <v>10</v>
      </c>
      <c r="AL281" s="46">
        <v>3</v>
      </c>
      <c r="AM281" s="46">
        <v>0</v>
      </c>
      <c r="AN281" s="46">
        <v>18</v>
      </c>
      <c r="AO281" s="46" t="s">
        <v>13</v>
      </c>
      <c r="AP281" s="46" t="s">
        <v>48</v>
      </c>
      <c r="AR281" s="46" t="s">
        <v>272</v>
      </c>
      <c r="AV281" s="46" t="s">
        <v>255</v>
      </c>
      <c r="AX281" s="46" t="s">
        <v>65</v>
      </c>
      <c r="BD281" s="46" t="s">
        <v>237</v>
      </c>
      <c r="BP281" s="46" t="s">
        <v>256</v>
      </c>
      <c r="BQ281" s="46" t="s">
        <v>242</v>
      </c>
      <c r="BR281" s="46" t="s">
        <v>238</v>
      </c>
      <c r="BS281" s="46" t="s">
        <v>841</v>
      </c>
      <c r="BT281" s="46" t="s">
        <v>57</v>
      </c>
      <c r="BU281" s="46" t="s">
        <v>938</v>
      </c>
      <c r="BV281" s="46" t="s">
        <v>97</v>
      </c>
      <c r="BX281" s="46" t="s">
        <v>937</v>
      </c>
      <c r="BY281" s="46" t="s">
        <v>939</v>
      </c>
      <c r="CA281" s="46" t="s">
        <v>1426</v>
      </c>
      <c r="CB281" s="46" t="s">
        <v>1425</v>
      </c>
      <c r="CC281" s="46" t="s">
        <v>1422</v>
      </c>
      <c r="CD281" s="46" t="s">
        <v>237</v>
      </c>
      <c r="CU281" s="46" t="s">
        <v>264</v>
      </c>
      <c r="DA281" s="46" t="s">
        <v>265</v>
      </c>
      <c r="DB281" s="46" t="s">
        <v>265</v>
      </c>
      <c r="DC281" s="46" t="s">
        <v>265</v>
      </c>
      <c r="DD281" s="46" t="s">
        <v>246</v>
      </c>
      <c r="DE281" s="46" t="s">
        <v>246</v>
      </c>
      <c r="DF281" s="46" t="s">
        <v>246</v>
      </c>
      <c r="DG281" s="46" t="s">
        <v>246</v>
      </c>
      <c r="DH281" s="46" t="s">
        <v>247</v>
      </c>
      <c r="DK281" s="46" t="b">
        <f>vw_ET_Dataset_Public[[#This Row],[Event Location:  State PCODE]]=vw_ET_Dataset_Public[[#This Row],[Arrival from: Admin 1 PCODE]]</f>
        <v>1</v>
      </c>
      <c r="DL281" s="46" t="b">
        <f>vw_ET_Dataset_Public[[#This Row],[Event Location:  County PCODE]]=vw_ET_Dataset_Public[[#This Row],[Arrival from: Admin 2 PCODE]]</f>
        <v>0</v>
      </c>
      <c r="DM281" s="46" t="b">
        <f>vw_ET_Dataset_Public[[#This Row],[Event Location:  Payam PCODE]]=vw_ET_Dataset_Public[[#This Row],[Arrival from: Admin 3 PCODE]]</f>
        <v>0</v>
      </c>
      <c r="DN281" s="46" t="s">
        <v>3392</v>
      </c>
    </row>
    <row r="282" spans="1:118" x14ac:dyDescent="0.35">
      <c r="A282" s="46" t="s">
        <v>1101</v>
      </c>
      <c r="B282" s="47">
        <v>44380</v>
      </c>
      <c r="C282" s="47">
        <v>44378</v>
      </c>
      <c r="D282" s="47">
        <v>44380</v>
      </c>
      <c r="E282" s="46" t="s">
        <v>841</v>
      </c>
      <c r="F282" s="46" t="s">
        <v>57</v>
      </c>
      <c r="G282" s="46" t="s">
        <v>1054</v>
      </c>
      <c r="H282" s="46" t="s">
        <v>100</v>
      </c>
      <c r="I282" s="46" t="s">
        <v>1055</v>
      </c>
      <c r="J282" s="46" t="s">
        <v>1053</v>
      </c>
      <c r="K282" s="46" t="s">
        <v>1062</v>
      </c>
      <c r="L282" s="46" t="s">
        <v>1063</v>
      </c>
      <c r="M282" s="46">
        <v>8.2908670000000004</v>
      </c>
      <c r="N282" s="46">
        <v>30.23385</v>
      </c>
      <c r="O282" s="46" t="s">
        <v>253</v>
      </c>
      <c r="P282" s="46" t="s">
        <v>271</v>
      </c>
      <c r="Q282" s="46" t="s">
        <v>6</v>
      </c>
      <c r="U282" s="46" t="b">
        <v>1</v>
      </c>
      <c r="V282" s="46">
        <v>5</v>
      </c>
      <c r="W282" s="46">
        <v>25</v>
      </c>
      <c r="X282" s="46">
        <v>0</v>
      </c>
      <c r="Y282" s="46">
        <v>2</v>
      </c>
      <c r="Z282" s="46">
        <v>3</v>
      </c>
      <c r="AA282" s="46">
        <v>5</v>
      </c>
      <c r="AB282" s="46">
        <v>0</v>
      </c>
      <c r="AC282" s="46">
        <v>2</v>
      </c>
      <c r="AD282" s="46">
        <v>2</v>
      </c>
      <c r="AE282" s="46">
        <v>0</v>
      </c>
      <c r="AF282" s="46">
        <v>6</v>
      </c>
      <c r="AG282" s="46">
        <v>3</v>
      </c>
      <c r="AH282" s="46">
        <v>2</v>
      </c>
      <c r="AI282" s="46">
        <v>0</v>
      </c>
      <c r="AJ282" s="46">
        <v>12</v>
      </c>
      <c r="AK282" s="46">
        <v>13</v>
      </c>
      <c r="AL282" s="46">
        <v>4</v>
      </c>
      <c r="AM282" s="46">
        <v>2</v>
      </c>
      <c r="AN282" s="46">
        <v>25</v>
      </c>
      <c r="AO282" s="46" t="s">
        <v>12</v>
      </c>
      <c r="AP282" s="46" t="s">
        <v>48</v>
      </c>
      <c r="AR282" s="46" t="s">
        <v>234</v>
      </c>
      <c r="AV282" s="46" t="s">
        <v>255</v>
      </c>
      <c r="AX282" s="46" t="s">
        <v>65</v>
      </c>
      <c r="BD282" s="46" t="s">
        <v>256</v>
      </c>
      <c r="BF282" s="46" t="b">
        <v>1</v>
      </c>
      <c r="BP282" s="46" t="s">
        <v>237</v>
      </c>
      <c r="BQ282" s="46" t="s">
        <v>242</v>
      </c>
      <c r="BR282" s="46" t="s">
        <v>238</v>
      </c>
      <c r="BS282" s="46" t="s">
        <v>841</v>
      </c>
      <c r="BT282" s="46" t="s">
        <v>57</v>
      </c>
      <c r="BU282" s="46" t="s">
        <v>1054</v>
      </c>
      <c r="BV282" s="46" t="s">
        <v>100</v>
      </c>
      <c r="BX282" s="46" t="s">
        <v>1053</v>
      </c>
      <c r="BY282" s="46" t="s">
        <v>1055</v>
      </c>
      <c r="CA282" s="46" t="s">
        <v>1062</v>
      </c>
      <c r="CB282" s="46" t="s">
        <v>1063</v>
      </c>
      <c r="CC282" s="46" t="s">
        <v>1053</v>
      </c>
      <c r="CD282" s="46" t="s">
        <v>237</v>
      </c>
      <c r="CU282" s="46" t="s">
        <v>264</v>
      </c>
      <c r="DA282" s="46" t="s">
        <v>245</v>
      </c>
      <c r="DB282" s="46" t="s">
        <v>245</v>
      </c>
      <c r="DC282" s="46" t="s">
        <v>245</v>
      </c>
      <c r="DD282" s="46" t="s">
        <v>246</v>
      </c>
      <c r="DE282" s="46" t="s">
        <v>246</v>
      </c>
      <c r="DF282" s="46" t="s">
        <v>246</v>
      </c>
      <c r="DG282" s="46" t="s">
        <v>246</v>
      </c>
      <c r="DH282" s="46" t="s">
        <v>247</v>
      </c>
      <c r="DK282" s="46" t="b">
        <f>vw_ET_Dataset_Public[[#This Row],[Event Location:  State PCODE]]=vw_ET_Dataset_Public[[#This Row],[Arrival from: Admin 1 PCODE]]</f>
        <v>1</v>
      </c>
      <c r="DL282" s="46" t="b">
        <f>vw_ET_Dataset_Public[[#This Row],[Event Location:  County PCODE]]=vw_ET_Dataset_Public[[#This Row],[Arrival from: Admin 2 PCODE]]</f>
        <v>1</v>
      </c>
      <c r="DM282" s="46" t="b">
        <f>vw_ET_Dataset_Public[[#This Row],[Event Location:  Payam PCODE]]=vw_ET_Dataset_Public[[#This Row],[Arrival from: Admin 3 PCODE]]</f>
        <v>1</v>
      </c>
      <c r="DN282" s="46" t="s">
        <v>3390</v>
      </c>
    </row>
    <row r="283" spans="1:118" x14ac:dyDescent="0.35">
      <c r="A283" s="46" t="s">
        <v>765</v>
      </c>
      <c r="B283" s="47">
        <v>44382</v>
      </c>
      <c r="C283" s="47">
        <v>44358</v>
      </c>
      <c r="D283" s="47">
        <v>44361</v>
      </c>
      <c r="E283" s="46" t="s">
        <v>260</v>
      </c>
      <c r="F283" s="46" t="s">
        <v>83</v>
      </c>
      <c r="G283" s="46" t="s">
        <v>261</v>
      </c>
      <c r="H283" s="46" t="s">
        <v>257</v>
      </c>
      <c r="I283" s="46" t="s">
        <v>709</v>
      </c>
      <c r="J283" s="46" t="s">
        <v>708</v>
      </c>
      <c r="K283" s="46" t="s">
        <v>766</v>
      </c>
      <c r="L283" s="46" t="s">
        <v>767</v>
      </c>
      <c r="M283" s="46">
        <v>6.6350534000000003</v>
      </c>
      <c r="N283" s="46">
        <v>32.911746399999998</v>
      </c>
      <c r="O283" s="46" t="s">
        <v>232</v>
      </c>
      <c r="P283" s="46" t="s">
        <v>233</v>
      </c>
      <c r="Q283" s="46" t="s">
        <v>6</v>
      </c>
      <c r="U283" s="46" t="b">
        <v>1</v>
      </c>
      <c r="V283" s="46">
        <v>47</v>
      </c>
      <c r="W283" s="46">
        <v>235</v>
      </c>
      <c r="X283" s="46">
        <v>12</v>
      </c>
      <c r="Y283" s="46">
        <v>19</v>
      </c>
      <c r="Z283" s="46">
        <v>17</v>
      </c>
      <c r="AA283" s="46">
        <v>28</v>
      </c>
      <c r="AB283" s="46">
        <v>11</v>
      </c>
      <c r="AC283" s="46">
        <v>7</v>
      </c>
      <c r="AD283" s="46">
        <v>19</v>
      </c>
      <c r="AE283" s="46">
        <v>25</v>
      </c>
      <c r="AF283" s="46">
        <v>20</v>
      </c>
      <c r="AG283" s="46">
        <v>48</v>
      </c>
      <c r="AH283" s="46">
        <v>10</v>
      </c>
      <c r="AI283" s="46">
        <v>19</v>
      </c>
      <c r="AJ283" s="46">
        <v>94</v>
      </c>
      <c r="AK283" s="46">
        <v>141</v>
      </c>
      <c r="AL283" s="46">
        <v>75</v>
      </c>
      <c r="AM283" s="46">
        <v>26</v>
      </c>
      <c r="AN283" s="46">
        <v>235</v>
      </c>
      <c r="AO283" s="46" t="s">
        <v>12</v>
      </c>
      <c r="AP283" s="46" t="s">
        <v>48</v>
      </c>
      <c r="AR283" s="46" t="s">
        <v>234</v>
      </c>
      <c r="AV283" s="46" t="s">
        <v>255</v>
      </c>
      <c r="AX283" s="46" t="s">
        <v>29</v>
      </c>
      <c r="AZ283" s="46" t="s">
        <v>236</v>
      </c>
      <c r="BA283" s="46" t="b">
        <v>1</v>
      </c>
      <c r="BB283" s="46" t="b">
        <v>1</v>
      </c>
      <c r="BC283" s="46" t="b">
        <v>1</v>
      </c>
      <c r="BD283" s="46" t="s">
        <v>237</v>
      </c>
      <c r="BP283" s="46" t="s">
        <v>237</v>
      </c>
      <c r="BQ283" s="46" t="s">
        <v>242</v>
      </c>
      <c r="BR283" s="46" t="s">
        <v>238</v>
      </c>
      <c r="BS283" s="46" t="s">
        <v>260</v>
      </c>
      <c r="BT283" s="46" t="s">
        <v>83</v>
      </c>
      <c r="BU283" s="46" t="s">
        <v>261</v>
      </c>
      <c r="BV283" s="46" t="s">
        <v>257</v>
      </c>
      <c r="BX283" s="46" t="s">
        <v>711</v>
      </c>
      <c r="BY283" s="46" t="s">
        <v>713</v>
      </c>
      <c r="CA283" s="46" t="s">
        <v>244</v>
      </c>
      <c r="CB283" s="46" t="s">
        <v>240</v>
      </c>
      <c r="CC283" s="46" t="s">
        <v>712</v>
      </c>
      <c r="CD283" s="46" t="s">
        <v>237</v>
      </c>
      <c r="CU283" s="46" t="s">
        <v>264</v>
      </c>
      <c r="DA283" s="46" t="s">
        <v>265</v>
      </c>
      <c r="DB283" s="46" t="s">
        <v>265</v>
      </c>
      <c r="DC283" s="46" t="s">
        <v>265</v>
      </c>
      <c r="DD283" s="46" t="s">
        <v>265</v>
      </c>
      <c r="DE283" s="46" t="s">
        <v>265</v>
      </c>
      <c r="DF283" s="46" t="s">
        <v>265</v>
      </c>
      <c r="DG283" s="46" t="s">
        <v>265</v>
      </c>
      <c r="DH283" s="46" t="s">
        <v>247</v>
      </c>
      <c r="DK283" s="46" t="b">
        <f>vw_ET_Dataset_Public[[#This Row],[Event Location:  State PCODE]]=vw_ET_Dataset_Public[[#This Row],[Arrival from: Admin 1 PCODE]]</f>
        <v>1</v>
      </c>
      <c r="DL283" s="46" t="b">
        <f>vw_ET_Dataset_Public[[#This Row],[Event Location:  County PCODE]]=vw_ET_Dataset_Public[[#This Row],[Arrival from: Admin 2 PCODE]]</f>
        <v>1</v>
      </c>
      <c r="DM283" s="46" t="b">
        <f>vw_ET_Dataset_Public[[#This Row],[Event Location:  Payam PCODE]]=vw_ET_Dataset_Public[[#This Row],[Arrival from: Admin 3 PCODE]]</f>
        <v>0</v>
      </c>
      <c r="DN283" s="46" t="s">
        <v>3391</v>
      </c>
    </row>
    <row r="284" spans="1:118" x14ac:dyDescent="0.35">
      <c r="A284" s="46" t="s">
        <v>768</v>
      </c>
      <c r="B284" s="47">
        <v>44382</v>
      </c>
      <c r="C284" s="47">
        <v>44358</v>
      </c>
      <c r="D284" s="47">
        <v>44361</v>
      </c>
      <c r="E284" s="46" t="s">
        <v>260</v>
      </c>
      <c r="F284" s="46" t="s">
        <v>83</v>
      </c>
      <c r="G284" s="46" t="s">
        <v>261</v>
      </c>
      <c r="H284" s="46" t="s">
        <v>257</v>
      </c>
      <c r="I284" s="46" t="s">
        <v>709</v>
      </c>
      <c r="J284" s="46" t="s">
        <v>708</v>
      </c>
      <c r="K284" s="46" t="s">
        <v>766</v>
      </c>
      <c r="L284" s="46" t="s">
        <v>767</v>
      </c>
      <c r="M284" s="46">
        <v>6.6350534000000003</v>
      </c>
      <c r="N284" s="46">
        <v>32.911746399999998</v>
      </c>
      <c r="O284" s="46" t="s">
        <v>232</v>
      </c>
      <c r="P284" s="46" t="s">
        <v>233</v>
      </c>
      <c r="Q284" s="46" t="s">
        <v>24</v>
      </c>
      <c r="U284" s="46" t="b">
        <v>1</v>
      </c>
      <c r="V284" s="46">
        <v>74</v>
      </c>
      <c r="W284" s="46">
        <v>370</v>
      </c>
      <c r="X284" s="46">
        <v>19</v>
      </c>
      <c r="Y284" s="46">
        <v>30</v>
      </c>
      <c r="Z284" s="46">
        <v>26</v>
      </c>
      <c r="AA284" s="46">
        <v>44</v>
      </c>
      <c r="AB284" s="46">
        <v>18</v>
      </c>
      <c r="AC284" s="46">
        <v>11</v>
      </c>
      <c r="AD284" s="46">
        <v>30</v>
      </c>
      <c r="AE284" s="46">
        <v>39</v>
      </c>
      <c r="AF284" s="46">
        <v>32</v>
      </c>
      <c r="AG284" s="46">
        <v>76</v>
      </c>
      <c r="AH284" s="46">
        <v>30</v>
      </c>
      <c r="AI284" s="46">
        <v>15</v>
      </c>
      <c r="AJ284" s="46">
        <v>148</v>
      </c>
      <c r="AK284" s="46">
        <v>222</v>
      </c>
      <c r="AL284" s="46">
        <v>118</v>
      </c>
      <c r="AM284" s="46">
        <v>26</v>
      </c>
      <c r="AN284" s="46">
        <v>370</v>
      </c>
      <c r="AP284" s="46" t="s">
        <v>48</v>
      </c>
      <c r="AR284" s="46" t="s">
        <v>234</v>
      </c>
      <c r="AS284" s="46" t="b">
        <v>1</v>
      </c>
      <c r="AT284" s="46" t="b">
        <v>1</v>
      </c>
      <c r="AV284" s="46" t="s">
        <v>255</v>
      </c>
      <c r="AX284" s="46" t="s">
        <v>502</v>
      </c>
      <c r="BD284" s="46" t="s">
        <v>237</v>
      </c>
      <c r="BP284" s="46" t="s">
        <v>237</v>
      </c>
      <c r="BQ284" s="46" t="s">
        <v>242</v>
      </c>
      <c r="BR284" s="46" t="s">
        <v>238</v>
      </c>
      <c r="BS284" s="46" t="s">
        <v>260</v>
      </c>
      <c r="BT284" s="46" t="s">
        <v>83</v>
      </c>
      <c r="BU284" s="46" t="s">
        <v>261</v>
      </c>
      <c r="BV284" s="46" t="s">
        <v>257</v>
      </c>
      <c r="BX284" s="46" t="s">
        <v>352</v>
      </c>
      <c r="BY284" s="46" t="s">
        <v>244</v>
      </c>
      <c r="BZ284" s="46" t="s">
        <v>715</v>
      </c>
      <c r="CA284" s="46" t="s">
        <v>244</v>
      </c>
      <c r="CB284" s="46" t="s">
        <v>240</v>
      </c>
      <c r="CC284" s="46" t="s">
        <v>715</v>
      </c>
      <c r="CU284" s="46" t="s">
        <v>264</v>
      </c>
      <c r="DA284" s="46" t="s">
        <v>265</v>
      </c>
      <c r="DB284" s="46" t="s">
        <v>265</v>
      </c>
      <c r="DC284" s="46" t="s">
        <v>265</v>
      </c>
      <c r="DD284" s="46" t="s">
        <v>265</v>
      </c>
      <c r="DE284" s="46" t="s">
        <v>265</v>
      </c>
      <c r="DF284" s="46" t="s">
        <v>265</v>
      </c>
      <c r="DG284" s="46" t="s">
        <v>265</v>
      </c>
      <c r="DH284" s="46" t="s">
        <v>247</v>
      </c>
      <c r="DK284" s="46" t="b">
        <f>vw_ET_Dataset_Public[[#This Row],[Event Location:  State PCODE]]=vw_ET_Dataset_Public[[#This Row],[Arrival from: Admin 1 PCODE]]</f>
        <v>1</v>
      </c>
      <c r="DL284" s="46" t="b">
        <f>vw_ET_Dataset_Public[[#This Row],[Event Location:  County PCODE]]=vw_ET_Dataset_Public[[#This Row],[Arrival from: Admin 2 PCODE]]</f>
        <v>1</v>
      </c>
      <c r="DM284" s="46" t="b">
        <f>vw_ET_Dataset_Public[[#This Row],[Event Location:  Payam PCODE]]=vw_ET_Dataset_Public[[#This Row],[Arrival from: Admin 3 PCODE]]</f>
        <v>0</v>
      </c>
      <c r="DN284" s="46" t="s">
        <v>3391</v>
      </c>
    </row>
    <row r="285" spans="1:118" x14ac:dyDescent="0.35">
      <c r="A285" s="46" t="s">
        <v>745</v>
      </c>
      <c r="B285" s="47">
        <v>44382</v>
      </c>
      <c r="C285" s="47">
        <v>44358</v>
      </c>
      <c r="D285" s="47">
        <v>44361</v>
      </c>
      <c r="E285" s="46" t="s">
        <v>260</v>
      </c>
      <c r="F285" s="46" t="s">
        <v>83</v>
      </c>
      <c r="G285" s="46" t="s">
        <v>261</v>
      </c>
      <c r="H285" s="46" t="s">
        <v>257</v>
      </c>
      <c r="I285" s="46" t="s">
        <v>709</v>
      </c>
      <c r="J285" s="46" t="s">
        <v>708</v>
      </c>
      <c r="K285" s="46" t="s">
        <v>746</v>
      </c>
      <c r="L285" s="46" t="s">
        <v>747</v>
      </c>
      <c r="M285" s="46">
        <v>6.6321835</v>
      </c>
      <c r="N285" s="46">
        <v>32.903121400000003</v>
      </c>
      <c r="O285" s="46" t="s">
        <v>232</v>
      </c>
      <c r="P285" s="46" t="s">
        <v>233</v>
      </c>
      <c r="Q285" s="46" t="s">
        <v>6</v>
      </c>
      <c r="U285" s="46" t="b">
        <v>1</v>
      </c>
      <c r="V285" s="46">
        <v>29</v>
      </c>
      <c r="W285" s="46">
        <v>145</v>
      </c>
      <c r="X285" s="46">
        <v>8</v>
      </c>
      <c r="Y285" s="46">
        <v>12</v>
      </c>
      <c r="Z285" s="46">
        <v>10</v>
      </c>
      <c r="AA285" s="46">
        <v>17</v>
      </c>
      <c r="AB285" s="46">
        <v>7</v>
      </c>
      <c r="AC285" s="46">
        <v>4</v>
      </c>
      <c r="AD285" s="46">
        <v>12</v>
      </c>
      <c r="AE285" s="46">
        <v>15</v>
      </c>
      <c r="AF285" s="46">
        <v>12</v>
      </c>
      <c r="AG285" s="46">
        <v>30</v>
      </c>
      <c r="AH285" s="46">
        <v>12</v>
      </c>
      <c r="AI285" s="46">
        <v>6</v>
      </c>
      <c r="AJ285" s="46">
        <v>58</v>
      </c>
      <c r="AK285" s="46">
        <v>87</v>
      </c>
      <c r="AL285" s="46">
        <v>47</v>
      </c>
      <c r="AM285" s="46">
        <v>10</v>
      </c>
      <c r="AN285" s="46">
        <v>145</v>
      </c>
      <c r="AO285" s="46" t="s">
        <v>12</v>
      </c>
      <c r="AP285" s="46" t="s">
        <v>48</v>
      </c>
      <c r="AR285" s="46" t="s">
        <v>234</v>
      </c>
      <c r="AV285" s="46" t="s">
        <v>255</v>
      </c>
      <c r="AX285" s="46" t="s">
        <v>29</v>
      </c>
      <c r="AZ285" s="46" t="s">
        <v>236</v>
      </c>
      <c r="BA285" s="46" t="b">
        <v>1</v>
      </c>
      <c r="BB285" s="46" t="b">
        <v>1</v>
      </c>
      <c r="BC285" s="46" t="b">
        <v>1</v>
      </c>
      <c r="BD285" s="46" t="s">
        <v>237</v>
      </c>
      <c r="BP285" s="46" t="s">
        <v>237</v>
      </c>
      <c r="BQ285" s="46" t="s">
        <v>242</v>
      </c>
      <c r="BR285" s="46" t="s">
        <v>238</v>
      </c>
      <c r="BS285" s="46" t="s">
        <v>260</v>
      </c>
      <c r="BT285" s="46" t="s">
        <v>83</v>
      </c>
      <c r="BU285" s="46" t="s">
        <v>261</v>
      </c>
      <c r="BV285" s="46" t="s">
        <v>257</v>
      </c>
      <c r="BX285" s="46" t="s">
        <v>708</v>
      </c>
      <c r="BY285" s="46" t="s">
        <v>709</v>
      </c>
      <c r="CA285" s="46" t="s">
        <v>728</v>
      </c>
      <c r="CB285" s="46" t="s">
        <v>729</v>
      </c>
      <c r="CC285" s="46" t="s">
        <v>708</v>
      </c>
      <c r="CD285" s="46" t="s">
        <v>237</v>
      </c>
      <c r="CU285" s="46" t="s">
        <v>264</v>
      </c>
      <c r="DA285" s="46" t="s">
        <v>265</v>
      </c>
      <c r="DB285" s="46" t="s">
        <v>265</v>
      </c>
      <c r="DC285" s="46" t="s">
        <v>265</v>
      </c>
      <c r="DD285" s="46" t="s">
        <v>265</v>
      </c>
      <c r="DE285" s="46" t="s">
        <v>265</v>
      </c>
      <c r="DF285" s="46" t="s">
        <v>265</v>
      </c>
      <c r="DG285" s="46" t="s">
        <v>265</v>
      </c>
      <c r="DH285" s="46" t="s">
        <v>247</v>
      </c>
      <c r="DK285" s="46" t="b">
        <f>vw_ET_Dataset_Public[[#This Row],[Event Location:  State PCODE]]=vw_ET_Dataset_Public[[#This Row],[Arrival from: Admin 1 PCODE]]</f>
        <v>1</v>
      </c>
      <c r="DL285" s="46" t="b">
        <f>vw_ET_Dataset_Public[[#This Row],[Event Location:  County PCODE]]=vw_ET_Dataset_Public[[#This Row],[Arrival from: Admin 2 PCODE]]</f>
        <v>1</v>
      </c>
      <c r="DM285" s="46" t="b">
        <f>vw_ET_Dataset_Public[[#This Row],[Event Location:  Payam PCODE]]=vw_ET_Dataset_Public[[#This Row],[Arrival from: Admin 3 PCODE]]</f>
        <v>1</v>
      </c>
      <c r="DN285" s="46" t="s">
        <v>3390</v>
      </c>
    </row>
    <row r="286" spans="1:118" x14ac:dyDescent="0.35">
      <c r="A286" s="46" t="s">
        <v>748</v>
      </c>
      <c r="B286" s="47">
        <v>44382</v>
      </c>
      <c r="C286" s="47">
        <v>44358</v>
      </c>
      <c r="D286" s="47">
        <v>44361</v>
      </c>
      <c r="E286" s="46" t="s">
        <v>260</v>
      </c>
      <c r="F286" s="46" t="s">
        <v>83</v>
      </c>
      <c r="G286" s="46" t="s">
        <v>261</v>
      </c>
      <c r="H286" s="46" t="s">
        <v>257</v>
      </c>
      <c r="I286" s="46" t="s">
        <v>709</v>
      </c>
      <c r="J286" s="46" t="s">
        <v>708</v>
      </c>
      <c r="K286" s="46" t="s">
        <v>746</v>
      </c>
      <c r="L286" s="46" t="s">
        <v>747</v>
      </c>
      <c r="M286" s="46">
        <v>6.6321835</v>
      </c>
      <c r="N286" s="46">
        <v>32.903121400000003</v>
      </c>
      <c r="O286" s="46" t="s">
        <v>232</v>
      </c>
      <c r="P286" s="46" t="s">
        <v>233</v>
      </c>
      <c r="Q286" s="46" t="s">
        <v>24</v>
      </c>
      <c r="U286" s="46" t="b">
        <v>1</v>
      </c>
      <c r="V286" s="46">
        <v>59</v>
      </c>
      <c r="W286" s="46">
        <v>295</v>
      </c>
      <c r="X286" s="46">
        <v>15</v>
      </c>
      <c r="Y286" s="46">
        <v>24</v>
      </c>
      <c r="Z286" s="46">
        <v>21</v>
      </c>
      <c r="AA286" s="46">
        <v>35</v>
      </c>
      <c r="AB286" s="46">
        <v>14</v>
      </c>
      <c r="AC286" s="46">
        <v>8</v>
      </c>
      <c r="AD286" s="46">
        <v>24</v>
      </c>
      <c r="AE286" s="46">
        <v>31</v>
      </c>
      <c r="AF286" s="46">
        <v>25</v>
      </c>
      <c r="AG286" s="46">
        <v>60</v>
      </c>
      <c r="AH286" s="46">
        <v>24</v>
      </c>
      <c r="AI286" s="46">
        <v>14</v>
      </c>
      <c r="AJ286" s="46">
        <v>117</v>
      </c>
      <c r="AK286" s="46">
        <v>178</v>
      </c>
      <c r="AL286" s="46">
        <v>94</v>
      </c>
      <c r="AM286" s="46">
        <v>22</v>
      </c>
      <c r="AN286" s="46">
        <v>295</v>
      </c>
      <c r="AP286" s="46" t="s">
        <v>48</v>
      </c>
      <c r="AR286" s="46" t="s">
        <v>234</v>
      </c>
      <c r="AS286" s="46" t="b">
        <v>1</v>
      </c>
      <c r="AT286" s="46" t="b">
        <v>1</v>
      </c>
      <c r="AV286" s="46" t="s">
        <v>255</v>
      </c>
      <c r="AX286" s="46" t="s">
        <v>502</v>
      </c>
      <c r="BD286" s="46" t="s">
        <v>237</v>
      </c>
      <c r="BP286" s="46" t="s">
        <v>237</v>
      </c>
      <c r="BQ286" s="46" t="s">
        <v>242</v>
      </c>
      <c r="BR286" s="46" t="s">
        <v>238</v>
      </c>
      <c r="BS286" s="46" t="s">
        <v>260</v>
      </c>
      <c r="BT286" s="46" t="s">
        <v>83</v>
      </c>
      <c r="BU286" s="46" t="s">
        <v>261</v>
      </c>
      <c r="BV286" s="46" t="s">
        <v>257</v>
      </c>
      <c r="BX286" s="46" t="s">
        <v>352</v>
      </c>
      <c r="BY286" s="46" t="s">
        <v>244</v>
      </c>
      <c r="BZ286" s="46" t="s">
        <v>749</v>
      </c>
      <c r="CA286" s="46" t="s">
        <v>244</v>
      </c>
      <c r="CB286" s="46" t="s">
        <v>240</v>
      </c>
      <c r="CC286" s="46" t="s">
        <v>749</v>
      </c>
      <c r="CU286" s="46" t="s">
        <v>264</v>
      </c>
      <c r="DA286" s="46" t="s">
        <v>265</v>
      </c>
      <c r="DB286" s="46" t="s">
        <v>265</v>
      </c>
      <c r="DC286" s="46" t="s">
        <v>265</v>
      </c>
      <c r="DD286" s="46" t="s">
        <v>265</v>
      </c>
      <c r="DE286" s="46" t="s">
        <v>265</v>
      </c>
      <c r="DF286" s="46" t="s">
        <v>265</v>
      </c>
      <c r="DG286" s="46" t="s">
        <v>265</v>
      </c>
      <c r="DH286" s="46" t="s">
        <v>247</v>
      </c>
      <c r="DK286" s="46" t="b">
        <f>vw_ET_Dataset_Public[[#This Row],[Event Location:  State PCODE]]=vw_ET_Dataset_Public[[#This Row],[Arrival from: Admin 1 PCODE]]</f>
        <v>1</v>
      </c>
      <c r="DL286" s="46" t="b">
        <f>vw_ET_Dataset_Public[[#This Row],[Event Location:  County PCODE]]=vw_ET_Dataset_Public[[#This Row],[Arrival from: Admin 2 PCODE]]</f>
        <v>1</v>
      </c>
      <c r="DM286" s="46" t="b">
        <f>vw_ET_Dataset_Public[[#This Row],[Event Location:  Payam PCODE]]=vw_ET_Dataset_Public[[#This Row],[Arrival from: Admin 3 PCODE]]</f>
        <v>0</v>
      </c>
      <c r="DN286" s="46" t="s">
        <v>3391</v>
      </c>
    </row>
    <row r="287" spans="1:118" x14ac:dyDescent="0.35">
      <c r="A287" s="46" t="s">
        <v>756</v>
      </c>
      <c r="B287" s="47">
        <v>44382</v>
      </c>
      <c r="C287" s="47">
        <v>44358</v>
      </c>
      <c r="D287" s="47">
        <v>44361</v>
      </c>
      <c r="E287" s="46" t="s">
        <v>260</v>
      </c>
      <c r="F287" s="46" t="s">
        <v>83</v>
      </c>
      <c r="G287" s="46" t="s">
        <v>261</v>
      </c>
      <c r="H287" s="46" t="s">
        <v>257</v>
      </c>
      <c r="I287" s="46" t="s">
        <v>709</v>
      </c>
      <c r="J287" s="46" t="s">
        <v>708</v>
      </c>
      <c r="K287" s="46" t="s">
        <v>757</v>
      </c>
      <c r="L287" s="46" t="s">
        <v>758</v>
      </c>
      <c r="M287" s="46">
        <v>6.6358264800000004</v>
      </c>
      <c r="N287" s="46">
        <v>32.909096480000002</v>
      </c>
      <c r="O287" s="46" t="s">
        <v>232</v>
      </c>
      <c r="P287" s="46" t="s">
        <v>233</v>
      </c>
      <c r="Q287" s="46" t="s">
        <v>6</v>
      </c>
      <c r="U287" s="46" t="b">
        <v>1</v>
      </c>
      <c r="V287" s="46">
        <v>18</v>
      </c>
      <c r="W287" s="46">
        <v>90</v>
      </c>
      <c r="X287" s="46">
        <v>5</v>
      </c>
      <c r="Y287" s="46">
        <v>7</v>
      </c>
      <c r="Z287" s="46">
        <v>6</v>
      </c>
      <c r="AA287" s="46">
        <v>11</v>
      </c>
      <c r="AB287" s="46">
        <v>4</v>
      </c>
      <c r="AC287" s="46">
        <v>3</v>
      </c>
      <c r="AD287" s="46">
        <v>7</v>
      </c>
      <c r="AE287" s="46">
        <v>9</v>
      </c>
      <c r="AF287" s="46">
        <v>8</v>
      </c>
      <c r="AG287" s="46">
        <v>18</v>
      </c>
      <c r="AH287" s="46">
        <v>7</v>
      </c>
      <c r="AI287" s="46">
        <v>5</v>
      </c>
      <c r="AJ287" s="46">
        <v>36</v>
      </c>
      <c r="AK287" s="46">
        <v>54</v>
      </c>
      <c r="AL287" s="46">
        <v>28</v>
      </c>
      <c r="AM287" s="46">
        <v>8</v>
      </c>
      <c r="AN287" s="46">
        <v>90</v>
      </c>
      <c r="AO287" s="46" t="s">
        <v>12</v>
      </c>
      <c r="AP287" s="46" t="s">
        <v>48</v>
      </c>
      <c r="AR287" s="46" t="s">
        <v>234</v>
      </c>
      <c r="AV287" s="46" t="s">
        <v>255</v>
      </c>
      <c r="AX287" s="46" t="s">
        <v>29</v>
      </c>
      <c r="AZ287" s="46" t="s">
        <v>236</v>
      </c>
      <c r="BA287" s="46" t="b">
        <v>1</v>
      </c>
      <c r="BB287" s="46" t="b">
        <v>1</v>
      </c>
      <c r="BC287" s="46" t="b">
        <v>1</v>
      </c>
      <c r="BD287" s="46" t="s">
        <v>237</v>
      </c>
      <c r="BP287" s="46" t="s">
        <v>237</v>
      </c>
      <c r="BQ287" s="46" t="s">
        <v>242</v>
      </c>
      <c r="BR287" s="46" t="s">
        <v>238</v>
      </c>
      <c r="BS287" s="46" t="s">
        <v>260</v>
      </c>
      <c r="BT287" s="46" t="s">
        <v>83</v>
      </c>
      <c r="BU287" s="46" t="s">
        <v>261</v>
      </c>
      <c r="BV287" s="46" t="s">
        <v>257</v>
      </c>
      <c r="BX287" s="46" t="s">
        <v>708</v>
      </c>
      <c r="BY287" s="46" t="s">
        <v>709</v>
      </c>
      <c r="CA287" s="46" t="s">
        <v>728</v>
      </c>
      <c r="CB287" s="46" t="s">
        <v>729</v>
      </c>
      <c r="CC287" s="46" t="s">
        <v>708</v>
      </c>
      <c r="CD287" s="46" t="s">
        <v>237</v>
      </c>
      <c r="CU287" s="46" t="s">
        <v>264</v>
      </c>
      <c r="DA287" s="46" t="s">
        <v>265</v>
      </c>
      <c r="DB287" s="46" t="s">
        <v>265</v>
      </c>
      <c r="DC287" s="46" t="s">
        <v>265</v>
      </c>
      <c r="DD287" s="46" t="s">
        <v>265</v>
      </c>
      <c r="DE287" s="46" t="s">
        <v>265</v>
      </c>
      <c r="DF287" s="46" t="s">
        <v>265</v>
      </c>
      <c r="DG287" s="46" t="s">
        <v>265</v>
      </c>
      <c r="DH287" s="46" t="s">
        <v>247</v>
      </c>
      <c r="DK287" s="46" t="b">
        <f>vw_ET_Dataset_Public[[#This Row],[Event Location:  State PCODE]]=vw_ET_Dataset_Public[[#This Row],[Arrival from: Admin 1 PCODE]]</f>
        <v>1</v>
      </c>
      <c r="DL287" s="46" t="b">
        <f>vw_ET_Dataset_Public[[#This Row],[Event Location:  County PCODE]]=vw_ET_Dataset_Public[[#This Row],[Arrival from: Admin 2 PCODE]]</f>
        <v>1</v>
      </c>
      <c r="DM287" s="46" t="b">
        <f>vw_ET_Dataset_Public[[#This Row],[Event Location:  Payam PCODE]]=vw_ET_Dataset_Public[[#This Row],[Arrival from: Admin 3 PCODE]]</f>
        <v>1</v>
      </c>
      <c r="DN287" s="46" t="s">
        <v>3390</v>
      </c>
    </row>
    <row r="288" spans="1:118" x14ac:dyDescent="0.35">
      <c r="A288" s="46" t="s">
        <v>759</v>
      </c>
      <c r="B288" s="47">
        <v>44382</v>
      </c>
      <c r="C288" s="47">
        <v>44358</v>
      </c>
      <c r="D288" s="47">
        <v>44361</v>
      </c>
      <c r="E288" s="46" t="s">
        <v>260</v>
      </c>
      <c r="F288" s="46" t="s">
        <v>83</v>
      </c>
      <c r="G288" s="46" t="s">
        <v>261</v>
      </c>
      <c r="H288" s="46" t="s">
        <v>257</v>
      </c>
      <c r="I288" s="46" t="s">
        <v>709</v>
      </c>
      <c r="J288" s="46" t="s">
        <v>708</v>
      </c>
      <c r="K288" s="46" t="s">
        <v>757</v>
      </c>
      <c r="L288" s="46" t="s">
        <v>758</v>
      </c>
      <c r="M288" s="46">
        <v>6.6358264800000004</v>
      </c>
      <c r="N288" s="46">
        <v>32.909096480000002</v>
      </c>
      <c r="O288" s="46" t="s">
        <v>232</v>
      </c>
      <c r="P288" s="46" t="s">
        <v>233</v>
      </c>
      <c r="Q288" s="46" t="s">
        <v>24</v>
      </c>
      <c r="U288" s="46" t="b">
        <v>1</v>
      </c>
      <c r="V288" s="46">
        <v>108</v>
      </c>
      <c r="W288" s="46">
        <v>540</v>
      </c>
      <c r="X288" s="46">
        <v>28</v>
      </c>
      <c r="Y288" s="46">
        <v>44</v>
      </c>
      <c r="Z288" s="46">
        <v>39</v>
      </c>
      <c r="AA288" s="46">
        <v>64</v>
      </c>
      <c r="AB288" s="46">
        <v>26</v>
      </c>
      <c r="AC288" s="46">
        <v>15</v>
      </c>
      <c r="AD288" s="46">
        <v>44</v>
      </c>
      <c r="AE288" s="46">
        <v>57</v>
      </c>
      <c r="AF288" s="46">
        <v>46</v>
      </c>
      <c r="AG288" s="46">
        <v>111</v>
      </c>
      <c r="AH288" s="46">
        <v>44</v>
      </c>
      <c r="AI288" s="46">
        <v>22</v>
      </c>
      <c r="AJ288" s="46">
        <v>216</v>
      </c>
      <c r="AK288" s="46">
        <v>324</v>
      </c>
      <c r="AL288" s="46">
        <v>173</v>
      </c>
      <c r="AM288" s="46">
        <v>37</v>
      </c>
      <c r="AN288" s="46">
        <v>540</v>
      </c>
      <c r="AP288" s="46" t="s">
        <v>48</v>
      </c>
      <c r="AR288" s="46" t="s">
        <v>234</v>
      </c>
      <c r="AS288" s="46" t="b">
        <v>1</v>
      </c>
      <c r="AT288" s="46" t="b">
        <v>1</v>
      </c>
      <c r="AV288" s="46" t="s">
        <v>255</v>
      </c>
      <c r="AX288" s="46" t="s">
        <v>502</v>
      </c>
      <c r="BD288" s="46" t="s">
        <v>237</v>
      </c>
      <c r="BP288" s="46" t="s">
        <v>237</v>
      </c>
      <c r="BQ288" s="46" t="s">
        <v>242</v>
      </c>
      <c r="BR288" s="46" t="s">
        <v>238</v>
      </c>
      <c r="BS288" s="46" t="s">
        <v>260</v>
      </c>
      <c r="BT288" s="46" t="s">
        <v>83</v>
      </c>
      <c r="BU288" s="46" t="s">
        <v>261</v>
      </c>
      <c r="BV288" s="46" t="s">
        <v>257</v>
      </c>
      <c r="BX288" s="46" t="s">
        <v>352</v>
      </c>
      <c r="BY288" s="46" t="s">
        <v>244</v>
      </c>
      <c r="BZ288" s="46" t="s">
        <v>760</v>
      </c>
      <c r="CA288" s="46" t="s">
        <v>244</v>
      </c>
      <c r="CB288" s="46" t="s">
        <v>240</v>
      </c>
      <c r="CC288" s="46" t="s">
        <v>760</v>
      </c>
      <c r="CU288" s="46" t="s">
        <v>264</v>
      </c>
      <c r="DA288" s="46" t="s">
        <v>265</v>
      </c>
      <c r="DB288" s="46" t="s">
        <v>265</v>
      </c>
      <c r="DC288" s="46" t="s">
        <v>265</v>
      </c>
      <c r="DD288" s="46" t="s">
        <v>265</v>
      </c>
      <c r="DE288" s="46" t="s">
        <v>265</v>
      </c>
      <c r="DF288" s="46" t="s">
        <v>265</v>
      </c>
      <c r="DG288" s="46" t="s">
        <v>265</v>
      </c>
      <c r="DH288" s="46" t="s">
        <v>247</v>
      </c>
      <c r="DK288" s="46" t="b">
        <f>vw_ET_Dataset_Public[[#This Row],[Event Location:  State PCODE]]=vw_ET_Dataset_Public[[#This Row],[Arrival from: Admin 1 PCODE]]</f>
        <v>1</v>
      </c>
      <c r="DL288" s="46" t="b">
        <f>vw_ET_Dataset_Public[[#This Row],[Event Location:  County PCODE]]=vw_ET_Dataset_Public[[#This Row],[Arrival from: Admin 2 PCODE]]</f>
        <v>1</v>
      </c>
      <c r="DM288" s="46" t="b">
        <f>vw_ET_Dataset_Public[[#This Row],[Event Location:  Payam PCODE]]=vw_ET_Dataset_Public[[#This Row],[Arrival from: Admin 3 PCODE]]</f>
        <v>0</v>
      </c>
      <c r="DN288" s="46" t="s">
        <v>3391</v>
      </c>
    </row>
    <row r="289" spans="1:118" x14ac:dyDescent="0.35">
      <c r="A289" s="46" t="s">
        <v>707</v>
      </c>
      <c r="B289" s="47">
        <v>44382</v>
      </c>
      <c r="C289" s="47">
        <v>44358</v>
      </c>
      <c r="D289" s="47">
        <v>44361</v>
      </c>
      <c r="E289" s="46" t="s">
        <v>260</v>
      </c>
      <c r="F289" s="46" t="s">
        <v>83</v>
      </c>
      <c r="G289" s="46" t="s">
        <v>261</v>
      </c>
      <c r="H289" s="46" t="s">
        <v>257</v>
      </c>
      <c r="I289" s="46" t="s">
        <v>709</v>
      </c>
      <c r="J289" s="46" t="s">
        <v>708</v>
      </c>
      <c r="K289" s="46" t="s">
        <v>710</v>
      </c>
      <c r="L289" s="46" t="s">
        <v>708</v>
      </c>
      <c r="M289" s="46">
        <v>6.6344174999999996</v>
      </c>
      <c r="N289" s="46">
        <v>32.910567499999999</v>
      </c>
      <c r="O289" s="46" t="s">
        <v>232</v>
      </c>
      <c r="P289" s="46" t="s">
        <v>233</v>
      </c>
      <c r="Q289" s="46" t="s">
        <v>6</v>
      </c>
      <c r="U289" s="46" t="b">
        <v>1</v>
      </c>
      <c r="V289" s="46">
        <v>52</v>
      </c>
      <c r="W289" s="46">
        <v>260</v>
      </c>
      <c r="X289" s="46">
        <v>14</v>
      </c>
      <c r="Y289" s="46">
        <v>21</v>
      </c>
      <c r="Z289" s="46">
        <v>19</v>
      </c>
      <c r="AA289" s="46">
        <v>31</v>
      </c>
      <c r="AB289" s="46">
        <v>12</v>
      </c>
      <c r="AC289" s="46">
        <v>7</v>
      </c>
      <c r="AD289" s="46">
        <v>21</v>
      </c>
      <c r="AE289" s="46">
        <v>27</v>
      </c>
      <c r="AF289" s="46">
        <v>22</v>
      </c>
      <c r="AG289" s="46">
        <v>53</v>
      </c>
      <c r="AH289" s="46">
        <v>21</v>
      </c>
      <c r="AI289" s="46">
        <v>12</v>
      </c>
      <c r="AJ289" s="46">
        <v>104</v>
      </c>
      <c r="AK289" s="46">
        <v>156</v>
      </c>
      <c r="AL289" s="46">
        <v>83</v>
      </c>
      <c r="AM289" s="46">
        <v>19</v>
      </c>
      <c r="AN289" s="46">
        <v>260</v>
      </c>
      <c r="AO289" s="46" t="s">
        <v>12</v>
      </c>
      <c r="AP289" s="46" t="s">
        <v>48</v>
      </c>
      <c r="AR289" s="46" t="s">
        <v>234</v>
      </c>
      <c r="AV289" s="46" t="s">
        <v>255</v>
      </c>
      <c r="AX289" s="46" t="s">
        <v>29</v>
      </c>
      <c r="AZ289" s="46" t="s">
        <v>236</v>
      </c>
      <c r="BA289" s="46" t="b">
        <v>1</v>
      </c>
      <c r="BB289" s="46" t="b">
        <v>1</v>
      </c>
      <c r="BC289" s="46" t="b">
        <v>1</v>
      </c>
      <c r="BD289" s="46" t="s">
        <v>237</v>
      </c>
      <c r="BP289" s="46" t="s">
        <v>237</v>
      </c>
      <c r="BQ289" s="46" t="s">
        <v>242</v>
      </c>
      <c r="BR289" s="46" t="s">
        <v>238</v>
      </c>
      <c r="BS289" s="46" t="s">
        <v>260</v>
      </c>
      <c r="BT289" s="46" t="s">
        <v>83</v>
      </c>
      <c r="BU289" s="46" t="s">
        <v>261</v>
      </c>
      <c r="BV289" s="46" t="s">
        <v>257</v>
      </c>
      <c r="BX289" s="46" t="s">
        <v>711</v>
      </c>
      <c r="BY289" s="46" t="s">
        <v>713</v>
      </c>
      <c r="CA289" s="46" t="s">
        <v>244</v>
      </c>
      <c r="CB289" s="46" t="s">
        <v>240</v>
      </c>
      <c r="CC289" s="46" t="s">
        <v>712</v>
      </c>
      <c r="CD289" s="46" t="s">
        <v>237</v>
      </c>
      <c r="CU289" s="46" t="s">
        <v>264</v>
      </c>
      <c r="DA289" s="46" t="s">
        <v>265</v>
      </c>
      <c r="DB289" s="46" t="s">
        <v>265</v>
      </c>
      <c r="DC289" s="46" t="s">
        <v>265</v>
      </c>
      <c r="DD289" s="46" t="s">
        <v>265</v>
      </c>
      <c r="DE289" s="46" t="s">
        <v>265</v>
      </c>
      <c r="DF289" s="46" t="s">
        <v>265</v>
      </c>
      <c r="DG289" s="46" t="s">
        <v>265</v>
      </c>
      <c r="DH289" s="46" t="s">
        <v>247</v>
      </c>
      <c r="DK289" s="46" t="b">
        <f>vw_ET_Dataset_Public[[#This Row],[Event Location:  State PCODE]]=vw_ET_Dataset_Public[[#This Row],[Arrival from: Admin 1 PCODE]]</f>
        <v>1</v>
      </c>
      <c r="DL289" s="46" t="b">
        <f>vw_ET_Dataset_Public[[#This Row],[Event Location:  County PCODE]]=vw_ET_Dataset_Public[[#This Row],[Arrival from: Admin 2 PCODE]]</f>
        <v>1</v>
      </c>
      <c r="DM289" s="46" t="b">
        <f>vw_ET_Dataset_Public[[#This Row],[Event Location:  Payam PCODE]]=vw_ET_Dataset_Public[[#This Row],[Arrival from: Admin 3 PCODE]]</f>
        <v>0</v>
      </c>
      <c r="DN289" s="46" t="s">
        <v>3391</v>
      </c>
    </row>
    <row r="290" spans="1:118" x14ac:dyDescent="0.35">
      <c r="A290" s="46" t="s">
        <v>714</v>
      </c>
      <c r="B290" s="47">
        <v>44382</v>
      </c>
      <c r="C290" s="47">
        <v>44358</v>
      </c>
      <c r="D290" s="47">
        <v>44361</v>
      </c>
      <c r="E290" s="46" t="s">
        <v>260</v>
      </c>
      <c r="F290" s="46" t="s">
        <v>83</v>
      </c>
      <c r="G290" s="46" t="s">
        <v>261</v>
      </c>
      <c r="H290" s="46" t="s">
        <v>257</v>
      </c>
      <c r="I290" s="46" t="s">
        <v>709</v>
      </c>
      <c r="J290" s="46" t="s">
        <v>708</v>
      </c>
      <c r="K290" s="46" t="s">
        <v>710</v>
      </c>
      <c r="L290" s="46" t="s">
        <v>708</v>
      </c>
      <c r="M290" s="46">
        <v>6.6344174999999996</v>
      </c>
      <c r="N290" s="46">
        <v>32.910567499999999</v>
      </c>
      <c r="O290" s="46" t="s">
        <v>232</v>
      </c>
      <c r="P290" s="46" t="s">
        <v>233</v>
      </c>
      <c r="Q290" s="46" t="s">
        <v>24</v>
      </c>
      <c r="U290" s="46" t="b">
        <v>1</v>
      </c>
      <c r="V290" s="46">
        <v>320</v>
      </c>
      <c r="W290" s="46">
        <v>1600</v>
      </c>
      <c r="X290" s="46">
        <v>84</v>
      </c>
      <c r="Y290" s="46">
        <v>130</v>
      </c>
      <c r="Z290" s="46">
        <v>114</v>
      </c>
      <c r="AA290" s="46">
        <v>190</v>
      </c>
      <c r="AB290" s="46">
        <v>76</v>
      </c>
      <c r="AC290" s="46">
        <v>46</v>
      </c>
      <c r="AD290" s="46">
        <v>130</v>
      </c>
      <c r="AE290" s="46">
        <v>168</v>
      </c>
      <c r="AF290" s="46">
        <v>137</v>
      </c>
      <c r="AG290" s="46">
        <v>328</v>
      </c>
      <c r="AH290" s="46">
        <v>130</v>
      </c>
      <c r="AI290" s="46">
        <v>67</v>
      </c>
      <c r="AJ290" s="46">
        <v>640</v>
      </c>
      <c r="AK290" s="46">
        <v>960</v>
      </c>
      <c r="AL290" s="46">
        <v>512</v>
      </c>
      <c r="AM290" s="46">
        <v>113</v>
      </c>
      <c r="AN290" s="46">
        <v>1600</v>
      </c>
      <c r="AP290" s="46" t="s">
        <v>48</v>
      </c>
      <c r="AR290" s="46" t="s">
        <v>234</v>
      </c>
      <c r="AS290" s="46" t="b">
        <v>1</v>
      </c>
      <c r="AT290" s="46" t="b">
        <v>1</v>
      </c>
      <c r="AV290" s="46" t="s">
        <v>255</v>
      </c>
      <c r="AX290" s="46" t="s">
        <v>502</v>
      </c>
      <c r="BD290" s="46" t="s">
        <v>237</v>
      </c>
      <c r="BP290" s="46" t="s">
        <v>237</v>
      </c>
      <c r="BQ290" s="46" t="s">
        <v>242</v>
      </c>
      <c r="BR290" s="46" t="s">
        <v>238</v>
      </c>
      <c r="BS290" s="46" t="s">
        <v>260</v>
      </c>
      <c r="BT290" s="46" t="s">
        <v>83</v>
      </c>
      <c r="BU290" s="46" t="s">
        <v>261</v>
      </c>
      <c r="BV290" s="46" t="s">
        <v>257</v>
      </c>
      <c r="BX290" s="46" t="s">
        <v>352</v>
      </c>
      <c r="BY290" s="46" t="s">
        <v>244</v>
      </c>
      <c r="BZ290" s="46" t="s">
        <v>715</v>
      </c>
      <c r="CA290" s="46" t="s">
        <v>244</v>
      </c>
      <c r="CB290" s="46" t="s">
        <v>240</v>
      </c>
      <c r="CC290" s="46" t="s">
        <v>715</v>
      </c>
      <c r="CU290" s="46" t="s">
        <v>264</v>
      </c>
      <c r="DA290" s="46" t="s">
        <v>265</v>
      </c>
      <c r="DB290" s="46" t="s">
        <v>265</v>
      </c>
      <c r="DC290" s="46" t="s">
        <v>265</v>
      </c>
      <c r="DD290" s="46" t="s">
        <v>265</v>
      </c>
      <c r="DE290" s="46" t="s">
        <v>265</v>
      </c>
      <c r="DF290" s="46" t="s">
        <v>265</v>
      </c>
      <c r="DG290" s="46" t="s">
        <v>265</v>
      </c>
      <c r="DH290" s="46" t="s">
        <v>247</v>
      </c>
      <c r="DK290" s="46" t="b">
        <f>vw_ET_Dataset_Public[[#This Row],[Event Location:  State PCODE]]=vw_ET_Dataset_Public[[#This Row],[Arrival from: Admin 1 PCODE]]</f>
        <v>1</v>
      </c>
      <c r="DL290" s="46" t="b">
        <f>vw_ET_Dataset_Public[[#This Row],[Event Location:  County PCODE]]=vw_ET_Dataset_Public[[#This Row],[Arrival from: Admin 2 PCODE]]</f>
        <v>1</v>
      </c>
      <c r="DM290" s="46" t="b">
        <f>vw_ET_Dataset_Public[[#This Row],[Event Location:  Payam PCODE]]=vw_ET_Dataset_Public[[#This Row],[Arrival from: Admin 3 PCODE]]</f>
        <v>0</v>
      </c>
      <c r="DN290" s="46" t="s">
        <v>3391</v>
      </c>
    </row>
    <row r="291" spans="1:118" x14ac:dyDescent="0.35">
      <c r="A291" s="46" t="s">
        <v>773</v>
      </c>
      <c r="B291" s="47">
        <v>44382</v>
      </c>
      <c r="C291" s="47">
        <v>44358</v>
      </c>
      <c r="D291" s="47">
        <v>44361</v>
      </c>
      <c r="E291" s="46" t="s">
        <v>260</v>
      </c>
      <c r="F291" s="46" t="s">
        <v>83</v>
      </c>
      <c r="G291" s="46" t="s">
        <v>261</v>
      </c>
      <c r="H291" s="46" t="s">
        <v>257</v>
      </c>
      <c r="I291" s="46" t="s">
        <v>709</v>
      </c>
      <c r="J291" s="46" t="s">
        <v>708</v>
      </c>
      <c r="K291" s="46" t="s">
        <v>774</v>
      </c>
      <c r="L291" s="46" t="s">
        <v>775</v>
      </c>
      <c r="M291" s="46">
        <v>6.6359490900000004</v>
      </c>
      <c r="N291" s="46">
        <v>32.889248100000003</v>
      </c>
      <c r="O291" s="46" t="s">
        <v>232</v>
      </c>
      <c r="P291" s="46" t="s">
        <v>233</v>
      </c>
      <c r="Q291" s="46" t="s">
        <v>24</v>
      </c>
      <c r="U291" s="46" t="b">
        <v>1</v>
      </c>
      <c r="V291" s="46">
        <v>385</v>
      </c>
      <c r="W291" s="46">
        <v>1925</v>
      </c>
      <c r="X291" s="46">
        <v>101</v>
      </c>
      <c r="Y291" s="46">
        <v>156</v>
      </c>
      <c r="Z291" s="46">
        <v>138</v>
      </c>
      <c r="AA291" s="46">
        <v>229</v>
      </c>
      <c r="AB291" s="46">
        <v>92</v>
      </c>
      <c r="AC291" s="46">
        <v>55</v>
      </c>
      <c r="AD291" s="46">
        <v>156</v>
      </c>
      <c r="AE291" s="46">
        <v>202</v>
      </c>
      <c r="AF291" s="46">
        <v>165</v>
      </c>
      <c r="AG291" s="46">
        <v>394</v>
      </c>
      <c r="AH291" s="46">
        <v>156</v>
      </c>
      <c r="AI291" s="46">
        <v>81</v>
      </c>
      <c r="AJ291" s="46">
        <v>771</v>
      </c>
      <c r="AK291" s="46">
        <v>1154</v>
      </c>
      <c r="AL291" s="46">
        <v>615</v>
      </c>
      <c r="AM291" s="46">
        <v>136</v>
      </c>
      <c r="AN291" s="46">
        <v>1925</v>
      </c>
      <c r="AP291" s="46" t="s">
        <v>48</v>
      </c>
      <c r="AR291" s="46" t="s">
        <v>234</v>
      </c>
      <c r="AS291" s="46" t="b">
        <v>1</v>
      </c>
      <c r="AT291" s="46" t="b">
        <v>1</v>
      </c>
      <c r="AV291" s="46" t="s">
        <v>255</v>
      </c>
      <c r="AX291" s="46" t="s">
        <v>502</v>
      </c>
      <c r="BD291" s="46" t="s">
        <v>237</v>
      </c>
      <c r="BP291" s="46" t="s">
        <v>237</v>
      </c>
      <c r="BQ291" s="46" t="s">
        <v>242</v>
      </c>
      <c r="BR291" s="46" t="s">
        <v>238</v>
      </c>
      <c r="BS291" s="46" t="s">
        <v>260</v>
      </c>
      <c r="BT291" s="46" t="s">
        <v>83</v>
      </c>
      <c r="BU291" s="46" t="s">
        <v>261</v>
      </c>
      <c r="BV291" s="46" t="s">
        <v>257</v>
      </c>
      <c r="BX291" s="46" t="s">
        <v>352</v>
      </c>
      <c r="BY291" s="46" t="s">
        <v>244</v>
      </c>
      <c r="BZ291" s="46" t="s">
        <v>715</v>
      </c>
      <c r="CA291" s="46" t="s">
        <v>244</v>
      </c>
      <c r="CB291" s="46" t="s">
        <v>240</v>
      </c>
      <c r="CC291" s="46" t="s">
        <v>715</v>
      </c>
      <c r="CU291" s="46" t="s">
        <v>264</v>
      </c>
      <c r="DA291" s="46" t="s">
        <v>265</v>
      </c>
      <c r="DB291" s="46" t="s">
        <v>265</v>
      </c>
      <c r="DC291" s="46" t="s">
        <v>265</v>
      </c>
      <c r="DD291" s="46" t="s">
        <v>265</v>
      </c>
      <c r="DE291" s="46" t="s">
        <v>265</v>
      </c>
      <c r="DF291" s="46" t="s">
        <v>265</v>
      </c>
      <c r="DG291" s="46" t="s">
        <v>265</v>
      </c>
      <c r="DH291" s="46" t="s">
        <v>247</v>
      </c>
      <c r="DK291" s="46" t="b">
        <f>vw_ET_Dataset_Public[[#This Row],[Event Location:  State PCODE]]=vw_ET_Dataset_Public[[#This Row],[Arrival from: Admin 1 PCODE]]</f>
        <v>1</v>
      </c>
      <c r="DL291" s="46" t="b">
        <f>vw_ET_Dataset_Public[[#This Row],[Event Location:  County PCODE]]=vw_ET_Dataset_Public[[#This Row],[Arrival from: Admin 2 PCODE]]</f>
        <v>1</v>
      </c>
      <c r="DM291" s="46" t="b">
        <f>vw_ET_Dataset_Public[[#This Row],[Event Location:  Payam PCODE]]=vw_ET_Dataset_Public[[#This Row],[Arrival from: Admin 3 PCODE]]</f>
        <v>0</v>
      </c>
      <c r="DN291" s="46" t="s">
        <v>3391</v>
      </c>
    </row>
    <row r="292" spans="1:118" x14ac:dyDescent="0.35">
      <c r="A292" s="46" t="s">
        <v>722</v>
      </c>
      <c r="B292" s="47">
        <v>44382</v>
      </c>
      <c r="C292" s="47">
        <v>44358</v>
      </c>
      <c r="D292" s="47">
        <v>44361</v>
      </c>
      <c r="E292" s="46" t="s">
        <v>260</v>
      </c>
      <c r="F292" s="46" t="s">
        <v>83</v>
      </c>
      <c r="G292" s="46" t="s">
        <v>261</v>
      </c>
      <c r="H292" s="46" t="s">
        <v>257</v>
      </c>
      <c r="I292" s="46" t="s">
        <v>709</v>
      </c>
      <c r="J292" s="46" t="s">
        <v>708</v>
      </c>
      <c r="K292" s="46" t="s">
        <v>723</v>
      </c>
      <c r="L292" s="46" t="s">
        <v>724</v>
      </c>
      <c r="M292" s="46">
        <v>6.7005000109999999</v>
      </c>
      <c r="N292" s="46">
        <v>32.965999600000004</v>
      </c>
      <c r="O292" s="46" t="s">
        <v>232</v>
      </c>
      <c r="P292" s="46" t="s">
        <v>233</v>
      </c>
      <c r="Q292" s="46" t="s">
        <v>6</v>
      </c>
      <c r="U292" s="46" t="b">
        <v>1</v>
      </c>
      <c r="V292" s="46">
        <v>41</v>
      </c>
      <c r="W292" s="46">
        <v>205</v>
      </c>
      <c r="X292" s="46">
        <v>11</v>
      </c>
      <c r="Y292" s="46">
        <v>17</v>
      </c>
      <c r="Z292" s="46">
        <v>15</v>
      </c>
      <c r="AA292" s="46">
        <v>24</v>
      </c>
      <c r="AB292" s="46">
        <v>10</v>
      </c>
      <c r="AC292" s="46">
        <v>6</v>
      </c>
      <c r="AD292" s="46">
        <v>17</v>
      </c>
      <c r="AE292" s="46">
        <v>21</v>
      </c>
      <c r="AF292" s="46">
        <v>18</v>
      </c>
      <c r="AG292" s="46">
        <v>42</v>
      </c>
      <c r="AH292" s="46">
        <v>17</v>
      </c>
      <c r="AI292" s="46">
        <v>7</v>
      </c>
      <c r="AJ292" s="46">
        <v>83</v>
      </c>
      <c r="AK292" s="46">
        <v>122</v>
      </c>
      <c r="AL292" s="46">
        <v>66</v>
      </c>
      <c r="AM292" s="46">
        <v>13</v>
      </c>
      <c r="AN292" s="46">
        <v>205</v>
      </c>
      <c r="AO292" s="46" t="s">
        <v>12</v>
      </c>
      <c r="AP292" s="46" t="s">
        <v>48</v>
      </c>
      <c r="AR292" s="46" t="s">
        <v>234</v>
      </c>
      <c r="AV292" s="46" t="s">
        <v>255</v>
      </c>
      <c r="AX292" s="46" t="s">
        <v>29</v>
      </c>
      <c r="AZ292" s="46" t="s">
        <v>236</v>
      </c>
      <c r="BA292" s="46" t="b">
        <v>1</v>
      </c>
      <c r="BB292" s="46" t="b">
        <v>1</v>
      </c>
      <c r="BC292" s="46" t="b">
        <v>1</v>
      </c>
      <c r="BD292" s="46" t="s">
        <v>237</v>
      </c>
      <c r="BP292" s="46" t="s">
        <v>237</v>
      </c>
      <c r="BQ292" s="46" t="s">
        <v>242</v>
      </c>
      <c r="BR292" s="46" t="s">
        <v>238</v>
      </c>
      <c r="BS292" s="46" t="s">
        <v>260</v>
      </c>
      <c r="BT292" s="46" t="s">
        <v>83</v>
      </c>
      <c r="BU292" s="46" t="s">
        <v>261</v>
      </c>
      <c r="BV292" s="46" t="s">
        <v>257</v>
      </c>
      <c r="BX292" s="46" t="s">
        <v>711</v>
      </c>
      <c r="BY292" s="46" t="s">
        <v>713</v>
      </c>
      <c r="CA292" s="46" t="s">
        <v>244</v>
      </c>
      <c r="CB292" s="46" t="s">
        <v>240</v>
      </c>
      <c r="CC292" s="46" t="s">
        <v>712</v>
      </c>
      <c r="CD292" s="46" t="s">
        <v>237</v>
      </c>
      <c r="CU292" s="46" t="s">
        <v>264</v>
      </c>
      <c r="DA292" s="46" t="s">
        <v>265</v>
      </c>
      <c r="DB292" s="46" t="s">
        <v>265</v>
      </c>
      <c r="DC292" s="46" t="s">
        <v>265</v>
      </c>
      <c r="DD292" s="46" t="s">
        <v>265</v>
      </c>
      <c r="DE292" s="46" t="s">
        <v>265</v>
      </c>
      <c r="DF292" s="46" t="s">
        <v>265</v>
      </c>
      <c r="DG292" s="46" t="s">
        <v>265</v>
      </c>
      <c r="DH292" s="46" t="s">
        <v>247</v>
      </c>
      <c r="DK292" s="46" t="b">
        <f>vw_ET_Dataset_Public[[#This Row],[Event Location:  State PCODE]]=vw_ET_Dataset_Public[[#This Row],[Arrival from: Admin 1 PCODE]]</f>
        <v>1</v>
      </c>
      <c r="DL292" s="46" t="b">
        <f>vw_ET_Dataset_Public[[#This Row],[Event Location:  County PCODE]]=vw_ET_Dataset_Public[[#This Row],[Arrival from: Admin 2 PCODE]]</f>
        <v>1</v>
      </c>
      <c r="DM292" s="46" t="b">
        <f>vw_ET_Dataset_Public[[#This Row],[Event Location:  Payam PCODE]]=vw_ET_Dataset_Public[[#This Row],[Arrival from: Admin 3 PCODE]]</f>
        <v>0</v>
      </c>
      <c r="DN292" s="46" t="s">
        <v>3391</v>
      </c>
    </row>
    <row r="293" spans="1:118" x14ac:dyDescent="0.35">
      <c r="A293" s="46" t="s">
        <v>725</v>
      </c>
      <c r="B293" s="47">
        <v>44382</v>
      </c>
      <c r="C293" s="47">
        <v>44358</v>
      </c>
      <c r="D293" s="47">
        <v>44361</v>
      </c>
      <c r="E293" s="46" t="s">
        <v>260</v>
      </c>
      <c r="F293" s="46" t="s">
        <v>83</v>
      </c>
      <c r="G293" s="46" t="s">
        <v>261</v>
      </c>
      <c r="H293" s="46" t="s">
        <v>257</v>
      </c>
      <c r="I293" s="46" t="s">
        <v>709</v>
      </c>
      <c r="J293" s="46" t="s">
        <v>708</v>
      </c>
      <c r="K293" s="46" t="s">
        <v>723</v>
      </c>
      <c r="L293" s="46" t="s">
        <v>724</v>
      </c>
      <c r="M293" s="46">
        <v>6.7005000109999999</v>
      </c>
      <c r="N293" s="46">
        <v>32.965999600000004</v>
      </c>
      <c r="O293" s="46" t="s">
        <v>232</v>
      </c>
      <c r="P293" s="46" t="s">
        <v>233</v>
      </c>
      <c r="Q293" s="46" t="s">
        <v>24</v>
      </c>
      <c r="U293" s="46" t="b">
        <v>1</v>
      </c>
      <c r="V293" s="46">
        <v>242</v>
      </c>
      <c r="W293" s="46">
        <v>1210</v>
      </c>
      <c r="X293" s="46">
        <v>63</v>
      </c>
      <c r="Y293" s="46">
        <v>98</v>
      </c>
      <c r="Z293" s="46">
        <v>86</v>
      </c>
      <c r="AA293" s="46">
        <v>144</v>
      </c>
      <c r="AB293" s="46">
        <v>58</v>
      </c>
      <c r="AC293" s="46">
        <v>35</v>
      </c>
      <c r="AD293" s="46">
        <v>98</v>
      </c>
      <c r="AE293" s="46">
        <v>127</v>
      </c>
      <c r="AF293" s="46">
        <v>104</v>
      </c>
      <c r="AG293" s="46">
        <v>248</v>
      </c>
      <c r="AH293" s="46">
        <v>98</v>
      </c>
      <c r="AI293" s="46">
        <v>51</v>
      </c>
      <c r="AJ293" s="46">
        <v>484</v>
      </c>
      <c r="AK293" s="46">
        <v>726</v>
      </c>
      <c r="AL293" s="46">
        <v>386</v>
      </c>
      <c r="AM293" s="46">
        <v>86</v>
      </c>
      <c r="AN293" s="46">
        <v>1210</v>
      </c>
      <c r="AP293" s="46" t="s">
        <v>48</v>
      </c>
      <c r="AR293" s="46" t="s">
        <v>234</v>
      </c>
      <c r="AS293" s="46" t="b">
        <v>1</v>
      </c>
      <c r="AT293" s="46" t="b">
        <v>1</v>
      </c>
      <c r="AV293" s="46" t="s">
        <v>255</v>
      </c>
      <c r="AX293" s="46" t="s">
        <v>502</v>
      </c>
      <c r="BD293" s="46" t="s">
        <v>237</v>
      </c>
      <c r="BP293" s="46" t="s">
        <v>237</v>
      </c>
      <c r="BQ293" s="46" t="s">
        <v>242</v>
      </c>
      <c r="BR293" s="46" t="s">
        <v>238</v>
      </c>
      <c r="BS293" s="46" t="s">
        <v>260</v>
      </c>
      <c r="BT293" s="46" t="s">
        <v>83</v>
      </c>
      <c r="BU293" s="46" t="s">
        <v>261</v>
      </c>
      <c r="BV293" s="46" t="s">
        <v>257</v>
      </c>
      <c r="BX293" s="46" t="s">
        <v>352</v>
      </c>
      <c r="BY293" s="46" t="s">
        <v>244</v>
      </c>
      <c r="BZ293" s="46" t="s">
        <v>726</v>
      </c>
      <c r="CA293" s="46" t="s">
        <v>244</v>
      </c>
      <c r="CB293" s="46" t="s">
        <v>240</v>
      </c>
      <c r="CC293" s="46" t="s">
        <v>726</v>
      </c>
      <c r="CU293" s="46" t="s">
        <v>264</v>
      </c>
      <c r="DA293" s="46" t="s">
        <v>265</v>
      </c>
      <c r="DB293" s="46" t="s">
        <v>265</v>
      </c>
      <c r="DC293" s="46" t="s">
        <v>265</v>
      </c>
      <c r="DD293" s="46" t="s">
        <v>265</v>
      </c>
      <c r="DE293" s="46" t="s">
        <v>265</v>
      </c>
      <c r="DF293" s="46" t="s">
        <v>265</v>
      </c>
      <c r="DG293" s="46" t="s">
        <v>265</v>
      </c>
      <c r="DH293" s="46" t="s">
        <v>247</v>
      </c>
      <c r="DK293" s="46" t="b">
        <f>vw_ET_Dataset_Public[[#This Row],[Event Location:  State PCODE]]=vw_ET_Dataset_Public[[#This Row],[Arrival from: Admin 1 PCODE]]</f>
        <v>1</v>
      </c>
      <c r="DL293" s="46" t="b">
        <f>vw_ET_Dataset_Public[[#This Row],[Event Location:  County PCODE]]=vw_ET_Dataset_Public[[#This Row],[Arrival from: Admin 2 PCODE]]</f>
        <v>1</v>
      </c>
      <c r="DM293" s="46" t="b">
        <f>vw_ET_Dataset_Public[[#This Row],[Event Location:  Payam PCODE]]=vw_ET_Dataset_Public[[#This Row],[Arrival from: Admin 3 PCODE]]</f>
        <v>0</v>
      </c>
      <c r="DN293" s="46" t="s">
        <v>3391</v>
      </c>
    </row>
    <row r="294" spans="1:118" x14ac:dyDescent="0.35">
      <c r="A294" s="46" t="s">
        <v>782</v>
      </c>
      <c r="B294" s="47">
        <v>44382</v>
      </c>
      <c r="C294" s="47">
        <v>44358</v>
      </c>
      <c r="D294" s="47">
        <v>44361</v>
      </c>
      <c r="E294" s="46" t="s">
        <v>260</v>
      </c>
      <c r="F294" s="46" t="s">
        <v>83</v>
      </c>
      <c r="G294" s="46" t="s">
        <v>261</v>
      </c>
      <c r="H294" s="46" t="s">
        <v>257</v>
      </c>
      <c r="I294" s="46" t="s">
        <v>709</v>
      </c>
      <c r="J294" s="46" t="s">
        <v>708</v>
      </c>
      <c r="K294" s="46" t="s">
        <v>783</v>
      </c>
      <c r="L294" s="46" t="s">
        <v>784</v>
      </c>
      <c r="M294" s="46">
        <v>6.4966999999999997</v>
      </c>
      <c r="N294" s="46">
        <v>32.851399999999998</v>
      </c>
      <c r="O294" s="46" t="s">
        <v>232</v>
      </c>
      <c r="P294" s="46" t="s">
        <v>233</v>
      </c>
      <c r="Q294" s="46" t="s">
        <v>24</v>
      </c>
      <c r="U294" s="46" t="b">
        <v>1</v>
      </c>
      <c r="V294" s="46">
        <v>263</v>
      </c>
      <c r="W294" s="46">
        <v>1315</v>
      </c>
      <c r="X294" s="46">
        <v>69</v>
      </c>
      <c r="Y294" s="46">
        <v>106</v>
      </c>
      <c r="Z294" s="46">
        <v>94</v>
      </c>
      <c r="AA294" s="46">
        <v>157</v>
      </c>
      <c r="AB294" s="46">
        <v>63</v>
      </c>
      <c r="AC294" s="46">
        <v>38</v>
      </c>
      <c r="AD294" s="46">
        <v>106</v>
      </c>
      <c r="AE294" s="46">
        <v>138</v>
      </c>
      <c r="AF294" s="46">
        <v>113</v>
      </c>
      <c r="AG294" s="46">
        <v>269</v>
      </c>
      <c r="AH294" s="46">
        <v>106</v>
      </c>
      <c r="AI294" s="46">
        <v>56</v>
      </c>
      <c r="AJ294" s="46">
        <v>527</v>
      </c>
      <c r="AK294" s="46">
        <v>788</v>
      </c>
      <c r="AL294" s="46">
        <v>419</v>
      </c>
      <c r="AM294" s="46">
        <v>94</v>
      </c>
      <c r="AN294" s="46">
        <v>1315</v>
      </c>
      <c r="AP294" s="46" t="s">
        <v>48</v>
      </c>
      <c r="AR294" s="46" t="s">
        <v>234</v>
      </c>
      <c r="AS294" s="46" t="b">
        <v>1</v>
      </c>
      <c r="AT294" s="46" t="b">
        <v>1</v>
      </c>
      <c r="AV294" s="46" t="s">
        <v>255</v>
      </c>
      <c r="AX294" s="46" t="s">
        <v>502</v>
      </c>
      <c r="BD294" s="46" t="s">
        <v>237</v>
      </c>
      <c r="BP294" s="46" t="s">
        <v>237</v>
      </c>
      <c r="BQ294" s="46" t="s">
        <v>242</v>
      </c>
      <c r="BR294" s="46" t="s">
        <v>238</v>
      </c>
      <c r="BS294" s="46" t="s">
        <v>260</v>
      </c>
      <c r="BT294" s="46" t="s">
        <v>83</v>
      </c>
      <c r="BU294" s="46" t="s">
        <v>261</v>
      </c>
      <c r="BV294" s="46" t="s">
        <v>257</v>
      </c>
      <c r="BX294" s="46" t="s">
        <v>752</v>
      </c>
      <c r="BY294" s="46" t="s">
        <v>754</v>
      </c>
      <c r="CA294" s="46" t="s">
        <v>785</v>
      </c>
      <c r="CB294" s="46" t="s">
        <v>752</v>
      </c>
      <c r="CC294" s="46" t="s">
        <v>752</v>
      </c>
      <c r="CU294" s="46" t="s">
        <v>264</v>
      </c>
      <c r="DA294" s="46" t="s">
        <v>265</v>
      </c>
      <c r="DB294" s="46" t="s">
        <v>265</v>
      </c>
      <c r="DC294" s="46" t="s">
        <v>265</v>
      </c>
      <c r="DD294" s="46" t="s">
        <v>265</v>
      </c>
      <c r="DE294" s="46" t="s">
        <v>265</v>
      </c>
      <c r="DF294" s="46" t="s">
        <v>265</v>
      </c>
      <c r="DG294" s="46" t="s">
        <v>265</v>
      </c>
      <c r="DH294" s="46" t="s">
        <v>247</v>
      </c>
      <c r="DK294" s="46" t="b">
        <f>vw_ET_Dataset_Public[[#This Row],[Event Location:  State PCODE]]=vw_ET_Dataset_Public[[#This Row],[Arrival from: Admin 1 PCODE]]</f>
        <v>1</v>
      </c>
      <c r="DL294" s="46" t="b">
        <f>vw_ET_Dataset_Public[[#This Row],[Event Location:  County PCODE]]=vw_ET_Dataset_Public[[#This Row],[Arrival from: Admin 2 PCODE]]</f>
        <v>1</v>
      </c>
      <c r="DM294" s="46" t="b">
        <f>vw_ET_Dataset_Public[[#This Row],[Event Location:  Payam PCODE]]=vw_ET_Dataset_Public[[#This Row],[Arrival from: Admin 3 PCODE]]</f>
        <v>0</v>
      </c>
      <c r="DN294" s="46" t="s">
        <v>3391</v>
      </c>
    </row>
    <row r="295" spans="1:118" x14ac:dyDescent="0.35">
      <c r="A295" s="46" t="s">
        <v>786</v>
      </c>
      <c r="B295" s="47">
        <v>44382</v>
      </c>
      <c r="C295" s="47">
        <v>44358</v>
      </c>
      <c r="D295" s="47">
        <v>44361</v>
      </c>
      <c r="E295" s="46" t="s">
        <v>260</v>
      </c>
      <c r="F295" s="46" t="s">
        <v>83</v>
      </c>
      <c r="G295" s="46" t="s">
        <v>261</v>
      </c>
      <c r="H295" s="46" t="s">
        <v>257</v>
      </c>
      <c r="I295" s="46" t="s">
        <v>709</v>
      </c>
      <c r="J295" s="46" t="s">
        <v>708</v>
      </c>
      <c r="K295" s="46" t="s">
        <v>787</v>
      </c>
      <c r="L295" s="46" t="s">
        <v>788</v>
      </c>
      <c r="M295" s="46">
        <v>6.4641127000000003</v>
      </c>
      <c r="N295" s="46">
        <v>32.574940300000002</v>
      </c>
      <c r="O295" s="46" t="s">
        <v>232</v>
      </c>
      <c r="P295" s="46" t="s">
        <v>233</v>
      </c>
      <c r="Q295" s="46" t="s">
        <v>6</v>
      </c>
      <c r="U295" s="46" t="b">
        <v>1</v>
      </c>
      <c r="V295" s="46">
        <v>148</v>
      </c>
      <c r="W295" s="46">
        <v>740</v>
      </c>
      <c r="X295" s="46">
        <v>39</v>
      </c>
      <c r="Y295" s="46">
        <v>60</v>
      </c>
      <c r="Z295" s="46">
        <v>53</v>
      </c>
      <c r="AA295" s="46">
        <v>88</v>
      </c>
      <c r="AB295" s="46">
        <v>35</v>
      </c>
      <c r="AC295" s="46">
        <v>21</v>
      </c>
      <c r="AD295" s="46">
        <v>60</v>
      </c>
      <c r="AE295" s="46">
        <v>78</v>
      </c>
      <c r="AF295" s="46">
        <v>63</v>
      </c>
      <c r="AG295" s="46">
        <v>152</v>
      </c>
      <c r="AH295" s="46">
        <v>60</v>
      </c>
      <c r="AI295" s="46">
        <v>31</v>
      </c>
      <c r="AJ295" s="46">
        <v>296</v>
      </c>
      <c r="AK295" s="46">
        <v>444</v>
      </c>
      <c r="AL295" s="46">
        <v>237</v>
      </c>
      <c r="AM295" s="46">
        <v>52</v>
      </c>
      <c r="AN295" s="46">
        <v>740</v>
      </c>
      <c r="AO295" s="46" t="s">
        <v>12</v>
      </c>
      <c r="AP295" s="46" t="s">
        <v>48</v>
      </c>
      <c r="AR295" s="46" t="s">
        <v>234</v>
      </c>
      <c r="AV295" s="46" t="s">
        <v>255</v>
      </c>
      <c r="AX295" s="46" t="s">
        <v>29</v>
      </c>
      <c r="AZ295" s="46" t="s">
        <v>789</v>
      </c>
      <c r="BB295" s="46" t="b">
        <v>1</v>
      </c>
      <c r="BC295" s="46" t="b">
        <v>1</v>
      </c>
      <c r="BD295" s="46" t="s">
        <v>237</v>
      </c>
      <c r="BP295" s="46" t="s">
        <v>237</v>
      </c>
      <c r="BQ295" s="46" t="s">
        <v>242</v>
      </c>
      <c r="BR295" s="46" t="s">
        <v>238</v>
      </c>
      <c r="BS295" s="46" t="s">
        <v>260</v>
      </c>
      <c r="BT295" s="46" t="s">
        <v>83</v>
      </c>
      <c r="BU295" s="46" t="s">
        <v>261</v>
      </c>
      <c r="BV295" s="46" t="s">
        <v>257</v>
      </c>
      <c r="BX295" s="46" t="s">
        <v>708</v>
      </c>
      <c r="BY295" s="46" t="s">
        <v>709</v>
      </c>
      <c r="CA295" s="46" t="s">
        <v>244</v>
      </c>
      <c r="CB295" s="46" t="s">
        <v>240</v>
      </c>
      <c r="CC295" s="46" t="s">
        <v>790</v>
      </c>
      <c r="CD295" s="46" t="s">
        <v>237</v>
      </c>
      <c r="CU295" s="46" t="s">
        <v>264</v>
      </c>
      <c r="DA295" s="46" t="s">
        <v>265</v>
      </c>
      <c r="DB295" s="46" t="s">
        <v>265</v>
      </c>
      <c r="DC295" s="46" t="s">
        <v>265</v>
      </c>
      <c r="DD295" s="46" t="s">
        <v>265</v>
      </c>
      <c r="DE295" s="46" t="s">
        <v>265</v>
      </c>
      <c r="DF295" s="46" t="s">
        <v>265</v>
      </c>
      <c r="DG295" s="46" t="s">
        <v>265</v>
      </c>
      <c r="DH295" s="46" t="s">
        <v>247</v>
      </c>
      <c r="DK295" s="46" t="b">
        <f>vw_ET_Dataset_Public[[#This Row],[Event Location:  State PCODE]]=vw_ET_Dataset_Public[[#This Row],[Arrival from: Admin 1 PCODE]]</f>
        <v>1</v>
      </c>
      <c r="DL295" s="46" t="b">
        <f>vw_ET_Dataset_Public[[#This Row],[Event Location:  County PCODE]]=vw_ET_Dataset_Public[[#This Row],[Arrival from: Admin 2 PCODE]]</f>
        <v>1</v>
      </c>
      <c r="DM295" s="46" t="b">
        <f>vw_ET_Dataset_Public[[#This Row],[Event Location:  Payam PCODE]]=vw_ET_Dataset_Public[[#This Row],[Arrival from: Admin 3 PCODE]]</f>
        <v>1</v>
      </c>
      <c r="DN295" s="46" t="s">
        <v>3390</v>
      </c>
    </row>
    <row r="296" spans="1:118" x14ac:dyDescent="0.35">
      <c r="A296" s="46" t="s">
        <v>791</v>
      </c>
      <c r="B296" s="47">
        <v>44382</v>
      </c>
      <c r="C296" s="47">
        <v>44358</v>
      </c>
      <c r="D296" s="47">
        <v>44361</v>
      </c>
      <c r="E296" s="46" t="s">
        <v>260</v>
      </c>
      <c r="F296" s="46" t="s">
        <v>83</v>
      </c>
      <c r="G296" s="46" t="s">
        <v>261</v>
      </c>
      <c r="H296" s="46" t="s">
        <v>257</v>
      </c>
      <c r="I296" s="46" t="s">
        <v>709</v>
      </c>
      <c r="J296" s="46" t="s">
        <v>708</v>
      </c>
      <c r="K296" s="46" t="s">
        <v>787</v>
      </c>
      <c r="L296" s="46" t="s">
        <v>788</v>
      </c>
      <c r="M296" s="46">
        <v>6.4641127000000003</v>
      </c>
      <c r="N296" s="46">
        <v>32.574940300000002</v>
      </c>
      <c r="O296" s="46" t="s">
        <v>232</v>
      </c>
      <c r="P296" s="46" t="s">
        <v>233</v>
      </c>
      <c r="Q296" s="46" t="s">
        <v>24</v>
      </c>
      <c r="U296" s="46" t="b">
        <v>1</v>
      </c>
      <c r="V296" s="46">
        <v>297</v>
      </c>
      <c r="W296" s="46">
        <v>1485</v>
      </c>
      <c r="X296" s="46">
        <v>78</v>
      </c>
      <c r="Y296" s="46">
        <v>120</v>
      </c>
      <c r="Z296" s="46">
        <v>106</v>
      </c>
      <c r="AA296" s="46">
        <v>177</v>
      </c>
      <c r="AB296" s="46">
        <v>71</v>
      </c>
      <c r="AC296" s="46">
        <v>42</v>
      </c>
      <c r="AD296" s="46">
        <v>120</v>
      </c>
      <c r="AE296" s="46">
        <v>156</v>
      </c>
      <c r="AF296" s="46">
        <v>127</v>
      </c>
      <c r="AG296" s="46">
        <v>304</v>
      </c>
      <c r="AH296" s="46">
        <v>120</v>
      </c>
      <c r="AI296" s="46">
        <v>64</v>
      </c>
      <c r="AJ296" s="46">
        <v>594</v>
      </c>
      <c r="AK296" s="46">
        <v>891</v>
      </c>
      <c r="AL296" s="46">
        <v>474</v>
      </c>
      <c r="AM296" s="46">
        <v>106</v>
      </c>
      <c r="AN296" s="46">
        <v>1485</v>
      </c>
      <c r="AP296" s="46" t="s">
        <v>48</v>
      </c>
      <c r="AR296" s="46" t="s">
        <v>234</v>
      </c>
      <c r="AS296" s="46" t="b">
        <v>1</v>
      </c>
      <c r="AT296" s="46" t="b">
        <v>1</v>
      </c>
      <c r="AV296" s="46" t="s">
        <v>255</v>
      </c>
      <c r="AX296" s="46" t="s">
        <v>502</v>
      </c>
      <c r="BD296" s="46" t="s">
        <v>237</v>
      </c>
      <c r="BP296" s="46" t="s">
        <v>237</v>
      </c>
      <c r="BQ296" s="46" t="s">
        <v>242</v>
      </c>
      <c r="BR296" s="46" t="s">
        <v>238</v>
      </c>
      <c r="BS296" s="46" t="s">
        <v>260</v>
      </c>
      <c r="BT296" s="46" t="s">
        <v>83</v>
      </c>
      <c r="BU296" s="46" t="s">
        <v>244</v>
      </c>
      <c r="BV296" s="46" t="s">
        <v>792</v>
      </c>
      <c r="BW296" s="46" t="s">
        <v>793</v>
      </c>
      <c r="BX296" s="46" t="s">
        <v>352</v>
      </c>
      <c r="BY296" s="46" t="s">
        <v>244</v>
      </c>
      <c r="BZ296" s="46" t="s">
        <v>794</v>
      </c>
      <c r="CA296" s="46" t="s">
        <v>244</v>
      </c>
      <c r="CB296" s="46" t="s">
        <v>240</v>
      </c>
      <c r="CC296" s="46" t="s">
        <v>794</v>
      </c>
      <c r="CU296" s="46" t="s">
        <v>264</v>
      </c>
      <c r="DA296" s="46" t="s">
        <v>245</v>
      </c>
      <c r="DB296" s="46" t="s">
        <v>245</v>
      </c>
      <c r="DC296" s="46" t="s">
        <v>245</v>
      </c>
      <c r="DD296" s="46" t="s">
        <v>245</v>
      </c>
      <c r="DE296" s="46" t="s">
        <v>245</v>
      </c>
      <c r="DF296" s="46" t="s">
        <v>245</v>
      </c>
      <c r="DG296" s="46" t="s">
        <v>245</v>
      </c>
      <c r="DH296" s="46" t="s">
        <v>247</v>
      </c>
      <c r="DK296" s="46" t="b">
        <f>vw_ET_Dataset_Public[[#This Row],[Event Location:  State PCODE]]=vw_ET_Dataset_Public[[#This Row],[Arrival from: Admin 1 PCODE]]</f>
        <v>1</v>
      </c>
      <c r="DL296" s="46" t="b">
        <f>vw_ET_Dataset_Public[[#This Row],[Event Location:  County PCODE]]=vw_ET_Dataset_Public[[#This Row],[Arrival from: Admin 2 PCODE]]</f>
        <v>0</v>
      </c>
      <c r="DM296" s="46" t="b">
        <f>vw_ET_Dataset_Public[[#This Row],[Event Location:  Payam PCODE]]=vw_ET_Dataset_Public[[#This Row],[Arrival from: Admin 3 PCODE]]</f>
        <v>0</v>
      </c>
      <c r="DN296" s="46" t="s">
        <v>3392</v>
      </c>
    </row>
    <row r="297" spans="1:118" x14ac:dyDescent="0.35">
      <c r="A297" s="46" t="s">
        <v>750</v>
      </c>
      <c r="B297" s="47">
        <v>44382</v>
      </c>
      <c r="C297" s="47">
        <v>44358</v>
      </c>
      <c r="D297" s="47">
        <v>44361</v>
      </c>
      <c r="E297" s="46" t="s">
        <v>260</v>
      </c>
      <c r="F297" s="46" t="s">
        <v>83</v>
      </c>
      <c r="G297" s="46" t="s">
        <v>261</v>
      </c>
      <c r="H297" s="46" t="s">
        <v>257</v>
      </c>
      <c r="I297" s="46" t="s">
        <v>709</v>
      </c>
      <c r="J297" s="46" t="s">
        <v>708</v>
      </c>
      <c r="K297" s="46" t="s">
        <v>2888</v>
      </c>
      <c r="L297" s="46" t="s">
        <v>751</v>
      </c>
      <c r="M297" s="46">
        <v>6.6212600000000004</v>
      </c>
      <c r="N297" s="46">
        <v>32.89311</v>
      </c>
      <c r="O297" s="46" t="s">
        <v>232</v>
      </c>
      <c r="P297" s="46" t="s">
        <v>233</v>
      </c>
      <c r="Q297" s="46" t="s">
        <v>6</v>
      </c>
      <c r="U297" s="46" t="b">
        <v>1</v>
      </c>
      <c r="V297" s="46">
        <v>11</v>
      </c>
      <c r="W297" s="46">
        <v>55</v>
      </c>
      <c r="X297" s="46">
        <v>3</v>
      </c>
      <c r="Y297" s="46">
        <v>4</v>
      </c>
      <c r="Z297" s="46">
        <v>4</v>
      </c>
      <c r="AA297" s="46">
        <v>7</v>
      </c>
      <c r="AB297" s="46">
        <v>3</v>
      </c>
      <c r="AC297" s="46">
        <v>2</v>
      </c>
      <c r="AD297" s="46">
        <v>4</v>
      </c>
      <c r="AE297" s="46">
        <v>6</v>
      </c>
      <c r="AF297" s="46">
        <v>5</v>
      </c>
      <c r="AG297" s="46">
        <v>11</v>
      </c>
      <c r="AH297" s="46">
        <v>4</v>
      </c>
      <c r="AI297" s="46">
        <v>2</v>
      </c>
      <c r="AJ297" s="46">
        <v>23</v>
      </c>
      <c r="AK297" s="46">
        <v>32</v>
      </c>
      <c r="AL297" s="46">
        <v>17</v>
      </c>
      <c r="AM297" s="46">
        <v>4</v>
      </c>
      <c r="AN297" s="46">
        <v>55</v>
      </c>
      <c r="AO297" s="46" t="s">
        <v>12</v>
      </c>
      <c r="AP297" s="46" t="s">
        <v>48</v>
      </c>
      <c r="AR297" s="46" t="s">
        <v>234</v>
      </c>
      <c r="AV297" s="46" t="s">
        <v>255</v>
      </c>
      <c r="AX297" s="46" t="s">
        <v>29</v>
      </c>
      <c r="AZ297" s="46" t="s">
        <v>236</v>
      </c>
      <c r="BA297" s="46" t="b">
        <v>1</v>
      </c>
      <c r="BB297" s="46" t="b">
        <v>1</v>
      </c>
      <c r="BC297" s="46" t="b">
        <v>1</v>
      </c>
      <c r="BD297" s="46" t="s">
        <v>237</v>
      </c>
      <c r="BP297" s="46" t="s">
        <v>237</v>
      </c>
      <c r="BQ297" s="46" t="s">
        <v>242</v>
      </c>
      <c r="BR297" s="46" t="s">
        <v>238</v>
      </c>
      <c r="BS297" s="46" t="s">
        <v>260</v>
      </c>
      <c r="BT297" s="46" t="s">
        <v>83</v>
      </c>
      <c r="BU297" s="46" t="s">
        <v>261</v>
      </c>
      <c r="BV297" s="46" t="s">
        <v>257</v>
      </c>
      <c r="BX297" s="46" t="s">
        <v>752</v>
      </c>
      <c r="BY297" s="46" t="s">
        <v>754</v>
      </c>
      <c r="CA297" s="46" t="s">
        <v>244</v>
      </c>
      <c r="CB297" s="46" t="s">
        <v>240</v>
      </c>
      <c r="CC297" s="46" t="s">
        <v>753</v>
      </c>
      <c r="CD297" s="46" t="s">
        <v>237</v>
      </c>
      <c r="CU297" s="46" t="s">
        <v>264</v>
      </c>
      <c r="DA297" s="46" t="s">
        <v>265</v>
      </c>
      <c r="DB297" s="46" t="s">
        <v>265</v>
      </c>
      <c r="DC297" s="46" t="s">
        <v>265</v>
      </c>
      <c r="DD297" s="46" t="s">
        <v>265</v>
      </c>
      <c r="DE297" s="46" t="s">
        <v>265</v>
      </c>
      <c r="DF297" s="46" t="s">
        <v>265</v>
      </c>
      <c r="DG297" s="46" t="s">
        <v>265</v>
      </c>
      <c r="DH297" s="46" t="s">
        <v>247</v>
      </c>
      <c r="DK297" s="46" t="b">
        <f>vw_ET_Dataset_Public[[#This Row],[Event Location:  State PCODE]]=vw_ET_Dataset_Public[[#This Row],[Arrival from: Admin 1 PCODE]]</f>
        <v>1</v>
      </c>
      <c r="DL297" s="46" t="b">
        <f>vw_ET_Dataset_Public[[#This Row],[Event Location:  County PCODE]]=vw_ET_Dataset_Public[[#This Row],[Arrival from: Admin 2 PCODE]]</f>
        <v>1</v>
      </c>
      <c r="DM297" s="46" t="b">
        <f>vw_ET_Dataset_Public[[#This Row],[Event Location:  Payam PCODE]]=vw_ET_Dataset_Public[[#This Row],[Arrival from: Admin 3 PCODE]]</f>
        <v>0</v>
      </c>
      <c r="DN297" s="46" t="s">
        <v>3391</v>
      </c>
    </row>
    <row r="298" spans="1:118" x14ac:dyDescent="0.35">
      <c r="A298" s="46" t="s">
        <v>769</v>
      </c>
      <c r="B298" s="47">
        <v>44382</v>
      </c>
      <c r="C298" s="47">
        <v>44358</v>
      </c>
      <c r="D298" s="47">
        <v>44361</v>
      </c>
      <c r="E298" s="46" t="s">
        <v>260</v>
      </c>
      <c r="F298" s="46" t="s">
        <v>83</v>
      </c>
      <c r="G298" s="46" t="s">
        <v>261</v>
      </c>
      <c r="H298" s="46" t="s">
        <v>257</v>
      </c>
      <c r="I298" s="46" t="s">
        <v>709</v>
      </c>
      <c r="J298" s="46" t="s">
        <v>708</v>
      </c>
      <c r="K298" s="46" t="s">
        <v>770</v>
      </c>
      <c r="L298" s="46" t="s">
        <v>771</v>
      </c>
      <c r="M298" s="46">
        <v>6.6366480000000001</v>
      </c>
      <c r="N298" s="46">
        <v>32.911640800000001</v>
      </c>
      <c r="O298" s="46" t="s">
        <v>232</v>
      </c>
      <c r="P298" s="46" t="s">
        <v>233</v>
      </c>
      <c r="Q298" s="46" t="s">
        <v>6</v>
      </c>
      <c r="U298" s="46" t="b">
        <v>1</v>
      </c>
      <c r="V298" s="46">
        <v>73</v>
      </c>
      <c r="W298" s="46">
        <v>365</v>
      </c>
      <c r="X298" s="46">
        <v>19</v>
      </c>
      <c r="Y298" s="46">
        <v>30</v>
      </c>
      <c r="Z298" s="46">
        <v>26</v>
      </c>
      <c r="AA298" s="46">
        <v>43</v>
      </c>
      <c r="AB298" s="46">
        <v>17</v>
      </c>
      <c r="AC298" s="46">
        <v>10</v>
      </c>
      <c r="AD298" s="46">
        <v>30</v>
      </c>
      <c r="AE298" s="46">
        <v>38</v>
      </c>
      <c r="AF298" s="46">
        <v>31</v>
      </c>
      <c r="AG298" s="46">
        <v>75</v>
      </c>
      <c r="AH298" s="46">
        <v>30</v>
      </c>
      <c r="AI298" s="46">
        <v>16</v>
      </c>
      <c r="AJ298" s="46">
        <v>145</v>
      </c>
      <c r="AK298" s="46">
        <v>220</v>
      </c>
      <c r="AL298" s="46">
        <v>117</v>
      </c>
      <c r="AM298" s="46">
        <v>26</v>
      </c>
      <c r="AN298" s="46">
        <v>365</v>
      </c>
      <c r="AO298" s="46" t="s">
        <v>12</v>
      </c>
      <c r="AP298" s="46" t="s">
        <v>48</v>
      </c>
      <c r="AR298" s="46" t="s">
        <v>234</v>
      </c>
      <c r="AV298" s="46" t="s">
        <v>255</v>
      </c>
      <c r="AX298" s="46" t="s">
        <v>29</v>
      </c>
      <c r="AZ298" s="46" t="s">
        <v>236</v>
      </c>
      <c r="BA298" s="46" t="b">
        <v>1</v>
      </c>
      <c r="BB298" s="46" t="b">
        <v>1</v>
      </c>
      <c r="BC298" s="46" t="b">
        <v>1</v>
      </c>
      <c r="BD298" s="46" t="s">
        <v>237</v>
      </c>
      <c r="BP298" s="46" t="s">
        <v>237</v>
      </c>
      <c r="BQ298" s="46" t="s">
        <v>242</v>
      </c>
      <c r="BR298" s="46" t="s">
        <v>238</v>
      </c>
      <c r="BS298" s="46" t="s">
        <v>260</v>
      </c>
      <c r="BT298" s="46" t="s">
        <v>83</v>
      </c>
      <c r="BU298" s="46" t="s">
        <v>261</v>
      </c>
      <c r="BV298" s="46" t="s">
        <v>257</v>
      </c>
      <c r="BX298" s="46" t="s">
        <v>708</v>
      </c>
      <c r="BY298" s="46" t="s">
        <v>709</v>
      </c>
      <c r="CA298" s="46" t="s">
        <v>244</v>
      </c>
      <c r="CB298" s="46" t="s">
        <v>240</v>
      </c>
      <c r="CC298" s="46" t="s">
        <v>712</v>
      </c>
      <c r="CD298" s="46" t="s">
        <v>237</v>
      </c>
      <c r="CU298" s="46" t="s">
        <v>264</v>
      </c>
      <c r="DA298" s="46" t="s">
        <v>265</v>
      </c>
      <c r="DB298" s="46" t="s">
        <v>265</v>
      </c>
      <c r="DC298" s="46" t="s">
        <v>265</v>
      </c>
      <c r="DD298" s="46" t="s">
        <v>265</v>
      </c>
      <c r="DE298" s="46" t="s">
        <v>265</v>
      </c>
      <c r="DF298" s="46" t="s">
        <v>265</v>
      </c>
      <c r="DG298" s="46" t="s">
        <v>265</v>
      </c>
      <c r="DH298" s="46" t="s">
        <v>247</v>
      </c>
      <c r="DK298" s="46" t="b">
        <f>vw_ET_Dataset_Public[[#This Row],[Event Location:  State PCODE]]=vw_ET_Dataset_Public[[#This Row],[Arrival from: Admin 1 PCODE]]</f>
        <v>1</v>
      </c>
      <c r="DL298" s="46" t="b">
        <f>vw_ET_Dataset_Public[[#This Row],[Event Location:  County PCODE]]=vw_ET_Dataset_Public[[#This Row],[Arrival from: Admin 2 PCODE]]</f>
        <v>1</v>
      </c>
      <c r="DM298" s="46" t="b">
        <f>vw_ET_Dataset_Public[[#This Row],[Event Location:  Payam PCODE]]=vw_ET_Dataset_Public[[#This Row],[Arrival from: Admin 3 PCODE]]</f>
        <v>1</v>
      </c>
      <c r="DN298" s="46" t="s">
        <v>3390</v>
      </c>
    </row>
    <row r="299" spans="1:118" x14ac:dyDescent="0.35">
      <c r="A299" s="46" t="s">
        <v>772</v>
      </c>
      <c r="B299" s="47">
        <v>44382</v>
      </c>
      <c r="C299" s="47">
        <v>44358</v>
      </c>
      <c r="D299" s="47">
        <v>44361</v>
      </c>
      <c r="E299" s="46" t="s">
        <v>260</v>
      </c>
      <c r="F299" s="46" t="s">
        <v>83</v>
      </c>
      <c r="G299" s="46" t="s">
        <v>261</v>
      </c>
      <c r="H299" s="46" t="s">
        <v>257</v>
      </c>
      <c r="I299" s="46" t="s">
        <v>709</v>
      </c>
      <c r="J299" s="46" t="s">
        <v>708</v>
      </c>
      <c r="K299" s="46" t="s">
        <v>770</v>
      </c>
      <c r="L299" s="46" t="s">
        <v>771</v>
      </c>
      <c r="M299" s="46">
        <v>6.6366480000000001</v>
      </c>
      <c r="N299" s="46">
        <v>32.911640800000001</v>
      </c>
      <c r="O299" s="46" t="s">
        <v>232</v>
      </c>
      <c r="P299" s="46" t="s">
        <v>233</v>
      </c>
      <c r="Q299" s="46" t="s">
        <v>24</v>
      </c>
      <c r="U299" s="46" t="b">
        <v>1</v>
      </c>
      <c r="V299" s="46">
        <v>472</v>
      </c>
      <c r="W299" s="46">
        <v>2360</v>
      </c>
      <c r="X299" s="46">
        <v>124</v>
      </c>
      <c r="Y299" s="46">
        <v>191</v>
      </c>
      <c r="Z299" s="46">
        <v>169</v>
      </c>
      <c r="AA299" s="46">
        <v>281</v>
      </c>
      <c r="AB299" s="46">
        <v>112</v>
      </c>
      <c r="AC299" s="46">
        <v>67</v>
      </c>
      <c r="AD299" s="46">
        <v>191</v>
      </c>
      <c r="AE299" s="46">
        <v>247</v>
      </c>
      <c r="AF299" s="46">
        <v>202</v>
      </c>
      <c r="AG299" s="46">
        <v>483</v>
      </c>
      <c r="AH299" s="46">
        <v>191</v>
      </c>
      <c r="AI299" s="46">
        <v>102</v>
      </c>
      <c r="AJ299" s="46">
        <v>944</v>
      </c>
      <c r="AK299" s="46">
        <v>1416</v>
      </c>
      <c r="AL299" s="46">
        <v>753</v>
      </c>
      <c r="AM299" s="46">
        <v>169</v>
      </c>
      <c r="AN299" s="46">
        <v>2360</v>
      </c>
      <c r="AP299" s="46" t="s">
        <v>48</v>
      </c>
      <c r="AR299" s="46" t="s">
        <v>234</v>
      </c>
      <c r="AS299" s="46" t="b">
        <v>1</v>
      </c>
      <c r="AT299" s="46" t="b">
        <v>1</v>
      </c>
      <c r="AV299" s="46" t="s">
        <v>255</v>
      </c>
      <c r="AX299" s="46" t="s">
        <v>502</v>
      </c>
      <c r="BD299" s="46" t="s">
        <v>237</v>
      </c>
      <c r="BP299" s="46" t="s">
        <v>237</v>
      </c>
      <c r="BQ299" s="46" t="s">
        <v>242</v>
      </c>
      <c r="BR299" s="46" t="s">
        <v>238</v>
      </c>
      <c r="BS299" s="46" t="s">
        <v>260</v>
      </c>
      <c r="BT299" s="46" t="s">
        <v>83</v>
      </c>
      <c r="BU299" s="46" t="s">
        <v>261</v>
      </c>
      <c r="BV299" s="46" t="s">
        <v>257</v>
      </c>
      <c r="BX299" s="46" t="s">
        <v>352</v>
      </c>
      <c r="BY299" s="46" t="s">
        <v>244</v>
      </c>
      <c r="BZ299" s="46" t="s">
        <v>715</v>
      </c>
      <c r="CA299" s="46" t="s">
        <v>244</v>
      </c>
      <c r="CB299" s="46" t="s">
        <v>240</v>
      </c>
      <c r="CC299" s="46" t="s">
        <v>715</v>
      </c>
      <c r="CU299" s="46" t="s">
        <v>264</v>
      </c>
      <c r="DA299" s="46" t="s">
        <v>265</v>
      </c>
      <c r="DB299" s="46" t="s">
        <v>265</v>
      </c>
      <c r="DC299" s="46" t="s">
        <v>265</v>
      </c>
      <c r="DD299" s="46" t="s">
        <v>265</v>
      </c>
      <c r="DE299" s="46" t="s">
        <v>265</v>
      </c>
      <c r="DF299" s="46" t="s">
        <v>265</v>
      </c>
      <c r="DG299" s="46" t="s">
        <v>265</v>
      </c>
      <c r="DH299" s="46" t="s">
        <v>247</v>
      </c>
      <c r="DK299" s="46" t="b">
        <f>vw_ET_Dataset_Public[[#This Row],[Event Location:  State PCODE]]=vw_ET_Dataset_Public[[#This Row],[Arrival from: Admin 1 PCODE]]</f>
        <v>1</v>
      </c>
      <c r="DL299" s="46" t="b">
        <f>vw_ET_Dataset_Public[[#This Row],[Event Location:  County PCODE]]=vw_ET_Dataset_Public[[#This Row],[Arrival from: Admin 2 PCODE]]</f>
        <v>1</v>
      </c>
      <c r="DM299" s="46" t="b">
        <f>vw_ET_Dataset_Public[[#This Row],[Event Location:  Payam PCODE]]=vw_ET_Dataset_Public[[#This Row],[Arrival from: Admin 3 PCODE]]</f>
        <v>0</v>
      </c>
      <c r="DN299" s="46" t="s">
        <v>3391</v>
      </c>
    </row>
    <row r="300" spans="1:118" x14ac:dyDescent="0.35">
      <c r="A300" s="46" t="s">
        <v>719</v>
      </c>
      <c r="B300" s="47">
        <v>44382</v>
      </c>
      <c r="C300" s="47">
        <v>44358</v>
      </c>
      <c r="D300" s="47">
        <v>44361</v>
      </c>
      <c r="E300" s="46" t="s">
        <v>260</v>
      </c>
      <c r="F300" s="46" t="s">
        <v>83</v>
      </c>
      <c r="G300" s="46" t="s">
        <v>261</v>
      </c>
      <c r="H300" s="46" t="s">
        <v>257</v>
      </c>
      <c r="I300" s="46" t="s">
        <v>709</v>
      </c>
      <c r="J300" s="46" t="s">
        <v>708</v>
      </c>
      <c r="K300" s="46" t="s">
        <v>720</v>
      </c>
      <c r="L300" s="46" t="s">
        <v>721</v>
      </c>
      <c r="M300" s="46">
        <v>6.6186491099999998</v>
      </c>
      <c r="N300" s="46">
        <v>32.90919057</v>
      </c>
      <c r="O300" s="46" t="s">
        <v>232</v>
      </c>
      <c r="P300" s="46" t="s">
        <v>233</v>
      </c>
      <c r="Q300" s="46" t="s">
        <v>24</v>
      </c>
      <c r="U300" s="46" t="b">
        <v>1</v>
      </c>
      <c r="V300" s="46">
        <v>172</v>
      </c>
      <c r="W300" s="46">
        <v>860</v>
      </c>
      <c r="X300" s="46">
        <v>45</v>
      </c>
      <c r="Y300" s="46">
        <v>70</v>
      </c>
      <c r="Z300" s="46">
        <v>61</v>
      </c>
      <c r="AA300" s="46">
        <v>102</v>
      </c>
      <c r="AB300" s="46">
        <v>41</v>
      </c>
      <c r="AC300" s="46">
        <v>25</v>
      </c>
      <c r="AD300" s="46">
        <v>70</v>
      </c>
      <c r="AE300" s="46">
        <v>90</v>
      </c>
      <c r="AF300" s="46">
        <v>74</v>
      </c>
      <c r="AG300" s="46">
        <v>176</v>
      </c>
      <c r="AH300" s="46">
        <v>70</v>
      </c>
      <c r="AI300" s="46">
        <v>36</v>
      </c>
      <c r="AJ300" s="46">
        <v>344</v>
      </c>
      <c r="AK300" s="46">
        <v>516</v>
      </c>
      <c r="AL300" s="46">
        <v>275</v>
      </c>
      <c r="AM300" s="46">
        <v>61</v>
      </c>
      <c r="AN300" s="46">
        <v>860</v>
      </c>
      <c r="AP300" s="46" t="s">
        <v>48</v>
      </c>
      <c r="AR300" s="46" t="s">
        <v>234</v>
      </c>
      <c r="AS300" s="46" t="b">
        <v>1</v>
      </c>
      <c r="AT300" s="46" t="b">
        <v>1</v>
      </c>
      <c r="AV300" s="46" t="s">
        <v>255</v>
      </c>
      <c r="AX300" s="46" t="s">
        <v>502</v>
      </c>
      <c r="BD300" s="46" t="s">
        <v>237</v>
      </c>
      <c r="BP300" s="46" t="s">
        <v>237</v>
      </c>
      <c r="BQ300" s="46" t="s">
        <v>242</v>
      </c>
      <c r="BR300" s="46" t="s">
        <v>238</v>
      </c>
      <c r="BS300" s="46" t="s">
        <v>260</v>
      </c>
      <c r="BT300" s="46" t="s">
        <v>83</v>
      </c>
      <c r="BU300" s="46" t="s">
        <v>261</v>
      </c>
      <c r="BV300" s="46" t="s">
        <v>257</v>
      </c>
      <c r="BX300" s="46" t="s">
        <v>352</v>
      </c>
      <c r="BY300" s="46" t="s">
        <v>244</v>
      </c>
      <c r="BZ300" s="46" t="s">
        <v>715</v>
      </c>
      <c r="CA300" s="46" t="s">
        <v>244</v>
      </c>
      <c r="CB300" s="46" t="s">
        <v>240</v>
      </c>
      <c r="CC300" s="46" t="s">
        <v>715</v>
      </c>
      <c r="CU300" s="46" t="s">
        <v>264</v>
      </c>
      <c r="DA300" s="46" t="s">
        <v>265</v>
      </c>
      <c r="DB300" s="46" t="s">
        <v>265</v>
      </c>
      <c r="DC300" s="46" t="s">
        <v>265</v>
      </c>
      <c r="DD300" s="46" t="s">
        <v>265</v>
      </c>
      <c r="DE300" s="46" t="s">
        <v>265</v>
      </c>
      <c r="DF300" s="46" t="s">
        <v>265</v>
      </c>
      <c r="DG300" s="46" t="s">
        <v>265</v>
      </c>
      <c r="DH300" s="46" t="s">
        <v>247</v>
      </c>
      <c r="DK300" s="46" t="b">
        <f>vw_ET_Dataset_Public[[#This Row],[Event Location:  State PCODE]]=vw_ET_Dataset_Public[[#This Row],[Arrival from: Admin 1 PCODE]]</f>
        <v>1</v>
      </c>
      <c r="DL300" s="46" t="b">
        <f>vw_ET_Dataset_Public[[#This Row],[Event Location:  County PCODE]]=vw_ET_Dataset_Public[[#This Row],[Arrival from: Admin 2 PCODE]]</f>
        <v>1</v>
      </c>
      <c r="DM300" s="46" t="b">
        <f>vw_ET_Dataset_Public[[#This Row],[Event Location:  Payam PCODE]]=vw_ET_Dataset_Public[[#This Row],[Arrival from: Admin 3 PCODE]]</f>
        <v>0</v>
      </c>
      <c r="DN300" s="46" t="s">
        <v>3391</v>
      </c>
    </row>
    <row r="301" spans="1:118" x14ac:dyDescent="0.35">
      <c r="A301" s="46" t="s">
        <v>727</v>
      </c>
      <c r="B301" s="47">
        <v>44382</v>
      </c>
      <c r="C301" s="47">
        <v>44358</v>
      </c>
      <c r="D301" s="47">
        <v>44361</v>
      </c>
      <c r="E301" s="46" t="s">
        <v>260</v>
      </c>
      <c r="F301" s="46" t="s">
        <v>83</v>
      </c>
      <c r="G301" s="46" t="s">
        <v>261</v>
      </c>
      <c r="H301" s="46" t="s">
        <v>257</v>
      </c>
      <c r="I301" s="46" t="s">
        <v>709</v>
      </c>
      <c r="J301" s="46" t="s">
        <v>708</v>
      </c>
      <c r="K301" s="46" t="s">
        <v>728</v>
      </c>
      <c r="L301" s="46" t="s">
        <v>729</v>
      </c>
      <c r="M301" s="46">
        <v>6.6560699999999997</v>
      </c>
      <c r="N301" s="46">
        <v>32.910249999999998</v>
      </c>
      <c r="O301" s="46" t="s">
        <v>232</v>
      </c>
      <c r="P301" s="46" t="s">
        <v>233</v>
      </c>
      <c r="Q301" s="46" t="s">
        <v>24</v>
      </c>
      <c r="U301" s="46" t="b">
        <v>1</v>
      </c>
      <c r="V301" s="46">
        <v>142</v>
      </c>
      <c r="W301" s="46">
        <v>710</v>
      </c>
      <c r="X301" s="46">
        <v>37</v>
      </c>
      <c r="Y301" s="46">
        <v>57</v>
      </c>
      <c r="Z301" s="46">
        <v>51</v>
      </c>
      <c r="AA301" s="46">
        <v>85</v>
      </c>
      <c r="AB301" s="46">
        <v>34</v>
      </c>
      <c r="AC301" s="46">
        <v>20</v>
      </c>
      <c r="AD301" s="46">
        <v>57</v>
      </c>
      <c r="AE301" s="46">
        <v>74</v>
      </c>
      <c r="AF301" s="46">
        <v>61</v>
      </c>
      <c r="AG301" s="46">
        <v>145</v>
      </c>
      <c r="AH301" s="46">
        <v>57</v>
      </c>
      <c r="AI301" s="46">
        <v>32</v>
      </c>
      <c r="AJ301" s="46">
        <v>284</v>
      </c>
      <c r="AK301" s="46">
        <v>426</v>
      </c>
      <c r="AL301" s="46">
        <v>225</v>
      </c>
      <c r="AM301" s="46">
        <v>52</v>
      </c>
      <c r="AN301" s="46">
        <v>710</v>
      </c>
      <c r="AP301" s="46" t="s">
        <v>48</v>
      </c>
      <c r="AR301" s="46" t="s">
        <v>234</v>
      </c>
      <c r="AS301" s="46" t="b">
        <v>1</v>
      </c>
      <c r="AT301" s="46" t="b">
        <v>1</v>
      </c>
      <c r="AV301" s="46" t="s">
        <v>255</v>
      </c>
      <c r="AX301" s="46" t="s">
        <v>502</v>
      </c>
      <c r="BD301" s="46" t="s">
        <v>237</v>
      </c>
      <c r="BP301" s="46" t="s">
        <v>237</v>
      </c>
      <c r="BQ301" s="46" t="s">
        <v>242</v>
      </c>
      <c r="BR301" s="46" t="s">
        <v>238</v>
      </c>
      <c r="BS301" s="46" t="s">
        <v>260</v>
      </c>
      <c r="BT301" s="46" t="s">
        <v>83</v>
      </c>
      <c r="BU301" s="46" t="s">
        <v>261</v>
      </c>
      <c r="BV301" s="46" t="s">
        <v>257</v>
      </c>
      <c r="BX301" s="46" t="s">
        <v>352</v>
      </c>
      <c r="BY301" s="46" t="s">
        <v>244</v>
      </c>
      <c r="BZ301" s="46" t="s">
        <v>715</v>
      </c>
      <c r="CA301" s="46" t="s">
        <v>244</v>
      </c>
      <c r="CB301" s="46" t="s">
        <v>240</v>
      </c>
      <c r="CC301" s="46" t="s">
        <v>715</v>
      </c>
      <c r="CU301" s="46" t="s">
        <v>264</v>
      </c>
      <c r="DA301" s="46" t="s">
        <v>265</v>
      </c>
      <c r="DB301" s="46" t="s">
        <v>265</v>
      </c>
      <c r="DC301" s="46" t="s">
        <v>265</v>
      </c>
      <c r="DD301" s="46" t="s">
        <v>265</v>
      </c>
      <c r="DE301" s="46" t="s">
        <v>265</v>
      </c>
      <c r="DF301" s="46" t="s">
        <v>265</v>
      </c>
      <c r="DG301" s="46" t="s">
        <v>265</v>
      </c>
      <c r="DH301" s="46" t="s">
        <v>247</v>
      </c>
      <c r="DK301" s="46" t="b">
        <f>vw_ET_Dataset_Public[[#This Row],[Event Location:  State PCODE]]=vw_ET_Dataset_Public[[#This Row],[Arrival from: Admin 1 PCODE]]</f>
        <v>1</v>
      </c>
      <c r="DL301" s="46" t="b">
        <f>vw_ET_Dataset_Public[[#This Row],[Event Location:  County PCODE]]=vw_ET_Dataset_Public[[#This Row],[Arrival from: Admin 2 PCODE]]</f>
        <v>1</v>
      </c>
      <c r="DM301" s="46" t="b">
        <f>vw_ET_Dataset_Public[[#This Row],[Event Location:  Payam PCODE]]=vw_ET_Dataset_Public[[#This Row],[Arrival from: Admin 3 PCODE]]</f>
        <v>0</v>
      </c>
      <c r="DN301" s="46" t="s">
        <v>3391</v>
      </c>
    </row>
    <row r="302" spans="1:118" x14ac:dyDescent="0.35">
      <c r="A302" s="46" t="s">
        <v>776</v>
      </c>
      <c r="B302" s="47">
        <v>44382</v>
      </c>
      <c r="C302" s="47">
        <v>44358</v>
      </c>
      <c r="D302" s="47">
        <v>44361</v>
      </c>
      <c r="E302" s="46" t="s">
        <v>260</v>
      </c>
      <c r="F302" s="46" t="s">
        <v>83</v>
      </c>
      <c r="G302" s="46" t="s">
        <v>261</v>
      </c>
      <c r="H302" s="46" t="s">
        <v>257</v>
      </c>
      <c r="I302" s="46" t="s">
        <v>709</v>
      </c>
      <c r="J302" s="46" t="s">
        <v>708</v>
      </c>
      <c r="K302" s="46" t="s">
        <v>777</v>
      </c>
      <c r="L302" s="46" t="s">
        <v>778</v>
      </c>
      <c r="M302" s="46">
        <v>6.5439349399999998</v>
      </c>
      <c r="N302" s="46">
        <v>32.708284419999998</v>
      </c>
      <c r="O302" s="46" t="s">
        <v>232</v>
      </c>
      <c r="P302" s="46" t="s">
        <v>233</v>
      </c>
      <c r="Q302" s="46" t="s">
        <v>6</v>
      </c>
      <c r="U302" s="46" t="b">
        <v>1</v>
      </c>
      <c r="V302" s="46">
        <v>22</v>
      </c>
      <c r="W302" s="46">
        <v>110</v>
      </c>
      <c r="X302" s="46">
        <v>6</v>
      </c>
      <c r="Y302" s="46">
        <v>9</v>
      </c>
      <c r="Z302" s="46">
        <v>8</v>
      </c>
      <c r="AA302" s="46">
        <v>13</v>
      </c>
      <c r="AB302" s="46">
        <v>5</v>
      </c>
      <c r="AC302" s="46">
        <v>3</v>
      </c>
      <c r="AD302" s="46">
        <v>9</v>
      </c>
      <c r="AE302" s="46">
        <v>12</v>
      </c>
      <c r="AF302" s="46">
        <v>9</v>
      </c>
      <c r="AG302" s="46">
        <v>23</v>
      </c>
      <c r="AH302" s="46">
        <v>9</v>
      </c>
      <c r="AI302" s="46">
        <v>4</v>
      </c>
      <c r="AJ302" s="46">
        <v>44</v>
      </c>
      <c r="AK302" s="46">
        <v>66</v>
      </c>
      <c r="AL302" s="46">
        <v>36</v>
      </c>
      <c r="AM302" s="46">
        <v>7</v>
      </c>
      <c r="AN302" s="46">
        <v>110</v>
      </c>
      <c r="AO302" s="46" t="s">
        <v>12</v>
      </c>
      <c r="AP302" s="46" t="s">
        <v>48</v>
      </c>
      <c r="AR302" s="46" t="s">
        <v>234</v>
      </c>
      <c r="AV302" s="46" t="s">
        <v>255</v>
      </c>
      <c r="AX302" s="46" t="s">
        <v>29</v>
      </c>
      <c r="AZ302" s="46" t="s">
        <v>236</v>
      </c>
      <c r="BA302" s="46" t="b">
        <v>1</v>
      </c>
      <c r="BB302" s="46" t="b">
        <v>1</v>
      </c>
      <c r="BC302" s="46" t="b">
        <v>1</v>
      </c>
      <c r="BD302" s="46" t="s">
        <v>237</v>
      </c>
      <c r="BP302" s="46" t="s">
        <v>237</v>
      </c>
      <c r="BQ302" s="46" t="s">
        <v>242</v>
      </c>
      <c r="BR302" s="46" t="s">
        <v>238</v>
      </c>
      <c r="BS302" s="46" t="s">
        <v>260</v>
      </c>
      <c r="BT302" s="46" t="s">
        <v>83</v>
      </c>
      <c r="BU302" s="46" t="s">
        <v>261</v>
      </c>
      <c r="BV302" s="46" t="s">
        <v>257</v>
      </c>
      <c r="BX302" s="46" t="s">
        <v>708</v>
      </c>
      <c r="BY302" s="46" t="s">
        <v>709</v>
      </c>
      <c r="CA302" s="46" t="s">
        <v>244</v>
      </c>
      <c r="CB302" s="46" t="s">
        <v>240</v>
      </c>
      <c r="CC302" s="46" t="s">
        <v>779</v>
      </c>
      <c r="CD302" s="46" t="s">
        <v>237</v>
      </c>
      <c r="CU302" s="46" t="s">
        <v>264</v>
      </c>
      <c r="DA302" s="46" t="s">
        <v>265</v>
      </c>
      <c r="DB302" s="46" t="s">
        <v>265</v>
      </c>
      <c r="DC302" s="46" t="s">
        <v>265</v>
      </c>
      <c r="DD302" s="46" t="s">
        <v>265</v>
      </c>
      <c r="DE302" s="46" t="s">
        <v>265</v>
      </c>
      <c r="DF302" s="46" t="s">
        <v>265</v>
      </c>
      <c r="DG302" s="46" t="s">
        <v>265</v>
      </c>
      <c r="DH302" s="46" t="s">
        <v>247</v>
      </c>
      <c r="DK302" s="46" t="b">
        <f>vw_ET_Dataset_Public[[#This Row],[Event Location:  State PCODE]]=vw_ET_Dataset_Public[[#This Row],[Arrival from: Admin 1 PCODE]]</f>
        <v>1</v>
      </c>
      <c r="DL302" s="46" t="b">
        <f>vw_ET_Dataset_Public[[#This Row],[Event Location:  County PCODE]]=vw_ET_Dataset_Public[[#This Row],[Arrival from: Admin 2 PCODE]]</f>
        <v>1</v>
      </c>
      <c r="DM302" s="46" t="b">
        <f>vw_ET_Dataset_Public[[#This Row],[Event Location:  Payam PCODE]]=vw_ET_Dataset_Public[[#This Row],[Arrival from: Admin 3 PCODE]]</f>
        <v>1</v>
      </c>
      <c r="DN302" s="46" t="s">
        <v>3390</v>
      </c>
    </row>
    <row r="303" spans="1:118" x14ac:dyDescent="0.35">
      <c r="A303" s="46" t="s">
        <v>780</v>
      </c>
      <c r="B303" s="47">
        <v>44382</v>
      </c>
      <c r="C303" s="47">
        <v>44358</v>
      </c>
      <c r="D303" s="47">
        <v>44361</v>
      </c>
      <c r="E303" s="46" t="s">
        <v>260</v>
      </c>
      <c r="F303" s="46" t="s">
        <v>83</v>
      </c>
      <c r="G303" s="46" t="s">
        <v>261</v>
      </c>
      <c r="H303" s="46" t="s">
        <v>257</v>
      </c>
      <c r="I303" s="46" t="s">
        <v>709</v>
      </c>
      <c r="J303" s="46" t="s">
        <v>708</v>
      </c>
      <c r="K303" s="46" t="s">
        <v>777</v>
      </c>
      <c r="L303" s="46" t="s">
        <v>778</v>
      </c>
      <c r="M303" s="46">
        <v>6.5439349399999998</v>
      </c>
      <c r="N303" s="46">
        <v>32.708284419999998</v>
      </c>
      <c r="O303" s="46" t="s">
        <v>232</v>
      </c>
      <c r="P303" s="46" t="s">
        <v>233</v>
      </c>
      <c r="Q303" s="46" t="s">
        <v>24</v>
      </c>
      <c r="U303" s="46" t="b">
        <v>1</v>
      </c>
      <c r="V303" s="46">
        <v>248</v>
      </c>
      <c r="W303" s="46">
        <v>1240</v>
      </c>
      <c r="X303" s="46">
        <v>65</v>
      </c>
      <c r="Y303" s="46">
        <v>100</v>
      </c>
      <c r="Z303" s="46">
        <v>89</v>
      </c>
      <c r="AA303" s="46">
        <v>148</v>
      </c>
      <c r="AB303" s="46">
        <v>59</v>
      </c>
      <c r="AC303" s="46">
        <v>35</v>
      </c>
      <c r="AD303" s="46">
        <v>100</v>
      </c>
      <c r="AE303" s="46">
        <v>130</v>
      </c>
      <c r="AF303" s="46">
        <v>106</v>
      </c>
      <c r="AG303" s="46">
        <v>254</v>
      </c>
      <c r="AH303" s="46">
        <v>100</v>
      </c>
      <c r="AI303" s="46">
        <v>54</v>
      </c>
      <c r="AJ303" s="46">
        <v>496</v>
      </c>
      <c r="AK303" s="46">
        <v>744</v>
      </c>
      <c r="AL303" s="46">
        <v>395</v>
      </c>
      <c r="AM303" s="46">
        <v>89</v>
      </c>
      <c r="AN303" s="46">
        <v>1240</v>
      </c>
      <c r="AP303" s="46" t="s">
        <v>48</v>
      </c>
      <c r="AR303" s="46" t="s">
        <v>234</v>
      </c>
      <c r="AS303" s="46" t="b">
        <v>1</v>
      </c>
      <c r="AT303" s="46" t="b">
        <v>1</v>
      </c>
      <c r="AV303" s="46" t="s">
        <v>255</v>
      </c>
      <c r="AX303" s="46" t="s">
        <v>502</v>
      </c>
      <c r="BD303" s="46" t="s">
        <v>237</v>
      </c>
      <c r="BP303" s="46" t="s">
        <v>256</v>
      </c>
      <c r="BQ303" s="46" t="s">
        <v>242</v>
      </c>
      <c r="BR303" s="46" t="s">
        <v>238</v>
      </c>
      <c r="BS303" s="46" t="s">
        <v>260</v>
      </c>
      <c r="BT303" s="46" t="s">
        <v>83</v>
      </c>
      <c r="BU303" s="46" t="s">
        <v>261</v>
      </c>
      <c r="BV303" s="46" t="s">
        <v>257</v>
      </c>
      <c r="BX303" s="46" t="s">
        <v>258</v>
      </c>
      <c r="BY303" s="46" t="s">
        <v>262</v>
      </c>
      <c r="CA303" s="46" t="s">
        <v>244</v>
      </c>
      <c r="CB303" s="46" t="s">
        <v>240</v>
      </c>
      <c r="CC303" s="46" t="s">
        <v>781</v>
      </c>
      <c r="CU303" s="46" t="s">
        <v>264</v>
      </c>
      <c r="DA303" s="46" t="s">
        <v>265</v>
      </c>
      <c r="DB303" s="46" t="s">
        <v>265</v>
      </c>
      <c r="DC303" s="46" t="s">
        <v>265</v>
      </c>
      <c r="DD303" s="46" t="s">
        <v>265</v>
      </c>
      <c r="DE303" s="46" t="s">
        <v>265</v>
      </c>
      <c r="DF303" s="46" t="s">
        <v>265</v>
      </c>
      <c r="DG303" s="46" t="s">
        <v>265</v>
      </c>
      <c r="DH303" s="46" t="s">
        <v>247</v>
      </c>
      <c r="DK303" s="46" t="b">
        <f>vw_ET_Dataset_Public[[#This Row],[Event Location:  State PCODE]]=vw_ET_Dataset_Public[[#This Row],[Arrival from: Admin 1 PCODE]]</f>
        <v>1</v>
      </c>
      <c r="DL303" s="46" t="b">
        <f>vw_ET_Dataset_Public[[#This Row],[Event Location:  County PCODE]]=vw_ET_Dataset_Public[[#This Row],[Arrival from: Admin 2 PCODE]]</f>
        <v>1</v>
      </c>
      <c r="DM303" s="46" t="b">
        <f>vw_ET_Dataset_Public[[#This Row],[Event Location:  Payam PCODE]]=vw_ET_Dataset_Public[[#This Row],[Arrival from: Admin 3 PCODE]]</f>
        <v>0</v>
      </c>
      <c r="DN303" s="46" t="s">
        <v>3391</v>
      </c>
    </row>
    <row r="304" spans="1:118" x14ac:dyDescent="0.35">
      <c r="A304" s="46" t="s">
        <v>755</v>
      </c>
      <c r="B304" s="47">
        <v>44382</v>
      </c>
      <c r="C304" s="47">
        <v>44358</v>
      </c>
      <c r="D304" s="47">
        <v>44382</v>
      </c>
      <c r="E304" s="46" t="s">
        <v>260</v>
      </c>
      <c r="F304" s="46" t="s">
        <v>83</v>
      </c>
      <c r="G304" s="46" t="s">
        <v>261</v>
      </c>
      <c r="H304" s="46" t="s">
        <v>257</v>
      </c>
      <c r="I304" s="46" t="s">
        <v>709</v>
      </c>
      <c r="J304" s="46" t="s">
        <v>708</v>
      </c>
      <c r="K304" s="46" t="s">
        <v>2888</v>
      </c>
      <c r="L304" s="46" t="s">
        <v>751</v>
      </c>
      <c r="M304" s="46">
        <v>6.6212600000000004</v>
      </c>
      <c r="N304" s="46">
        <v>32.89311</v>
      </c>
      <c r="O304" s="46" t="s">
        <v>232</v>
      </c>
      <c r="P304" s="46" t="s">
        <v>233</v>
      </c>
      <c r="Q304" s="46" t="s">
        <v>24</v>
      </c>
      <c r="U304" s="46" t="b">
        <v>1</v>
      </c>
      <c r="V304" s="46">
        <v>103</v>
      </c>
      <c r="W304" s="46">
        <v>515</v>
      </c>
      <c r="X304" s="46">
        <v>27</v>
      </c>
      <c r="Y304" s="46">
        <v>42</v>
      </c>
      <c r="Z304" s="46">
        <v>37</v>
      </c>
      <c r="AA304" s="46">
        <v>61</v>
      </c>
      <c r="AB304" s="46">
        <v>25</v>
      </c>
      <c r="AC304" s="46">
        <v>15</v>
      </c>
      <c r="AD304" s="46">
        <v>42</v>
      </c>
      <c r="AE304" s="46">
        <v>54</v>
      </c>
      <c r="AF304" s="46">
        <v>44</v>
      </c>
      <c r="AG304" s="46">
        <v>105</v>
      </c>
      <c r="AH304" s="46">
        <v>42</v>
      </c>
      <c r="AI304" s="46">
        <v>21</v>
      </c>
      <c r="AJ304" s="46">
        <v>207</v>
      </c>
      <c r="AK304" s="46">
        <v>308</v>
      </c>
      <c r="AL304" s="46">
        <v>165</v>
      </c>
      <c r="AM304" s="46">
        <v>36</v>
      </c>
      <c r="AN304" s="46">
        <v>515</v>
      </c>
      <c r="AP304" s="46" t="s">
        <v>48</v>
      </c>
      <c r="AR304" s="46" t="s">
        <v>234</v>
      </c>
      <c r="AS304" s="46" t="b">
        <v>1</v>
      </c>
      <c r="AT304" s="46" t="b">
        <v>1</v>
      </c>
      <c r="AV304" s="46" t="s">
        <v>255</v>
      </c>
      <c r="AX304" s="46" t="s">
        <v>502</v>
      </c>
      <c r="BD304" s="46" t="s">
        <v>237</v>
      </c>
      <c r="BP304" s="46" t="s">
        <v>237</v>
      </c>
      <c r="BQ304" s="46" t="s">
        <v>242</v>
      </c>
      <c r="BR304" s="46" t="s">
        <v>238</v>
      </c>
      <c r="BS304" s="46" t="s">
        <v>260</v>
      </c>
      <c r="BT304" s="46" t="s">
        <v>83</v>
      </c>
      <c r="BU304" s="46" t="s">
        <v>261</v>
      </c>
      <c r="BV304" s="46" t="s">
        <v>257</v>
      </c>
      <c r="BX304" s="46" t="s">
        <v>352</v>
      </c>
      <c r="BY304" s="46" t="s">
        <v>244</v>
      </c>
      <c r="BZ304" s="46" t="s">
        <v>715</v>
      </c>
      <c r="CA304" s="46" t="s">
        <v>244</v>
      </c>
      <c r="CB304" s="46" t="s">
        <v>240</v>
      </c>
      <c r="CC304" s="46" t="s">
        <v>715</v>
      </c>
      <c r="CU304" s="46" t="s">
        <v>264</v>
      </c>
      <c r="DA304" s="46" t="s">
        <v>265</v>
      </c>
      <c r="DB304" s="46" t="s">
        <v>265</v>
      </c>
      <c r="DC304" s="46" t="s">
        <v>265</v>
      </c>
      <c r="DD304" s="46" t="s">
        <v>265</v>
      </c>
      <c r="DE304" s="46" t="s">
        <v>265</v>
      </c>
      <c r="DF304" s="46" t="s">
        <v>265</v>
      </c>
      <c r="DG304" s="46" t="s">
        <v>265</v>
      </c>
      <c r="DH304" s="46" t="s">
        <v>247</v>
      </c>
      <c r="DK304" s="46" t="b">
        <f>vw_ET_Dataset_Public[[#This Row],[Event Location:  State PCODE]]=vw_ET_Dataset_Public[[#This Row],[Arrival from: Admin 1 PCODE]]</f>
        <v>1</v>
      </c>
      <c r="DL304" s="46" t="b">
        <f>vw_ET_Dataset_Public[[#This Row],[Event Location:  County PCODE]]=vw_ET_Dataset_Public[[#This Row],[Arrival from: Admin 2 PCODE]]</f>
        <v>1</v>
      </c>
      <c r="DM304" s="46" t="b">
        <f>vw_ET_Dataset_Public[[#This Row],[Event Location:  Payam PCODE]]=vw_ET_Dataset_Public[[#This Row],[Arrival from: Admin 3 PCODE]]</f>
        <v>0</v>
      </c>
      <c r="DN304" s="46" t="s">
        <v>3391</v>
      </c>
    </row>
    <row r="305" spans="1:118" x14ac:dyDescent="0.35">
      <c r="A305" s="46" t="s">
        <v>764</v>
      </c>
      <c r="B305" s="47">
        <v>44382</v>
      </c>
      <c r="C305" s="47">
        <v>44358</v>
      </c>
      <c r="D305" s="47">
        <v>44382</v>
      </c>
      <c r="E305" s="46" t="s">
        <v>260</v>
      </c>
      <c r="F305" s="46" t="s">
        <v>83</v>
      </c>
      <c r="G305" s="46" t="s">
        <v>261</v>
      </c>
      <c r="H305" s="46" t="s">
        <v>257</v>
      </c>
      <c r="I305" s="46" t="s">
        <v>709</v>
      </c>
      <c r="J305" s="46" t="s">
        <v>708</v>
      </c>
      <c r="K305" s="46" t="s">
        <v>762</v>
      </c>
      <c r="L305" s="46" t="s">
        <v>763</v>
      </c>
      <c r="M305" s="46">
        <v>6.6334257000000001</v>
      </c>
      <c r="N305" s="46">
        <v>32.905479900000003</v>
      </c>
      <c r="O305" s="46" t="s">
        <v>232</v>
      </c>
      <c r="P305" s="46" t="s">
        <v>233</v>
      </c>
      <c r="Q305" s="46" t="s">
        <v>24</v>
      </c>
      <c r="U305" s="46" t="b">
        <v>1</v>
      </c>
      <c r="V305" s="46">
        <v>214</v>
      </c>
      <c r="W305" s="46">
        <v>1070</v>
      </c>
      <c r="X305" s="46">
        <v>56</v>
      </c>
      <c r="Y305" s="46">
        <v>87</v>
      </c>
      <c r="Z305" s="46">
        <v>76</v>
      </c>
      <c r="AA305" s="46">
        <v>127</v>
      </c>
      <c r="AB305" s="46">
        <v>51</v>
      </c>
      <c r="AC305" s="46">
        <v>31</v>
      </c>
      <c r="AD305" s="46">
        <v>87</v>
      </c>
      <c r="AE305" s="46">
        <v>112</v>
      </c>
      <c r="AF305" s="46">
        <v>92</v>
      </c>
      <c r="AG305" s="46">
        <v>219</v>
      </c>
      <c r="AH305" s="46">
        <v>87</v>
      </c>
      <c r="AI305" s="46">
        <v>45</v>
      </c>
      <c r="AJ305" s="46">
        <v>428</v>
      </c>
      <c r="AK305" s="46">
        <v>642</v>
      </c>
      <c r="AL305" s="46">
        <v>342</v>
      </c>
      <c r="AM305" s="46">
        <v>76</v>
      </c>
      <c r="AN305" s="46">
        <v>1070</v>
      </c>
      <c r="AP305" s="46" t="s">
        <v>48</v>
      </c>
      <c r="AR305" s="46" t="s">
        <v>234</v>
      </c>
      <c r="AS305" s="46" t="b">
        <v>1</v>
      </c>
      <c r="AT305" s="46" t="b">
        <v>1</v>
      </c>
      <c r="AV305" s="46" t="s">
        <v>255</v>
      </c>
      <c r="AX305" s="46" t="s">
        <v>502</v>
      </c>
      <c r="BD305" s="46" t="s">
        <v>237</v>
      </c>
      <c r="BP305" s="46" t="s">
        <v>237</v>
      </c>
      <c r="BQ305" s="46" t="s">
        <v>242</v>
      </c>
      <c r="BR305" s="46" t="s">
        <v>238</v>
      </c>
      <c r="BS305" s="46" t="s">
        <v>260</v>
      </c>
      <c r="BT305" s="46" t="s">
        <v>83</v>
      </c>
      <c r="BU305" s="46" t="s">
        <v>261</v>
      </c>
      <c r="BV305" s="46" t="s">
        <v>257</v>
      </c>
      <c r="BX305" s="46" t="s">
        <v>352</v>
      </c>
      <c r="BY305" s="46" t="s">
        <v>244</v>
      </c>
      <c r="BZ305" s="46" t="s">
        <v>749</v>
      </c>
      <c r="CA305" s="46" t="s">
        <v>244</v>
      </c>
      <c r="CB305" s="46" t="s">
        <v>240</v>
      </c>
      <c r="CC305" s="46" t="s">
        <v>749</v>
      </c>
      <c r="CU305" s="46" t="s">
        <v>264</v>
      </c>
      <c r="DA305" s="46" t="s">
        <v>265</v>
      </c>
      <c r="DB305" s="46" t="s">
        <v>265</v>
      </c>
      <c r="DC305" s="46" t="s">
        <v>265</v>
      </c>
      <c r="DD305" s="46" t="s">
        <v>265</v>
      </c>
      <c r="DE305" s="46" t="s">
        <v>265</v>
      </c>
      <c r="DF305" s="46" t="s">
        <v>265</v>
      </c>
      <c r="DG305" s="46" t="s">
        <v>265</v>
      </c>
      <c r="DH305" s="46" t="s">
        <v>247</v>
      </c>
      <c r="DK305" s="46" t="b">
        <f>vw_ET_Dataset_Public[[#This Row],[Event Location:  State PCODE]]=vw_ET_Dataset_Public[[#This Row],[Arrival from: Admin 1 PCODE]]</f>
        <v>1</v>
      </c>
      <c r="DL305" s="46" t="b">
        <f>vw_ET_Dataset_Public[[#This Row],[Event Location:  County PCODE]]=vw_ET_Dataset_Public[[#This Row],[Arrival from: Admin 2 PCODE]]</f>
        <v>1</v>
      </c>
      <c r="DM305" s="46" t="b">
        <f>vw_ET_Dataset_Public[[#This Row],[Event Location:  Payam PCODE]]=vw_ET_Dataset_Public[[#This Row],[Arrival from: Admin 3 PCODE]]</f>
        <v>0</v>
      </c>
      <c r="DN305" s="46" t="s">
        <v>3391</v>
      </c>
    </row>
    <row r="306" spans="1:118" x14ac:dyDescent="0.35">
      <c r="A306" s="46" t="s">
        <v>1049</v>
      </c>
      <c r="B306" s="47">
        <v>44388</v>
      </c>
      <c r="C306" s="47">
        <v>44385</v>
      </c>
      <c r="D306" s="47">
        <v>44387</v>
      </c>
      <c r="E306" s="46" t="s">
        <v>841</v>
      </c>
      <c r="F306" s="46" t="s">
        <v>57</v>
      </c>
      <c r="G306" s="46" t="s">
        <v>987</v>
      </c>
      <c r="H306" s="46" t="s">
        <v>99</v>
      </c>
      <c r="I306" s="46" t="s">
        <v>1036</v>
      </c>
      <c r="J306" s="46" t="s">
        <v>1035</v>
      </c>
      <c r="K306" s="46" t="s">
        <v>1050</v>
      </c>
      <c r="L306" s="46" t="s">
        <v>1051</v>
      </c>
      <c r="M306" s="46">
        <v>8.6027090000000008</v>
      </c>
      <c r="N306" s="46">
        <v>29.981207999999999</v>
      </c>
      <c r="O306" s="46" t="s">
        <v>253</v>
      </c>
      <c r="P306" s="46" t="s">
        <v>382</v>
      </c>
      <c r="Q306" s="46" t="s">
        <v>24</v>
      </c>
      <c r="R306" s="46" t="b">
        <v>1</v>
      </c>
      <c r="S306" s="46" t="b">
        <v>1</v>
      </c>
      <c r="T306" s="46" t="b">
        <v>1</v>
      </c>
      <c r="V306" s="46">
        <v>4</v>
      </c>
      <c r="W306" s="46">
        <v>25</v>
      </c>
      <c r="X306" s="46">
        <v>0</v>
      </c>
      <c r="Y306" s="46">
        <v>2</v>
      </c>
      <c r="Z306" s="46">
        <v>6</v>
      </c>
      <c r="AA306" s="46">
        <v>3</v>
      </c>
      <c r="AB306" s="46">
        <v>1</v>
      </c>
      <c r="AC306" s="46">
        <v>0</v>
      </c>
      <c r="AD306" s="46">
        <v>0</v>
      </c>
      <c r="AE306" s="46">
        <v>1</v>
      </c>
      <c r="AF306" s="46">
        <v>7</v>
      </c>
      <c r="AG306" s="46">
        <v>2</v>
      </c>
      <c r="AH306" s="46">
        <v>2</v>
      </c>
      <c r="AI306" s="46">
        <v>1</v>
      </c>
      <c r="AJ306" s="46">
        <v>12</v>
      </c>
      <c r="AK306" s="46">
        <v>13</v>
      </c>
      <c r="AL306" s="46">
        <v>3</v>
      </c>
      <c r="AM306" s="46">
        <v>1</v>
      </c>
      <c r="AN306" s="46">
        <v>25</v>
      </c>
      <c r="AP306" s="46" t="s">
        <v>48</v>
      </c>
      <c r="AR306" s="46" t="s">
        <v>303</v>
      </c>
      <c r="AU306" s="46" t="b">
        <v>1</v>
      </c>
      <c r="AV306" s="46" t="s">
        <v>304</v>
      </c>
      <c r="AX306" s="46" t="s">
        <v>305</v>
      </c>
      <c r="BD306" s="46" t="s">
        <v>237</v>
      </c>
      <c r="BP306" s="46" t="s">
        <v>237</v>
      </c>
      <c r="BQ306" s="46" t="s">
        <v>944</v>
      </c>
      <c r="BR306" s="46" t="s">
        <v>942</v>
      </c>
      <c r="BS306" s="46" t="s">
        <v>945</v>
      </c>
      <c r="BT306" s="46" t="s">
        <v>943</v>
      </c>
      <c r="BU306" s="46" t="s">
        <v>946</v>
      </c>
      <c r="BV306" s="46" t="s">
        <v>943</v>
      </c>
      <c r="BX306" s="46" t="s">
        <v>352</v>
      </c>
      <c r="BY306" s="46" t="s">
        <v>244</v>
      </c>
      <c r="BZ306" s="46" t="s">
        <v>943</v>
      </c>
      <c r="CC306" s="46" t="s">
        <v>943</v>
      </c>
      <c r="CU306" s="46" t="s">
        <v>264</v>
      </c>
      <c r="DA306" s="46" t="s">
        <v>246</v>
      </c>
      <c r="DB306" s="46" t="s">
        <v>246</v>
      </c>
      <c r="DC306" s="46" t="s">
        <v>265</v>
      </c>
      <c r="DD306" s="46" t="s">
        <v>246</v>
      </c>
      <c r="DE306" s="46" t="s">
        <v>246</v>
      </c>
      <c r="DF306" s="46" t="s">
        <v>246</v>
      </c>
      <c r="DG306" s="46" t="s">
        <v>246</v>
      </c>
      <c r="DH306" s="46" t="s">
        <v>247</v>
      </c>
      <c r="DK306" s="46" t="b">
        <f>vw_ET_Dataset_Public[[#This Row],[Event Location:  State PCODE]]=vw_ET_Dataset_Public[[#This Row],[Arrival from: Admin 1 PCODE]]</f>
        <v>0</v>
      </c>
      <c r="DL306" s="46" t="b">
        <f>vw_ET_Dataset_Public[[#This Row],[Event Location:  County PCODE]]=vw_ET_Dataset_Public[[#This Row],[Arrival from: Admin 2 PCODE]]</f>
        <v>0</v>
      </c>
      <c r="DM306" s="46" t="b">
        <f>vw_ET_Dataset_Public[[#This Row],[Event Location:  Payam PCODE]]=vw_ET_Dataset_Public[[#This Row],[Arrival from: Admin 3 PCODE]]</f>
        <v>0</v>
      </c>
      <c r="DN306" s="46" t="s">
        <v>3393</v>
      </c>
    </row>
    <row r="307" spans="1:118" x14ac:dyDescent="0.35">
      <c r="A307" s="46" t="s">
        <v>2206</v>
      </c>
      <c r="B307" s="47">
        <v>44388</v>
      </c>
      <c r="C307" s="47">
        <v>44385</v>
      </c>
      <c r="D307" s="47">
        <v>44387</v>
      </c>
      <c r="E307" s="46" t="s">
        <v>841</v>
      </c>
      <c r="F307" s="46" t="s">
        <v>57</v>
      </c>
      <c r="G307" s="46" t="s">
        <v>1054</v>
      </c>
      <c r="H307" s="46" t="s">
        <v>100</v>
      </c>
      <c r="I307" s="46" t="s">
        <v>1103</v>
      </c>
      <c r="J307" s="46" t="s">
        <v>1102</v>
      </c>
      <c r="K307" s="46" t="s">
        <v>1104</v>
      </c>
      <c r="L307" s="46" t="s">
        <v>1102</v>
      </c>
      <c r="M307" s="46">
        <v>8.3977199999999996</v>
      </c>
      <c r="N307" s="46">
        <v>30.195160000000001</v>
      </c>
      <c r="O307" s="46" t="s">
        <v>253</v>
      </c>
      <c r="P307" s="46" t="s">
        <v>382</v>
      </c>
      <c r="Q307" s="46" t="s">
        <v>24</v>
      </c>
      <c r="R307" s="46" t="b">
        <v>1</v>
      </c>
      <c r="S307" s="46" t="b">
        <v>1</v>
      </c>
      <c r="T307" s="46" t="b">
        <v>1</v>
      </c>
      <c r="V307" s="46">
        <v>3</v>
      </c>
      <c r="W307" s="46">
        <v>21</v>
      </c>
      <c r="X307" s="46">
        <v>0</v>
      </c>
      <c r="Y307" s="46">
        <v>2</v>
      </c>
      <c r="Z307" s="46">
        <v>4</v>
      </c>
      <c r="AA307" s="46">
        <v>4</v>
      </c>
      <c r="AB307" s="46">
        <v>1</v>
      </c>
      <c r="AC307" s="46">
        <v>0</v>
      </c>
      <c r="AD307" s="46">
        <v>0</v>
      </c>
      <c r="AE307" s="46">
        <v>1</v>
      </c>
      <c r="AF307" s="46">
        <v>5</v>
      </c>
      <c r="AG307" s="46">
        <v>2</v>
      </c>
      <c r="AH307" s="46">
        <v>2</v>
      </c>
      <c r="AI307" s="46">
        <v>0</v>
      </c>
      <c r="AJ307" s="46">
        <v>11</v>
      </c>
      <c r="AK307" s="46">
        <v>10</v>
      </c>
      <c r="AL307" s="46">
        <v>3</v>
      </c>
      <c r="AM307" s="46">
        <v>0</v>
      </c>
      <c r="AN307" s="46">
        <v>21</v>
      </c>
      <c r="AP307" s="46" t="s">
        <v>48</v>
      </c>
      <c r="AR307" s="46" t="s">
        <v>303</v>
      </c>
      <c r="AU307" s="46" t="b">
        <v>1</v>
      </c>
      <c r="AV307" s="46" t="s">
        <v>304</v>
      </c>
      <c r="AX307" s="46" t="s">
        <v>305</v>
      </c>
      <c r="BD307" s="46" t="s">
        <v>256</v>
      </c>
      <c r="BO307" s="46" t="b">
        <v>1</v>
      </c>
      <c r="BP307" s="46" t="s">
        <v>237</v>
      </c>
      <c r="BQ307" s="46" t="s">
        <v>944</v>
      </c>
      <c r="BR307" s="46" t="s">
        <v>942</v>
      </c>
      <c r="BS307" s="46" t="s">
        <v>945</v>
      </c>
      <c r="BT307" s="46" t="s">
        <v>943</v>
      </c>
      <c r="BU307" s="46" t="s">
        <v>946</v>
      </c>
      <c r="BV307" s="46" t="s">
        <v>943</v>
      </c>
      <c r="BX307" s="46" t="s">
        <v>352</v>
      </c>
      <c r="BY307" s="46" t="s">
        <v>244</v>
      </c>
      <c r="BZ307" s="46" t="s">
        <v>943</v>
      </c>
      <c r="CC307" s="46" t="s">
        <v>943</v>
      </c>
      <c r="CU307" s="46" t="s">
        <v>264</v>
      </c>
      <c r="DA307" s="46" t="s">
        <v>245</v>
      </c>
      <c r="DB307" s="46" t="s">
        <v>246</v>
      </c>
      <c r="DC307" s="46" t="s">
        <v>246</v>
      </c>
      <c r="DD307" s="46" t="s">
        <v>246</v>
      </c>
      <c r="DE307" s="46" t="s">
        <v>265</v>
      </c>
      <c r="DF307" s="46" t="s">
        <v>246</v>
      </c>
      <c r="DG307" s="46" t="s">
        <v>245</v>
      </c>
      <c r="DH307" s="46" t="s">
        <v>247</v>
      </c>
      <c r="DK307" s="46" t="b">
        <f>vw_ET_Dataset_Public[[#This Row],[Event Location:  State PCODE]]=vw_ET_Dataset_Public[[#This Row],[Arrival from: Admin 1 PCODE]]</f>
        <v>0</v>
      </c>
      <c r="DL307" s="46" t="b">
        <f>vw_ET_Dataset_Public[[#This Row],[Event Location:  County PCODE]]=vw_ET_Dataset_Public[[#This Row],[Arrival from: Admin 2 PCODE]]</f>
        <v>0</v>
      </c>
      <c r="DM307" s="46" t="b">
        <f>vw_ET_Dataset_Public[[#This Row],[Event Location:  Payam PCODE]]=vw_ET_Dataset_Public[[#This Row],[Arrival from: Admin 3 PCODE]]</f>
        <v>0</v>
      </c>
      <c r="DN307" s="46" t="s">
        <v>3393</v>
      </c>
    </row>
    <row r="308" spans="1:118" x14ac:dyDescent="0.35">
      <c r="A308" s="46" t="s">
        <v>1181</v>
      </c>
      <c r="B308" s="47">
        <v>44388</v>
      </c>
      <c r="C308" s="47">
        <v>44385</v>
      </c>
      <c r="D308" s="47">
        <v>44387</v>
      </c>
      <c r="E308" s="46" t="s">
        <v>841</v>
      </c>
      <c r="F308" s="46" t="s">
        <v>57</v>
      </c>
      <c r="G308" s="46" t="s">
        <v>1163</v>
      </c>
      <c r="H308" s="46" t="s">
        <v>102</v>
      </c>
      <c r="I308" s="46" t="s">
        <v>1178</v>
      </c>
      <c r="J308" s="46" t="s">
        <v>1177</v>
      </c>
      <c r="K308" s="46" t="s">
        <v>1182</v>
      </c>
      <c r="L308" s="46" t="s">
        <v>1183</v>
      </c>
      <c r="M308" s="46">
        <v>9.0538253900000001</v>
      </c>
      <c r="N308" s="46">
        <v>29.093452129999999</v>
      </c>
      <c r="O308" s="46" t="s">
        <v>253</v>
      </c>
      <c r="P308" s="46" t="s">
        <v>382</v>
      </c>
      <c r="Q308" s="46" t="s">
        <v>24</v>
      </c>
      <c r="R308" s="46" t="b">
        <v>1</v>
      </c>
      <c r="S308" s="46" t="b">
        <v>1</v>
      </c>
      <c r="T308" s="46" t="b">
        <v>1</v>
      </c>
      <c r="V308" s="46">
        <v>5</v>
      </c>
      <c r="W308" s="46">
        <v>30</v>
      </c>
      <c r="X308" s="46">
        <v>0</v>
      </c>
      <c r="Y308" s="46">
        <v>2</v>
      </c>
      <c r="Z308" s="46">
        <v>7</v>
      </c>
      <c r="AA308" s="46">
        <v>5</v>
      </c>
      <c r="AB308" s="46">
        <v>0</v>
      </c>
      <c r="AC308" s="46">
        <v>0</v>
      </c>
      <c r="AD308" s="46">
        <v>0</v>
      </c>
      <c r="AE308" s="46">
        <v>1</v>
      </c>
      <c r="AF308" s="46">
        <v>6</v>
      </c>
      <c r="AG308" s="46">
        <v>3</v>
      </c>
      <c r="AH308" s="46">
        <v>4</v>
      </c>
      <c r="AI308" s="46">
        <v>2</v>
      </c>
      <c r="AJ308" s="46">
        <v>14</v>
      </c>
      <c r="AK308" s="46">
        <v>16</v>
      </c>
      <c r="AL308" s="46">
        <v>3</v>
      </c>
      <c r="AM308" s="46">
        <v>2</v>
      </c>
      <c r="AN308" s="46">
        <v>30</v>
      </c>
      <c r="AP308" s="46" t="s">
        <v>48</v>
      </c>
      <c r="AR308" s="46" t="s">
        <v>303</v>
      </c>
      <c r="AU308" s="46" t="b">
        <v>1</v>
      </c>
      <c r="AV308" s="46" t="s">
        <v>304</v>
      </c>
      <c r="AX308" s="46" t="s">
        <v>305</v>
      </c>
      <c r="BD308" s="46" t="s">
        <v>237</v>
      </c>
      <c r="BP308" s="46" t="s">
        <v>237</v>
      </c>
      <c r="BQ308" s="46" t="s">
        <v>944</v>
      </c>
      <c r="BR308" s="46" t="s">
        <v>942</v>
      </c>
      <c r="BS308" s="46" t="s">
        <v>945</v>
      </c>
      <c r="BT308" s="46" t="s">
        <v>943</v>
      </c>
      <c r="BU308" s="46" t="s">
        <v>946</v>
      </c>
      <c r="BV308" s="46" t="s">
        <v>943</v>
      </c>
      <c r="BX308" s="46" t="s">
        <v>352</v>
      </c>
      <c r="BY308" s="46" t="s">
        <v>244</v>
      </c>
      <c r="BZ308" s="46" t="s">
        <v>943</v>
      </c>
      <c r="CC308" s="46" t="s">
        <v>943</v>
      </c>
      <c r="CU308" s="46" t="s">
        <v>264</v>
      </c>
      <c r="DA308" s="46" t="s">
        <v>246</v>
      </c>
      <c r="DB308" s="46" t="s">
        <v>246</v>
      </c>
      <c r="DC308" s="46" t="s">
        <v>246</v>
      </c>
      <c r="DD308" s="46" t="s">
        <v>246</v>
      </c>
      <c r="DE308" s="46" t="s">
        <v>246</v>
      </c>
      <c r="DF308" s="46" t="s">
        <v>265</v>
      </c>
      <c r="DG308" s="46" t="s">
        <v>246</v>
      </c>
      <c r="DH308" s="46" t="s">
        <v>247</v>
      </c>
      <c r="DK308" s="46" t="b">
        <f>vw_ET_Dataset_Public[[#This Row],[Event Location:  State PCODE]]=vw_ET_Dataset_Public[[#This Row],[Arrival from: Admin 1 PCODE]]</f>
        <v>0</v>
      </c>
      <c r="DL308" s="46" t="b">
        <f>vw_ET_Dataset_Public[[#This Row],[Event Location:  County PCODE]]=vw_ET_Dataset_Public[[#This Row],[Arrival from: Admin 2 PCODE]]</f>
        <v>0</v>
      </c>
      <c r="DM308" s="46" t="b">
        <f>vw_ET_Dataset_Public[[#This Row],[Event Location:  Payam PCODE]]=vw_ET_Dataset_Public[[#This Row],[Arrival from: Admin 3 PCODE]]</f>
        <v>0</v>
      </c>
      <c r="DN308" s="46" t="s">
        <v>3393</v>
      </c>
    </row>
    <row r="309" spans="1:118" x14ac:dyDescent="0.35">
      <c r="A309" s="46" t="s">
        <v>1409</v>
      </c>
      <c r="B309" s="47">
        <v>44388</v>
      </c>
      <c r="C309" s="47">
        <v>44385</v>
      </c>
      <c r="D309" s="47">
        <v>44387</v>
      </c>
      <c r="E309" s="46" t="s">
        <v>841</v>
      </c>
      <c r="F309" s="46" t="s">
        <v>57</v>
      </c>
      <c r="G309" s="46" t="s">
        <v>1321</v>
      </c>
      <c r="H309" s="46" t="s">
        <v>98</v>
      </c>
      <c r="I309" s="46" t="s">
        <v>1403</v>
      </c>
      <c r="J309" s="46" t="s">
        <v>98</v>
      </c>
      <c r="K309" s="46" t="s">
        <v>1410</v>
      </c>
      <c r="L309" s="46" t="s">
        <v>1411</v>
      </c>
      <c r="M309" s="46">
        <v>9.2986856800000002</v>
      </c>
      <c r="N309" s="46">
        <v>29.792877740000002</v>
      </c>
      <c r="O309" s="46" t="s">
        <v>253</v>
      </c>
      <c r="P309" s="46" t="s">
        <v>382</v>
      </c>
      <c r="Q309" s="46" t="s">
        <v>24</v>
      </c>
      <c r="R309" s="46" t="b">
        <v>1</v>
      </c>
      <c r="S309" s="46" t="b">
        <v>1</v>
      </c>
      <c r="T309" s="46" t="b">
        <v>1</v>
      </c>
      <c r="V309" s="46">
        <v>13</v>
      </c>
      <c r="W309" s="46">
        <v>64</v>
      </c>
      <c r="X309" s="46">
        <v>3</v>
      </c>
      <c r="Y309" s="46">
        <v>5</v>
      </c>
      <c r="Z309" s="46">
        <v>7</v>
      </c>
      <c r="AA309" s="46">
        <v>11</v>
      </c>
      <c r="AB309" s="46">
        <v>1</v>
      </c>
      <c r="AC309" s="46">
        <v>3</v>
      </c>
      <c r="AD309" s="46">
        <v>2</v>
      </c>
      <c r="AE309" s="46">
        <v>4</v>
      </c>
      <c r="AF309" s="46">
        <v>13</v>
      </c>
      <c r="AG309" s="46">
        <v>8</v>
      </c>
      <c r="AH309" s="46">
        <v>5</v>
      </c>
      <c r="AI309" s="46">
        <v>2</v>
      </c>
      <c r="AJ309" s="46">
        <v>30</v>
      </c>
      <c r="AK309" s="46">
        <v>34</v>
      </c>
      <c r="AL309" s="46">
        <v>14</v>
      </c>
      <c r="AM309" s="46">
        <v>5</v>
      </c>
      <c r="AN309" s="46">
        <v>64</v>
      </c>
      <c r="AP309" s="46" t="s">
        <v>48</v>
      </c>
      <c r="AR309" s="46" t="s">
        <v>303</v>
      </c>
      <c r="AU309" s="46" t="b">
        <v>1</v>
      </c>
      <c r="AV309" s="46" t="s">
        <v>304</v>
      </c>
      <c r="AX309" s="46" t="s">
        <v>305</v>
      </c>
      <c r="BD309" s="46" t="s">
        <v>256</v>
      </c>
      <c r="BO309" s="46" t="b">
        <v>1</v>
      </c>
      <c r="BP309" s="46" t="s">
        <v>237</v>
      </c>
      <c r="BQ309" s="46" t="s">
        <v>944</v>
      </c>
      <c r="BR309" s="46" t="s">
        <v>942</v>
      </c>
      <c r="BS309" s="46" t="s">
        <v>945</v>
      </c>
      <c r="BT309" s="46" t="s">
        <v>943</v>
      </c>
      <c r="BU309" s="46" t="s">
        <v>946</v>
      </c>
      <c r="BV309" s="46" t="s">
        <v>943</v>
      </c>
      <c r="BX309" s="46" t="s">
        <v>352</v>
      </c>
      <c r="BY309" s="46" t="s">
        <v>244</v>
      </c>
      <c r="BZ309" s="46" t="s">
        <v>943</v>
      </c>
      <c r="CC309" s="46" t="s">
        <v>943</v>
      </c>
      <c r="CU309" s="46" t="s">
        <v>264</v>
      </c>
      <c r="DA309" s="46" t="s">
        <v>246</v>
      </c>
      <c r="DB309" s="46" t="s">
        <v>246</v>
      </c>
      <c r="DC309" s="46" t="s">
        <v>246</v>
      </c>
      <c r="DD309" s="46" t="s">
        <v>246</v>
      </c>
      <c r="DE309" s="46" t="s">
        <v>265</v>
      </c>
      <c r="DF309" s="46" t="s">
        <v>246</v>
      </c>
      <c r="DG309" s="46" t="s">
        <v>246</v>
      </c>
      <c r="DH309" s="46" t="s">
        <v>247</v>
      </c>
      <c r="DK309" s="46" t="b">
        <f>vw_ET_Dataset_Public[[#This Row],[Event Location:  State PCODE]]=vw_ET_Dataset_Public[[#This Row],[Arrival from: Admin 1 PCODE]]</f>
        <v>0</v>
      </c>
      <c r="DL309" s="46" t="b">
        <f>vw_ET_Dataset_Public[[#This Row],[Event Location:  County PCODE]]=vw_ET_Dataset_Public[[#This Row],[Arrival from: Admin 2 PCODE]]</f>
        <v>0</v>
      </c>
      <c r="DM309" s="46" t="b">
        <f>vw_ET_Dataset_Public[[#This Row],[Event Location:  Payam PCODE]]=vw_ET_Dataset_Public[[#This Row],[Arrival from: Admin 3 PCODE]]</f>
        <v>0</v>
      </c>
      <c r="DN309" s="46" t="s">
        <v>3393</v>
      </c>
    </row>
    <row r="310" spans="1:118" x14ac:dyDescent="0.35">
      <c r="A310" s="46" t="s">
        <v>2226</v>
      </c>
      <c r="B310" s="47">
        <v>44388</v>
      </c>
      <c r="C310" s="47">
        <v>44385</v>
      </c>
      <c r="D310" s="47">
        <v>44387</v>
      </c>
      <c r="E310" s="46" t="s">
        <v>841</v>
      </c>
      <c r="F310" s="46" t="s">
        <v>57</v>
      </c>
      <c r="G310" s="46" t="s">
        <v>1321</v>
      </c>
      <c r="H310" s="46" t="s">
        <v>98</v>
      </c>
      <c r="I310" s="46" t="s">
        <v>1403</v>
      </c>
      <c r="J310" s="46" t="s">
        <v>98</v>
      </c>
      <c r="K310" s="46" t="s">
        <v>1453</v>
      </c>
      <c r="L310" s="46" t="s">
        <v>1454</v>
      </c>
      <c r="M310" s="46">
        <v>9.2850103379999993</v>
      </c>
      <c r="N310" s="46">
        <v>29.783300400000002</v>
      </c>
      <c r="O310" s="46" t="s">
        <v>253</v>
      </c>
      <c r="P310" s="46" t="s">
        <v>271</v>
      </c>
      <c r="Q310" s="46" t="s">
        <v>6</v>
      </c>
      <c r="R310" s="46" t="b">
        <v>1</v>
      </c>
      <c r="S310" s="46" t="b">
        <v>1</v>
      </c>
      <c r="T310" s="46" t="b">
        <v>1</v>
      </c>
      <c r="V310" s="46">
        <v>8</v>
      </c>
      <c r="W310" s="46">
        <v>48</v>
      </c>
      <c r="X310" s="46">
        <v>0</v>
      </c>
      <c r="Y310" s="46">
        <v>4</v>
      </c>
      <c r="Z310" s="46">
        <v>3</v>
      </c>
      <c r="AA310" s="46">
        <v>10</v>
      </c>
      <c r="AB310" s="46">
        <v>4</v>
      </c>
      <c r="AC310" s="46">
        <v>1</v>
      </c>
      <c r="AD310" s="46">
        <v>1</v>
      </c>
      <c r="AE310" s="46">
        <v>3</v>
      </c>
      <c r="AF310" s="46">
        <v>11</v>
      </c>
      <c r="AG310" s="46">
        <v>5</v>
      </c>
      <c r="AH310" s="46">
        <v>4</v>
      </c>
      <c r="AI310" s="46">
        <v>2</v>
      </c>
      <c r="AJ310" s="46">
        <v>22</v>
      </c>
      <c r="AK310" s="46">
        <v>26</v>
      </c>
      <c r="AL310" s="46">
        <v>8</v>
      </c>
      <c r="AM310" s="46">
        <v>3</v>
      </c>
      <c r="AN310" s="46">
        <v>48</v>
      </c>
      <c r="AO310" s="46" t="s">
        <v>12</v>
      </c>
      <c r="AP310" s="46" t="s">
        <v>48</v>
      </c>
      <c r="AR310" s="46" t="s">
        <v>303</v>
      </c>
      <c r="AV310" s="46" t="s">
        <v>304</v>
      </c>
      <c r="AX310" s="46" t="s">
        <v>350</v>
      </c>
      <c r="AY310" s="46" t="s">
        <v>2227</v>
      </c>
      <c r="BD310" s="46" t="s">
        <v>256</v>
      </c>
      <c r="BO310" s="46" t="b">
        <v>1</v>
      </c>
      <c r="BP310" s="46" t="s">
        <v>237</v>
      </c>
      <c r="BQ310" s="46" t="s">
        <v>944</v>
      </c>
      <c r="BR310" s="46" t="s">
        <v>942</v>
      </c>
      <c r="BS310" s="46" t="s">
        <v>945</v>
      </c>
      <c r="BT310" s="46" t="s">
        <v>943</v>
      </c>
      <c r="BU310" s="46" t="s">
        <v>946</v>
      </c>
      <c r="BV310" s="46" t="s">
        <v>943</v>
      </c>
      <c r="BX310" s="46" t="s">
        <v>352</v>
      </c>
      <c r="BY310" s="46" t="s">
        <v>244</v>
      </c>
      <c r="BZ310" s="46" t="s">
        <v>943</v>
      </c>
      <c r="CC310" s="46" t="s">
        <v>943</v>
      </c>
      <c r="CD310" s="46" t="s">
        <v>237</v>
      </c>
      <c r="CU310" s="46" t="s">
        <v>264</v>
      </c>
      <c r="DA310" s="46" t="s">
        <v>265</v>
      </c>
      <c r="DB310" s="46" t="s">
        <v>265</v>
      </c>
      <c r="DC310" s="46" t="s">
        <v>265</v>
      </c>
      <c r="DD310" s="46" t="s">
        <v>246</v>
      </c>
      <c r="DE310" s="46" t="s">
        <v>246</v>
      </c>
      <c r="DF310" s="46" t="s">
        <v>246</v>
      </c>
      <c r="DG310" s="46" t="s">
        <v>246</v>
      </c>
      <c r="DH310" s="46" t="s">
        <v>247</v>
      </c>
      <c r="DK310" s="46" t="b">
        <f>vw_ET_Dataset_Public[[#This Row],[Event Location:  State PCODE]]=vw_ET_Dataset_Public[[#This Row],[Arrival from: Admin 1 PCODE]]</f>
        <v>0</v>
      </c>
      <c r="DL310" s="46" t="b">
        <f>vw_ET_Dataset_Public[[#This Row],[Event Location:  County PCODE]]=vw_ET_Dataset_Public[[#This Row],[Arrival from: Admin 2 PCODE]]</f>
        <v>0</v>
      </c>
      <c r="DM310" s="46" t="b">
        <f>vw_ET_Dataset_Public[[#This Row],[Event Location:  Payam PCODE]]=vw_ET_Dataset_Public[[#This Row],[Arrival from: Admin 3 PCODE]]</f>
        <v>0</v>
      </c>
      <c r="DN310" s="46" t="s">
        <v>3393</v>
      </c>
    </row>
    <row r="311" spans="1:118" x14ac:dyDescent="0.35">
      <c r="A311" s="46" t="s">
        <v>1942</v>
      </c>
      <c r="B311" s="47">
        <v>44389</v>
      </c>
      <c r="C311" s="47">
        <v>44385</v>
      </c>
      <c r="D311" s="47">
        <v>44387</v>
      </c>
      <c r="E311" s="46" t="s">
        <v>1626</v>
      </c>
      <c r="F311" s="46" t="s">
        <v>111</v>
      </c>
      <c r="G311" s="46" t="s">
        <v>1652</v>
      </c>
      <c r="H311" s="46" t="s">
        <v>1649</v>
      </c>
      <c r="I311" s="46" t="s">
        <v>1924</v>
      </c>
      <c r="J311" s="46" t="s">
        <v>1923</v>
      </c>
      <c r="K311" s="46" t="s">
        <v>1947</v>
      </c>
      <c r="L311" s="46" t="s">
        <v>1948</v>
      </c>
      <c r="M311" s="46">
        <v>8.32</v>
      </c>
      <c r="N311" s="46">
        <v>29.37</v>
      </c>
      <c r="O311" s="46" t="s">
        <v>253</v>
      </c>
      <c r="P311" s="46" t="s">
        <v>271</v>
      </c>
      <c r="Q311" s="46" t="s">
        <v>6</v>
      </c>
      <c r="R311" s="46" t="b">
        <v>1</v>
      </c>
      <c r="V311" s="46">
        <v>61</v>
      </c>
      <c r="W311" s="46">
        <v>366</v>
      </c>
      <c r="X311" s="46">
        <v>19</v>
      </c>
      <c r="Y311" s="46">
        <v>20</v>
      </c>
      <c r="Z311" s="46">
        <v>52</v>
      </c>
      <c r="AA311" s="46">
        <v>37</v>
      </c>
      <c r="AB311" s="46">
        <v>23</v>
      </c>
      <c r="AC311" s="46">
        <v>13</v>
      </c>
      <c r="AD311" s="46">
        <v>23</v>
      </c>
      <c r="AE311" s="46">
        <v>27</v>
      </c>
      <c r="AF311" s="46">
        <v>64</v>
      </c>
      <c r="AG311" s="46">
        <v>44</v>
      </c>
      <c r="AH311" s="46">
        <v>25</v>
      </c>
      <c r="AI311" s="46">
        <v>19</v>
      </c>
      <c r="AJ311" s="46">
        <v>164</v>
      </c>
      <c r="AK311" s="46">
        <v>202</v>
      </c>
      <c r="AL311" s="46">
        <v>89</v>
      </c>
      <c r="AM311" s="46">
        <v>32</v>
      </c>
      <c r="AN311" s="46">
        <v>366</v>
      </c>
      <c r="AO311" s="46" t="s">
        <v>12</v>
      </c>
      <c r="AP311" s="46" t="s">
        <v>48</v>
      </c>
      <c r="AR311" s="46" t="s">
        <v>272</v>
      </c>
      <c r="AV311" s="46" t="s">
        <v>255</v>
      </c>
      <c r="AX311" s="46" t="s">
        <v>29</v>
      </c>
      <c r="AZ311" s="46" t="s">
        <v>919</v>
      </c>
      <c r="BA311" s="46" t="b">
        <v>1</v>
      </c>
      <c r="BC311" s="46" t="b">
        <v>1</v>
      </c>
      <c r="BD311" s="46" t="s">
        <v>256</v>
      </c>
      <c r="BE311" s="46" t="b">
        <v>1</v>
      </c>
      <c r="BL311" s="46" t="b">
        <v>1</v>
      </c>
      <c r="BP311" s="46" t="s">
        <v>237</v>
      </c>
      <c r="BQ311" s="46" t="s">
        <v>242</v>
      </c>
      <c r="BR311" s="46" t="s">
        <v>238</v>
      </c>
      <c r="BS311" s="46" t="s">
        <v>1626</v>
      </c>
      <c r="BT311" s="46" t="s">
        <v>111</v>
      </c>
      <c r="BU311" s="46" t="s">
        <v>1652</v>
      </c>
      <c r="BV311" s="46" t="s">
        <v>1649</v>
      </c>
      <c r="BX311" s="46" t="s">
        <v>1923</v>
      </c>
      <c r="BY311" s="46" t="s">
        <v>1924</v>
      </c>
      <c r="CA311" s="46" t="s">
        <v>244</v>
      </c>
      <c r="CB311" s="46" t="s">
        <v>240</v>
      </c>
      <c r="CC311" s="46" t="s">
        <v>1949</v>
      </c>
      <c r="CD311" s="46" t="s">
        <v>237</v>
      </c>
      <c r="CU311" s="46" t="s">
        <v>237</v>
      </c>
      <c r="DA311" s="46" t="s">
        <v>245</v>
      </c>
      <c r="DB311" s="46" t="s">
        <v>245</v>
      </c>
      <c r="DC311" s="46" t="s">
        <v>245</v>
      </c>
      <c r="DD311" s="46" t="s">
        <v>265</v>
      </c>
      <c r="DE311" s="46" t="s">
        <v>246</v>
      </c>
      <c r="DF311" s="46" t="s">
        <v>265</v>
      </c>
      <c r="DG311" s="46" t="s">
        <v>265</v>
      </c>
      <c r="DH311" s="46" t="s">
        <v>247</v>
      </c>
      <c r="DK311" s="46" t="b">
        <f>vw_ET_Dataset_Public[[#This Row],[Event Location:  State PCODE]]=vw_ET_Dataset_Public[[#This Row],[Arrival from: Admin 1 PCODE]]</f>
        <v>1</v>
      </c>
      <c r="DL311" s="46" t="b">
        <f>vw_ET_Dataset_Public[[#This Row],[Event Location:  County PCODE]]=vw_ET_Dataset_Public[[#This Row],[Arrival from: Admin 2 PCODE]]</f>
        <v>1</v>
      </c>
      <c r="DM311" s="46" t="b">
        <f>vw_ET_Dataset_Public[[#This Row],[Event Location:  Payam PCODE]]=vw_ET_Dataset_Public[[#This Row],[Arrival from: Admin 3 PCODE]]</f>
        <v>1</v>
      </c>
      <c r="DN311" s="46" t="s">
        <v>3390</v>
      </c>
    </row>
    <row r="312" spans="1:118" x14ac:dyDescent="0.35">
      <c r="A312" s="46" t="s">
        <v>1958</v>
      </c>
      <c r="B312" s="47">
        <v>44389</v>
      </c>
      <c r="C312" s="47">
        <v>44385</v>
      </c>
      <c r="D312" s="47">
        <v>44387</v>
      </c>
      <c r="E312" s="46" t="s">
        <v>1626</v>
      </c>
      <c r="F312" s="46" t="s">
        <v>111</v>
      </c>
      <c r="G312" s="46" t="s">
        <v>1652</v>
      </c>
      <c r="H312" s="46" t="s">
        <v>1649</v>
      </c>
      <c r="I312" s="46" t="s">
        <v>1924</v>
      </c>
      <c r="J312" s="46" t="s">
        <v>1923</v>
      </c>
      <c r="K312" s="46" t="s">
        <v>1955</v>
      </c>
      <c r="L312" s="46" t="s">
        <v>1956</v>
      </c>
      <c r="M312" s="46">
        <v>8.27</v>
      </c>
      <c r="N312" s="46">
        <v>29.36</v>
      </c>
      <c r="O312" s="46" t="s">
        <v>253</v>
      </c>
      <c r="P312" s="46" t="s">
        <v>271</v>
      </c>
      <c r="Q312" s="46" t="s">
        <v>6</v>
      </c>
      <c r="R312" s="46" t="b">
        <v>1</v>
      </c>
      <c r="V312" s="46">
        <v>185</v>
      </c>
      <c r="W312" s="46">
        <v>1110</v>
      </c>
      <c r="X312" s="46">
        <v>55</v>
      </c>
      <c r="Y312" s="46">
        <v>82</v>
      </c>
      <c r="Z312" s="46">
        <v>167</v>
      </c>
      <c r="AA312" s="46">
        <v>89</v>
      </c>
      <c r="AB312" s="46">
        <v>94</v>
      </c>
      <c r="AC312" s="46">
        <v>21</v>
      </c>
      <c r="AD312" s="46">
        <v>61</v>
      </c>
      <c r="AE312" s="46">
        <v>94</v>
      </c>
      <c r="AF312" s="46">
        <v>186</v>
      </c>
      <c r="AG312" s="46">
        <v>123</v>
      </c>
      <c r="AH312" s="46">
        <v>109</v>
      </c>
      <c r="AI312" s="46">
        <v>29</v>
      </c>
      <c r="AJ312" s="46">
        <v>508</v>
      </c>
      <c r="AK312" s="46">
        <v>602</v>
      </c>
      <c r="AL312" s="46">
        <v>292</v>
      </c>
      <c r="AM312" s="46">
        <v>50</v>
      </c>
      <c r="AN312" s="46">
        <v>1110</v>
      </c>
      <c r="AO312" s="46" t="s">
        <v>12</v>
      </c>
      <c r="AP312" s="46" t="s">
        <v>48</v>
      </c>
      <c r="AR312" s="46" t="s">
        <v>272</v>
      </c>
      <c r="AV312" s="46" t="s">
        <v>255</v>
      </c>
      <c r="AX312" s="46" t="s">
        <v>29</v>
      </c>
      <c r="AZ312" s="46" t="s">
        <v>919</v>
      </c>
      <c r="BA312" s="46" t="b">
        <v>1</v>
      </c>
      <c r="BC312" s="46" t="b">
        <v>1</v>
      </c>
      <c r="BD312" s="46" t="s">
        <v>256</v>
      </c>
      <c r="BE312" s="46" t="b">
        <v>1</v>
      </c>
      <c r="BP312" s="46" t="s">
        <v>237</v>
      </c>
      <c r="BQ312" s="46" t="s">
        <v>242</v>
      </c>
      <c r="BR312" s="46" t="s">
        <v>238</v>
      </c>
      <c r="BS312" s="46" t="s">
        <v>1626</v>
      </c>
      <c r="BT312" s="46" t="s">
        <v>111</v>
      </c>
      <c r="BU312" s="46" t="s">
        <v>1652</v>
      </c>
      <c r="BV312" s="46" t="s">
        <v>1649</v>
      </c>
      <c r="BX312" s="46" t="s">
        <v>1923</v>
      </c>
      <c r="BY312" s="46" t="s">
        <v>1924</v>
      </c>
      <c r="CA312" s="46" t="s">
        <v>244</v>
      </c>
      <c r="CB312" s="46" t="s">
        <v>240</v>
      </c>
      <c r="CC312" s="46" t="s">
        <v>1957</v>
      </c>
      <c r="CD312" s="46" t="s">
        <v>237</v>
      </c>
      <c r="CU312" s="46" t="s">
        <v>237</v>
      </c>
      <c r="DA312" s="46" t="s">
        <v>245</v>
      </c>
      <c r="DB312" s="46" t="s">
        <v>245</v>
      </c>
      <c r="DC312" s="46" t="s">
        <v>245</v>
      </c>
      <c r="DD312" s="46" t="s">
        <v>265</v>
      </c>
      <c r="DE312" s="46" t="s">
        <v>246</v>
      </c>
      <c r="DF312" s="46" t="s">
        <v>265</v>
      </c>
      <c r="DG312" s="46" t="s">
        <v>265</v>
      </c>
      <c r="DH312" s="46" t="s">
        <v>247</v>
      </c>
      <c r="DK312" s="46" t="b">
        <f>vw_ET_Dataset_Public[[#This Row],[Event Location:  State PCODE]]=vw_ET_Dataset_Public[[#This Row],[Arrival from: Admin 1 PCODE]]</f>
        <v>1</v>
      </c>
      <c r="DL312" s="46" t="b">
        <f>vw_ET_Dataset_Public[[#This Row],[Event Location:  County PCODE]]=vw_ET_Dataset_Public[[#This Row],[Arrival from: Admin 2 PCODE]]</f>
        <v>1</v>
      </c>
      <c r="DM312" s="46" t="b">
        <f>vw_ET_Dataset_Public[[#This Row],[Event Location:  Payam PCODE]]=vw_ET_Dataset_Public[[#This Row],[Arrival from: Admin 3 PCODE]]</f>
        <v>1</v>
      </c>
      <c r="DN312" s="46" t="s">
        <v>3390</v>
      </c>
    </row>
    <row r="313" spans="1:118" x14ac:dyDescent="0.35">
      <c r="A313" s="46" t="s">
        <v>1940</v>
      </c>
      <c r="B313" s="47">
        <v>44389</v>
      </c>
      <c r="C313" s="47">
        <v>44385</v>
      </c>
      <c r="D313" s="47">
        <v>44387</v>
      </c>
      <c r="E313" s="46" t="s">
        <v>1626</v>
      </c>
      <c r="F313" s="46" t="s">
        <v>111</v>
      </c>
      <c r="G313" s="46" t="s">
        <v>1652</v>
      </c>
      <c r="H313" s="46" t="s">
        <v>1649</v>
      </c>
      <c r="I313" s="46" t="s">
        <v>1924</v>
      </c>
      <c r="J313" s="46" t="s">
        <v>1923</v>
      </c>
      <c r="K313" s="46" t="s">
        <v>1963</v>
      </c>
      <c r="L313" s="46" t="s">
        <v>1964</v>
      </c>
      <c r="M313" s="46">
        <v>8.2100000000000009</v>
      </c>
      <c r="N313" s="46">
        <v>29.35</v>
      </c>
      <c r="O313" s="46" t="s">
        <v>253</v>
      </c>
      <c r="P313" s="46" t="s">
        <v>271</v>
      </c>
      <c r="Q313" s="46" t="s">
        <v>6</v>
      </c>
      <c r="R313" s="46" t="b">
        <v>1</v>
      </c>
      <c r="V313" s="46">
        <v>98</v>
      </c>
      <c r="W313" s="46">
        <v>588</v>
      </c>
      <c r="X313" s="46">
        <v>23</v>
      </c>
      <c r="Y313" s="46">
        <v>56</v>
      </c>
      <c r="Z313" s="46">
        <v>74</v>
      </c>
      <c r="AA313" s="46">
        <v>57</v>
      </c>
      <c r="AB313" s="46">
        <v>35</v>
      </c>
      <c r="AC313" s="46">
        <v>23</v>
      </c>
      <c r="AD313" s="46">
        <v>39</v>
      </c>
      <c r="AE313" s="46">
        <v>83</v>
      </c>
      <c r="AF313" s="46">
        <v>68</v>
      </c>
      <c r="AG313" s="46">
        <v>56</v>
      </c>
      <c r="AH313" s="46">
        <v>44</v>
      </c>
      <c r="AI313" s="46">
        <v>30</v>
      </c>
      <c r="AJ313" s="46">
        <v>268</v>
      </c>
      <c r="AK313" s="46">
        <v>320</v>
      </c>
      <c r="AL313" s="46">
        <v>201</v>
      </c>
      <c r="AM313" s="46">
        <v>53</v>
      </c>
      <c r="AN313" s="46">
        <v>588</v>
      </c>
      <c r="AO313" s="46" t="s">
        <v>12</v>
      </c>
      <c r="AP313" s="46" t="s">
        <v>48</v>
      </c>
      <c r="AR313" s="46" t="s">
        <v>272</v>
      </c>
      <c r="AV313" s="46" t="s">
        <v>255</v>
      </c>
      <c r="AX313" s="46" t="s">
        <v>29</v>
      </c>
      <c r="AZ313" s="46" t="s">
        <v>919</v>
      </c>
      <c r="BA313" s="46" t="b">
        <v>1</v>
      </c>
      <c r="BC313" s="46" t="b">
        <v>1</v>
      </c>
      <c r="BD313" s="46" t="s">
        <v>256</v>
      </c>
      <c r="BE313" s="46" t="b">
        <v>1</v>
      </c>
      <c r="BP313" s="46" t="s">
        <v>237</v>
      </c>
      <c r="BQ313" s="46" t="s">
        <v>242</v>
      </c>
      <c r="BR313" s="46" t="s">
        <v>238</v>
      </c>
      <c r="BS313" s="46" t="s">
        <v>1626</v>
      </c>
      <c r="BT313" s="46" t="s">
        <v>111</v>
      </c>
      <c r="BU313" s="46" t="s">
        <v>1652</v>
      </c>
      <c r="BV313" s="46" t="s">
        <v>1649</v>
      </c>
      <c r="BX313" s="46" t="s">
        <v>1923</v>
      </c>
      <c r="BY313" s="46" t="s">
        <v>1924</v>
      </c>
      <c r="CA313" s="46" t="s">
        <v>244</v>
      </c>
      <c r="CB313" s="46" t="s">
        <v>240</v>
      </c>
      <c r="CC313" s="46" t="s">
        <v>1965</v>
      </c>
      <c r="CD313" s="46" t="s">
        <v>237</v>
      </c>
      <c r="CU313" s="46" t="s">
        <v>237</v>
      </c>
      <c r="DA313" s="46" t="s">
        <v>245</v>
      </c>
      <c r="DB313" s="46" t="s">
        <v>245</v>
      </c>
      <c r="DC313" s="46" t="s">
        <v>245</v>
      </c>
      <c r="DD313" s="46" t="s">
        <v>265</v>
      </c>
      <c r="DE313" s="46" t="s">
        <v>265</v>
      </c>
      <c r="DF313" s="46" t="s">
        <v>245</v>
      </c>
      <c r="DG313" s="46" t="s">
        <v>265</v>
      </c>
      <c r="DH313" s="46" t="s">
        <v>247</v>
      </c>
      <c r="DK313" s="46" t="b">
        <f>vw_ET_Dataset_Public[[#This Row],[Event Location:  State PCODE]]=vw_ET_Dataset_Public[[#This Row],[Arrival from: Admin 1 PCODE]]</f>
        <v>1</v>
      </c>
      <c r="DL313" s="46" t="b">
        <f>vw_ET_Dataset_Public[[#This Row],[Event Location:  County PCODE]]=vw_ET_Dataset_Public[[#This Row],[Arrival from: Admin 2 PCODE]]</f>
        <v>1</v>
      </c>
      <c r="DM313" s="46" t="b">
        <f>vw_ET_Dataset_Public[[#This Row],[Event Location:  Payam PCODE]]=vw_ET_Dataset_Public[[#This Row],[Arrival from: Admin 3 PCODE]]</f>
        <v>1</v>
      </c>
      <c r="DN313" s="46" t="s">
        <v>3390</v>
      </c>
    </row>
    <row r="314" spans="1:118" x14ac:dyDescent="0.35">
      <c r="A314" s="46" t="s">
        <v>1946</v>
      </c>
      <c r="B314" s="47">
        <v>44389</v>
      </c>
      <c r="C314" s="47">
        <v>44385</v>
      </c>
      <c r="D314" s="47">
        <v>44387</v>
      </c>
      <c r="E314" s="46" t="s">
        <v>1626</v>
      </c>
      <c r="F314" s="46" t="s">
        <v>111</v>
      </c>
      <c r="G314" s="46" t="s">
        <v>1652</v>
      </c>
      <c r="H314" s="46" t="s">
        <v>1649</v>
      </c>
      <c r="I314" s="46" t="s">
        <v>1924</v>
      </c>
      <c r="J314" s="46" t="s">
        <v>1923</v>
      </c>
      <c r="K314" s="46" t="s">
        <v>1959</v>
      </c>
      <c r="L314" s="46" t="s">
        <v>1960</v>
      </c>
      <c r="M314" s="46">
        <v>8.27</v>
      </c>
      <c r="N314" s="46">
        <v>29.45</v>
      </c>
      <c r="O314" s="46" t="s">
        <v>253</v>
      </c>
      <c r="P314" s="46" t="s">
        <v>271</v>
      </c>
      <c r="Q314" s="46" t="s">
        <v>6</v>
      </c>
      <c r="R314" s="46" t="b">
        <v>1</v>
      </c>
      <c r="V314" s="46">
        <v>853</v>
      </c>
      <c r="W314" s="46">
        <v>5118</v>
      </c>
      <c r="X314" s="46">
        <v>184</v>
      </c>
      <c r="Y314" s="46">
        <v>318</v>
      </c>
      <c r="Z314" s="46">
        <v>854</v>
      </c>
      <c r="AA314" s="46">
        <v>650</v>
      </c>
      <c r="AB314" s="46">
        <v>214</v>
      </c>
      <c r="AC314" s="46">
        <v>86</v>
      </c>
      <c r="AD314" s="46">
        <v>231</v>
      </c>
      <c r="AE314" s="46">
        <v>470</v>
      </c>
      <c r="AF314" s="46">
        <v>914</v>
      </c>
      <c r="AG314" s="46">
        <v>877</v>
      </c>
      <c r="AH314" s="46">
        <v>210</v>
      </c>
      <c r="AI314" s="46">
        <v>110</v>
      </c>
      <c r="AJ314" s="46">
        <v>2306</v>
      </c>
      <c r="AK314" s="46">
        <v>2812</v>
      </c>
      <c r="AL314" s="46">
        <v>1203</v>
      </c>
      <c r="AM314" s="46">
        <v>196</v>
      </c>
      <c r="AN314" s="46">
        <v>5118</v>
      </c>
      <c r="AO314" s="46" t="s">
        <v>12</v>
      </c>
      <c r="AP314" s="46" t="s">
        <v>48</v>
      </c>
      <c r="AR314" s="46" t="s">
        <v>272</v>
      </c>
      <c r="AV314" s="46" t="s">
        <v>255</v>
      </c>
      <c r="AX314" s="46" t="s">
        <v>29</v>
      </c>
      <c r="AZ314" s="46" t="s">
        <v>701</v>
      </c>
      <c r="BC314" s="46" t="b">
        <v>1</v>
      </c>
      <c r="BD314" s="46" t="s">
        <v>256</v>
      </c>
      <c r="BE314" s="46" t="b">
        <v>1</v>
      </c>
      <c r="BI314" s="46" t="b">
        <v>1</v>
      </c>
      <c r="BL314" s="46" t="b">
        <v>1</v>
      </c>
      <c r="BP314" s="46" t="s">
        <v>237</v>
      </c>
      <c r="BQ314" s="46" t="s">
        <v>242</v>
      </c>
      <c r="BR314" s="46" t="s">
        <v>238</v>
      </c>
      <c r="BS314" s="46" t="s">
        <v>1626</v>
      </c>
      <c r="BT314" s="46" t="s">
        <v>111</v>
      </c>
      <c r="BU314" s="46" t="s">
        <v>1652</v>
      </c>
      <c r="BV314" s="46" t="s">
        <v>1649</v>
      </c>
      <c r="BX314" s="46" t="s">
        <v>1923</v>
      </c>
      <c r="BY314" s="46" t="s">
        <v>1924</v>
      </c>
      <c r="CA314" s="46" t="s">
        <v>244</v>
      </c>
      <c r="CB314" s="46" t="s">
        <v>240</v>
      </c>
      <c r="CC314" s="46" t="s">
        <v>1962</v>
      </c>
      <c r="CD314" s="46" t="s">
        <v>237</v>
      </c>
      <c r="CU314" s="46" t="s">
        <v>237</v>
      </c>
      <c r="DA314" s="46" t="s">
        <v>245</v>
      </c>
      <c r="DB314" s="46" t="s">
        <v>245</v>
      </c>
      <c r="DC314" s="46" t="s">
        <v>245</v>
      </c>
      <c r="DD314" s="46" t="s">
        <v>265</v>
      </c>
      <c r="DE314" s="46" t="s">
        <v>265</v>
      </c>
      <c r="DF314" s="46" t="s">
        <v>265</v>
      </c>
      <c r="DG314" s="46" t="s">
        <v>265</v>
      </c>
      <c r="DH314" s="46" t="s">
        <v>247</v>
      </c>
      <c r="DK314" s="46" t="b">
        <f>vw_ET_Dataset_Public[[#This Row],[Event Location:  State PCODE]]=vw_ET_Dataset_Public[[#This Row],[Arrival from: Admin 1 PCODE]]</f>
        <v>1</v>
      </c>
      <c r="DL314" s="46" t="b">
        <f>vw_ET_Dataset_Public[[#This Row],[Event Location:  County PCODE]]=vw_ET_Dataset_Public[[#This Row],[Arrival from: Admin 2 PCODE]]</f>
        <v>1</v>
      </c>
      <c r="DM314" s="46" t="b">
        <f>vw_ET_Dataset_Public[[#This Row],[Event Location:  Payam PCODE]]=vw_ET_Dataset_Public[[#This Row],[Arrival from: Admin 3 PCODE]]</f>
        <v>1</v>
      </c>
      <c r="DN314" s="46" t="s">
        <v>3390</v>
      </c>
    </row>
    <row r="315" spans="1:118" x14ac:dyDescent="0.35">
      <c r="A315" s="46" t="s">
        <v>1950</v>
      </c>
      <c r="B315" s="47">
        <v>44389</v>
      </c>
      <c r="C315" s="47">
        <v>44385</v>
      </c>
      <c r="D315" s="47">
        <v>44387</v>
      </c>
      <c r="E315" s="46" t="s">
        <v>1626</v>
      </c>
      <c r="F315" s="46" t="s">
        <v>111</v>
      </c>
      <c r="G315" s="46" t="s">
        <v>1652</v>
      </c>
      <c r="H315" s="46" t="s">
        <v>1649</v>
      </c>
      <c r="I315" s="46" t="s">
        <v>1924</v>
      </c>
      <c r="J315" s="46" t="s">
        <v>1923</v>
      </c>
      <c r="K315" s="46" t="s">
        <v>1943</v>
      </c>
      <c r="L315" s="46" t="s">
        <v>1944</v>
      </c>
      <c r="M315" s="46">
        <v>8.23</v>
      </c>
      <c r="N315" s="46">
        <v>29.24</v>
      </c>
      <c r="O315" s="46" t="s">
        <v>253</v>
      </c>
      <c r="P315" s="46" t="s">
        <v>271</v>
      </c>
      <c r="Q315" s="46" t="s">
        <v>6</v>
      </c>
      <c r="R315" s="46" t="b">
        <v>1</v>
      </c>
      <c r="V315" s="46">
        <v>69</v>
      </c>
      <c r="W315" s="46">
        <v>414</v>
      </c>
      <c r="X315" s="46">
        <v>15</v>
      </c>
      <c r="Y315" s="46">
        <v>51</v>
      </c>
      <c r="Z315" s="46">
        <v>32</v>
      </c>
      <c r="AA315" s="46">
        <v>53</v>
      </c>
      <c r="AB315" s="46">
        <v>35</v>
      </c>
      <c r="AC315" s="46">
        <v>8</v>
      </c>
      <c r="AD315" s="46">
        <v>22</v>
      </c>
      <c r="AE315" s="46">
        <v>59</v>
      </c>
      <c r="AF315" s="46">
        <v>38</v>
      </c>
      <c r="AG315" s="46">
        <v>62</v>
      </c>
      <c r="AH315" s="46">
        <v>27</v>
      </c>
      <c r="AI315" s="46">
        <v>12</v>
      </c>
      <c r="AJ315" s="46">
        <v>194</v>
      </c>
      <c r="AK315" s="46">
        <v>220</v>
      </c>
      <c r="AL315" s="46">
        <v>147</v>
      </c>
      <c r="AM315" s="46">
        <v>20</v>
      </c>
      <c r="AN315" s="46">
        <v>414</v>
      </c>
      <c r="AO315" s="46" t="s">
        <v>12</v>
      </c>
      <c r="AP315" s="46" t="s">
        <v>48</v>
      </c>
      <c r="AR315" s="46" t="s">
        <v>272</v>
      </c>
      <c r="AV315" s="46" t="s">
        <v>255</v>
      </c>
      <c r="AX315" s="46" t="s">
        <v>29</v>
      </c>
      <c r="AZ315" s="46" t="s">
        <v>906</v>
      </c>
      <c r="BA315" s="46" t="b">
        <v>1</v>
      </c>
      <c r="BD315" s="46" t="s">
        <v>256</v>
      </c>
      <c r="BE315" s="46" t="b">
        <v>1</v>
      </c>
      <c r="BH315" s="46" t="b">
        <v>1</v>
      </c>
      <c r="BP315" s="46" t="s">
        <v>237</v>
      </c>
      <c r="BQ315" s="46" t="s">
        <v>242</v>
      </c>
      <c r="BR315" s="46" t="s">
        <v>238</v>
      </c>
      <c r="BS315" s="46" t="s">
        <v>1626</v>
      </c>
      <c r="BT315" s="46" t="s">
        <v>111</v>
      </c>
      <c r="BU315" s="46" t="s">
        <v>1652</v>
      </c>
      <c r="BV315" s="46" t="s">
        <v>1649</v>
      </c>
      <c r="BX315" s="46" t="s">
        <v>1923</v>
      </c>
      <c r="BY315" s="46" t="s">
        <v>1924</v>
      </c>
      <c r="CA315" s="46" t="s">
        <v>244</v>
      </c>
      <c r="CB315" s="46" t="s">
        <v>240</v>
      </c>
      <c r="CC315" s="46" t="s">
        <v>1945</v>
      </c>
      <c r="CD315" s="46" t="s">
        <v>237</v>
      </c>
      <c r="CU315" s="46" t="s">
        <v>237</v>
      </c>
      <c r="DA315" s="46" t="s">
        <v>245</v>
      </c>
      <c r="DB315" s="46" t="s">
        <v>245</v>
      </c>
      <c r="DC315" s="46" t="s">
        <v>245</v>
      </c>
      <c r="DD315" s="46" t="s">
        <v>265</v>
      </c>
      <c r="DE315" s="46" t="s">
        <v>265</v>
      </c>
      <c r="DF315" s="46" t="s">
        <v>265</v>
      </c>
      <c r="DG315" s="46" t="s">
        <v>246</v>
      </c>
      <c r="DH315" s="46" t="s">
        <v>247</v>
      </c>
      <c r="DK315" s="46" t="b">
        <f>vw_ET_Dataset_Public[[#This Row],[Event Location:  State PCODE]]=vw_ET_Dataset_Public[[#This Row],[Arrival from: Admin 1 PCODE]]</f>
        <v>1</v>
      </c>
      <c r="DL315" s="46" t="b">
        <f>vw_ET_Dataset_Public[[#This Row],[Event Location:  County PCODE]]=vw_ET_Dataset_Public[[#This Row],[Arrival from: Admin 2 PCODE]]</f>
        <v>1</v>
      </c>
      <c r="DM315" s="46" t="b">
        <f>vw_ET_Dataset_Public[[#This Row],[Event Location:  Payam PCODE]]=vw_ET_Dataset_Public[[#This Row],[Arrival from: Admin 3 PCODE]]</f>
        <v>1</v>
      </c>
      <c r="DN315" s="46" t="s">
        <v>3390</v>
      </c>
    </row>
    <row r="316" spans="1:118" x14ac:dyDescent="0.35">
      <c r="A316" s="46" t="s">
        <v>1954</v>
      </c>
      <c r="B316" s="47">
        <v>44389</v>
      </c>
      <c r="C316" s="47">
        <v>44385</v>
      </c>
      <c r="D316" s="47">
        <v>44387</v>
      </c>
      <c r="E316" s="46" t="s">
        <v>1626</v>
      </c>
      <c r="F316" s="46" t="s">
        <v>111</v>
      </c>
      <c r="G316" s="46" t="s">
        <v>1652</v>
      </c>
      <c r="H316" s="46" t="s">
        <v>1649</v>
      </c>
      <c r="I316" s="46" t="s">
        <v>1924</v>
      </c>
      <c r="J316" s="46" t="s">
        <v>1923</v>
      </c>
      <c r="K316" s="46" t="s">
        <v>1951</v>
      </c>
      <c r="L316" s="46" t="s">
        <v>1952</v>
      </c>
      <c r="M316" s="46">
        <v>8.27</v>
      </c>
      <c r="N316" s="46">
        <v>29.33</v>
      </c>
      <c r="O316" s="46" t="s">
        <v>253</v>
      </c>
      <c r="P316" s="46" t="s">
        <v>271</v>
      </c>
      <c r="Q316" s="46" t="s">
        <v>6</v>
      </c>
      <c r="R316" s="46" t="b">
        <v>1</v>
      </c>
      <c r="V316" s="46">
        <v>196</v>
      </c>
      <c r="W316" s="46">
        <v>1176</v>
      </c>
      <c r="X316" s="46">
        <v>17</v>
      </c>
      <c r="Y316" s="46">
        <v>44</v>
      </c>
      <c r="Z316" s="46">
        <v>194</v>
      </c>
      <c r="AA316" s="46">
        <v>188</v>
      </c>
      <c r="AB316" s="46">
        <v>54</v>
      </c>
      <c r="AC316" s="46">
        <v>27</v>
      </c>
      <c r="AD316" s="46">
        <v>36</v>
      </c>
      <c r="AE316" s="46">
        <v>89</v>
      </c>
      <c r="AF316" s="46">
        <v>221</v>
      </c>
      <c r="AG316" s="46">
        <v>197</v>
      </c>
      <c r="AH316" s="46">
        <v>76</v>
      </c>
      <c r="AI316" s="46">
        <v>33</v>
      </c>
      <c r="AJ316" s="46">
        <v>524</v>
      </c>
      <c r="AK316" s="46">
        <v>652</v>
      </c>
      <c r="AL316" s="46">
        <v>186</v>
      </c>
      <c r="AM316" s="46">
        <v>60</v>
      </c>
      <c r="AN316" s="46">
        <v>1176</v>
      </c>
      <c r="AO316" s="46" t="s">
        <v>12</v>
      </c>
      <c r="AP316" s="46" t="s">
        <v>48</v>
      </c>
      <c r="AR316" s="46" t="s">
        <v>272</v>
      </c>
      <c r="AV316" s="46" t="s">
        <v>255</v>
      </c>
      <c r="AX316" s="46" t="s">
        <v>29</v>
      </c>
      <c r="AZ316" s="46" t="s">
        <v>919</v>
      </c>
      <c r="BA316" s="46" t="b">
        <v>1</v>
      </c>
      <c r="BC316" s="46" t="b">
        <v>1</v>
      </c>
      <c r="BD316" s="46" t="s">
        <v>256</v>
      </c>
      <c r="BE316" s="46" t="b">
        <v>1</v>
      </c>
      <c r="BF316" s="46" t="b">
        <v>1</v>
      </c>
      <c r="BP316" s="46" t="s">
        <v>237</v>
      </c>
      <c r="BQ316" s="46" t="s">
        <v>242</v>
      </c>
      <c r="BR316" s="46" t="s">
        <v>238</v>
      </c>
      <c r="BS316" s="46" t="s">
        <v>1626</v>
      </c>
      <c r="BT316" s="46" t="s">
        <v>111</v>
      </c>
      <c r="BU316" s="46" t="s">
        <v>1652</v>
      </c>
      <c r="BV316" s="46" t="s">
        <v>1649</v>
      </c>
      <c r="BX316" s="46" t="s">
        <v>1923</v>
      </c>
      <c r="BY316" s="46" t="s">
        <v>1924</v>
      </c>
      <c r="CA316" s="46" t="s">
        <v>244</v>
      </c>
      <c r="CB316" s="46" t="s">
        <v>240</v>
      </c>
      <c r="CC316" s="46" t="s">
        <v>1953</v>
      </c>
      <c r="CD316" s="46" t="s">
        <v>237</v>
      </c>
      <c r="CU316" s="46" t="s">
        <v>264</v>
      </c>
      <c r="DA316" s="46" t="s">
        <v>245</v>
      </c>
      <c r="DB316" s="46" t="s">
        <v>245</v>
      </c>
      <c r="DC316" s="46" t="s">
        <v>265</v>
      </c>
      <c r="DD316" s="46" t="s">
        <v>265</v>
      </c>
      <c r="DE316" s="46" t="s">
        <v>265</v>
      </c>
      <c r="DF316" s="46" t="s">
        <v>265</v>
      </c>
      <c r="DG316" s="46" t="s">
        <v>246</v>
      </c>
      <c r="DH316" s="46" t="s">
        <v>247</v>
      </c>
      <c r="DK316" s="46" t="b">
        <f>vw_ET_Dataset_Public[[#This Row],[Event Location:  State PCODE]]=vw_ET_Dataset_Public[[#This Row],[Arrival from: Admin 1 PCODE]]</f>
        <v>1</v>
      </c>
      <c r="DL316" s="46" t="b">
        <f>vw_ET_Dataset_Public[[#This Row],[Event Location:  County PCODE]]=vw_ET_Dataset_Public[[#This Row],[Arrival from: Admin 2 PCODE]]</f>
        <v>1</v>
      </c>
      <c r="DM316" s="46" t="b">
        <f>vw_ET_Dataset_Public[[#This Row],[Event Location:  Payam PCODE]]=vw_ET_Dataset_Public[[#This Row],[Arrival from: Admin 3 PCODE]]</f>
        <v>1</v>
      </c>
      <c r="DN316" s="46" t="s">
        <v>3390</v>
      </c>
    </row>
    <row r="317" spans="1:118" x14ac:dyDescent="0.35">
      <c r="A317" s="46" t="s">
        <v>1961</v>
      </c>
      <c r="B317" s="47">
        <v>44389</v>
      </c>
      <c r="C317" s="47">
        <v>44385</v>
      </c>
      <c r="D317" s="47">
        <v>44387</v>
      </c>
      <c r="E317" s="46" t="s">
        <v>1626</v>
      </c>
      <c r="F317" s="46" t="s">
        <v>111</v>
      </c>
      <c r="G317" s="46" t="s">
        <v>1652</v>
      </c>
      <c r="H317" s="46" t="s">
        <v>1649</v>
      </c>
      <c r="I317" s="46" t="s">
        <v>1924</v>
      </c>
      <c r="J317" s="46" t="s">
        <v>1923</v>
      </c>
      <c r="K317" s="46" t="s">
        <v>1937</v>
      </c>
      <c r="L317" s="46" t="s">
        <v>1938</v>
      </c>
      <c r="M317" s="46">
        <v>8.2100000000000009</v>
      </c>
      <c r="N317" s="46">
        <v>29.19</v>
      </c>
      <c r="O317" s="46" t="s">
        <v>253</v>
      </c>
      <c r="P317" s="46" t="s">
        <v>271</v>
      </c>
      <c r="Q317" s="46" t="s">
        <v>6</v>
      </c>
      <c r="R317" s="46" t="b">
        <v>1</v>
      </c>
      <c r="V317" s="46">
        <v>93</v>
      </c>
      <c r="W317" s="46">
        <v>558</v>
      </c>
      <c r="X317" s="46">
        <v>10</v>
      </c>
      <c r="Y317" s="46">
        <v>37</v>
      </c>
      <c r="Z317" s="46">
        <v>73</v>
      </c>
      <c r="AA317" s="46">
        <v>46</v>
      </c>
      <c r="AB317" s="46">
        <v>23</v>
      </c>
      <c r="AC317" s="46">
        <v>20</v>
      </c>
      <c r="AD317" s="46">
        <v>33</v>
      </c>
      <c r="AE317" s="46">
        <v>56</v>
      </c>
      <c r="AF317" s="46">
        <v>135</v>
      </c>
      <c r="AG317" s="46">
        <v>66</v>
      </c>
      <c r="AH317" s="46">
        <v>25</v>
      </c>
      <c r="AI317" s="46">
        <v>34</v>
      </c>
      <c r="AJ317" s="46">
        <v>209</v>
      </c>
      <c r="AK317" s="46">
        <v>349</v>
      </c>
      <c r="AL317" s="46">
        <v>136</v>
      </c>
      <c r="AM317" s="46">
        <v>54</v>
      </c>
      <c r="AN317" s="46">
        <v>558</v>
      </c>
      <c r="AO317" s="46" t="s">
        <v>12</v>
      </c>
      <c r="AP317" s="46" t="s">
        <v>48</v>
      </c>
      <c r="AR317" s="46" t="s">
        <v>272</v>
      </c>
      <c r="AV317" s="46" t="s">
        <v>255</v>
      </c>
      <c r="AX317" s="46" t="s">
        <v>29</v>
      </c>
      <c r="AZ317" s="46" t="s">
        <v>919</v>
      </c>
      <c r="BA317" s="46" t="b">
        <v>1</v>
      </c>
      <c r="BC317" s="46" t="b">
        <v>1</v>
      </c>
      <c r="BD317" s="46" t="s">
        <v>256</v>
      </c>
      <c r="BE317" s="46" t="b">
        <v>1</v>
      </c>
      <c r="BF317" s="46" t="b">
        <v>1</v>
      </c>
      <c r="BP317" s="46" t="s">
        <v>237</v>
      </c>
      <c r="BQ317" s="46" t="s">
        <v>242</v>
      </c>
      <c r="BR317" s="46" t="s">
        <v>238</v>
      </c>
      <c r="BS317" s="46" t="s">
        <v>1626</v>
      </c>
      <c r="BT317" s="46" t="s">
        <v>111</v>
      </c>
      <c r="BU317" s="46" t="s">
        <v>1652</v>
      </c>
      <c r="BV317" s="46" t="s">
        <v>1649</v>
      </c>
      <c r="BX317" s="46" t="s">
        <v>1923</v>
      </c>
      <c r="BY317" s="46" t="s">
        <v>1924</v>
      </c>
      <c r="CA317" s="46" t="s">
        <v>244</v>
      </c>
      <c r="CB317" s="46" t="s">
        <v>240</v>
      </c>
      <c r="CC317" s="46" t="s">
        <v>1941</v>
      </c>
      <c r="CD317" s="46" t="s">
        <v>237</v>
      </c>
      <c r="CU317" s="46" t="s">
        <v>237</v>
      </c>
      <c r="DA317" s="46" t="s">
        <v>245</v>
      </c>
      <c r="DB317" s="46" t="s">
        <v>245</v>
      </c>
      <c r="DC317" s="46" t="s">
        <v>245</v>
      </c>
      <c r="DD317" s="46" t="s">
        <v>265</v>
      </c>
      <c r="DE317" s="46" t="s">
        <v>265</v>
      </c>
      <c r="DF317" s="46" t="s">
        <v>265</v>
      </c>
      <c r="DG317" s="46" t="s">
        <v>265</v>
      </c>
      <c r="DH317" s="46" t="s">
        <v>247</v>
      </c>
      <c r="DK317" s="46" t="b">
        <f>vw_ET_Dataset_Public[[#This Row],[Event Location:  State PCODE]]=vw_ET_Dataset_Public[[#This Row],[Arrival from: Admin 1 PCODE]]</f>
        <v>1</v>
      </c>
      <c r="DL317" s="46" t="b">
        <f>vw_ET_Dataset_Public[[#This Row],[Event Location:  County PCODE]]=vw_ET_Dataset_Public[[#This Row],[Arrival from: Admin 2 PCODE]]</f>
        <v>1</v>
      </c>
      <c r="DM317" s="46" t="b">
        <f>vw_ET_Dataset_Public[[#This Row],[Event Location:  Payam PCODE]]=vw_ET_Dataset_Public[[#This Row],[Arrival from: Admin 3 PCODE]]</f>
        <v>1</v>
      </c>
      <c r="DN317" s="46" t="s">
        <v>3390</v>
      </c>
    </row>
    <row r="318" spans="1:118" x14ac:dyDescent="0.35">
      <c r="A318" s="46" t="s">
        <v>679</v>
      </c>
      <c r="B318" s="47">
        <v>44390</v>
      </c>
      <c r="C318" s="47">
        <v>44348</v>
      </c>
      <c r="D318" s="47">
        <v>44354</v>
      </c>
      <c r="E318" s="46" t="s">
        <v>260</v>
      </c>
      <c r="F318" s="46" t="s">
        <v>83</v>
      </c>
      <c r="G318" s="46" t="s">
        <v>667</v>
      </c>
      <c r="H318" s="46" t="s">
        <v>88</v>
      </c>
      <c r="I318" s="46" t="s">
        <v>681</v>
      </c>
      <c r="J318" s="46" t="s">
        <v>680</v>
      </c>
      <c r="K318" s="46" t="s">
        <v>682</v>
      </c>
      <c r="L318" s="46" t="s">
        <v>683</v>
      </c>
      <c r="M318" s="46">
        <v>9.0658899999999996</v>
      </c>
      <c r="N318" s="46">
        <v>30.883600000000001</v>
      </c>
      <c r="O318" s="46" t="s">
        <v>232</v>
      </c>
      <c r="P318" s="46" t="s">
        <v>271</v>
      </c>
      <c r="Q318" s="46" t="s">
        <v>6</v>
      </c>
      <c r="R318" s="46" t="b">
        <v>1</v>
      </c>
      <c r="S318" s="46" t="b">
        <v>1</v>
      </c>
      <c r="U318" s="46" t="b">
        <v>1</v>
      </c>
      <c r="V318" s="46">
        <v>700</v>
      </c>
      <c r="W318" s="46">
        <v>4200</v>
      </c>
      <c r="X318" s="46">
        <v>24</v>
      </c>
      <c r="Y318" s="46">
        <v>48</v>
      </c>
      <c r="Z318" s="46">
        <v>321</v>
      </c>
      <c r="AA318" s="46">
        <v>584</v>
      </c>
      <c r="AB318" s="46">
        <v>1200</v>
      </c>
      <c r="AC318" s="46">
        <v>29</v>
      </c>
      <c r="AD318" s="46">
        <v>38</v>
      </c>
      <c r="AE318" s="46">
        <v>53</v>
      </c>
      <c r="AF318" s="46">
        <v>381</v>
      </c>
      <c r="AG318" s="46">
        <v>388</v>
      </c>
      <c r="AH318" s="46">
        <v>1100</v>
      </c>
      <c r="AI318" s="46">
        <v>34</v>
      </c>
      <c r="AJ318" s="46">
        <v>2206</v>
      </c>
      <c r="AK318" s="46">
        <v>1994</v>
      </c>
      <c r="AL318" s="46">
        <v>163</v>
      </c>
      <c r="AM318" s="46">
        <v>63</v>
      </c>
      <c r="AN318" s="46">
        <v>4200</v>
      </c>
      <c r="AO318" s="46" t="s">
        <v>12</v>
      </c>
      <c r="AP318" s="46" t="s">
        <v>48</v>
      </c>
      <c r="AR318" s="46" t="s">
        <v>234</v>
      </c>
      <c r="AV318" s="46" t="s">
        <v>255</v>
      </c>
      <c r="AX318" s="46" t="s">
        <v>65</v>
      </c>
      <c r="BD318" s="46" t="s">
        <v>256</v>
      </c>
      <c r="BE318" s="46" t="b">
        <v>1</v>
      </c>
      <c r="BJ318" s="46" t="b">
        <v>1</v>
      </c>
      <c r="BP318" s="46" t="s">
        <v>237</v>
      </c>
      <c r="BQ318" s="46" t="s">
        <v>242</v>
      </c>
      <c r="BR318" s="46" t="s">
        <v>238</v>
      </c>
      <c r="BS318" s="46" t="s">
        <v>260</v>
      </c>
      <c r="BT318" s="46" t="s">
        <v>83</v>
      </c>
      <c r="BU318" s="46" t="s">
        <v>667</v>
      </c>
      <c r="BV318" s="46" t="s">
        <v>88</v>
      </c>
      <c r="BX318" s="46" t="s">
        <v>680</v>
      </c>
      <c r="BY318" s="46" t="s">
        <v>681</v>
      </c>
      <c r="CA318" s="46" t="s">
        <v>686</v>
      </c>
      <c r="CB318" s="46" t="s">
        <v>684</v>
      </c>
      <c r="CC318" s="46" t="s">
        <v>685</v>
      </c>
      <c r="CD318" s="46" t="s">
        <v>237</v>
      </c>
      <c r="CU318" s="46" t="s">
        <v>264</v>
      </c>
      <c r="DA318" s="46" t="s">
        <v>265</v>
      </c>
      <c r="DB318" s="46" t="s">
        <v>245</v>
      </c>
      <c r="DC318" s="46" t="s">
        <v>265</v>
      </c>
      <c r="DD318" s="46" t="s">
        <v>265</v>
      </c>
      <c r="DE318" s="46" t="s">
        <v>265</v>
      </c>
      <c r="DF318" s="46" t="s">
        <v>265</v>
      </c>
      <c r="DG318" s="46" t="s">
        <v>265</v>
      </c>
      <c r="DH318" s="46" t="s">
        <v>247</v>
      </c>
      <c r="DK318" s="46" t="b">
        <f>vw_ET_Dataset_Public[[#This Row],[Event Location:  State PCODE]]=vw_ET_Dataset_Public[[#This Row],[Arrival from: Admin 1 PCODE]]</f>
        <v>1</v>
      </c>
      <c r="DL318" s="46" t="b">
        <f>vw_ET_Dataset_Public[[#This Row],[Event Location:  County PCODE]]=vw_ET_Dataset_Public[[#This Row],[Arrival from: Admin 2 PCODE]]</f>
        <v>1</v>
      </c>
      <c r="DM318" s="46" t="b">
        <f>vw_ET_Dataset_Public[[#This Row],[Event Location:  Payam PCODE]]=vw_ET_Dataset_Public[[#This Row],[Arrival from: Admin 3 PCODE]]</f>
        <v>1</v>
      </c>
      <c r="DN318" s="46" t="s">
        <v>3390</v>
      </c>
    </row>
    <row r="319" spans="1:118" x14ac:dyDescent="0.35">
      <c r="A319" s="46" t="s">
        <v>2347</v>
      </c>
      <c r="B319" s="47">
        <v>44390</v>
      </c>
      <c r="C319" s="47">
        <v>44355</v>
      </c>
      <c r="D319" s="47">
        <v>44382</v>
      </c>
      <c r="E319" s="46" t="s">
        <v>260</v>
      </c>
      <c r="F319" s="46" t="s">
        <v>83</v>
      </c>
      <c r="G319" s="46" t="s">
        <v>631</v>
      </c>
      <c r="H319" s="46" t="s">
        <v>84</v>
      </c>
      <c r="I319" s="46" t="s">
        <v>2381</v>
      </c>
      <c r="J319" s="46" t="s">
        <v>2068</v>
      </c>
      <c r="K319" s="46" t="s">
        <v>2396</v>
      </c>
      <c r="L319" s="46" t="s">
        <v>2397</v>
      </c>
      <c r="M319" s="46">
        <v>8.2476900999999998</v>
      </c>
      <c r="N319" s="46">
        <v>31.291616099999999</v>
      </c>
      <c r="O319" s="46" t="s">
        <v>232</v>
      </c>
      <c r="P319" s="46" t="s">
        <v>382</v>
      </c>
      <c r="Q319" s="46" t="s">
        <v>6</v>
      </c>
      <c r="R319" s="46" t="b">
        <v>1</v>
      </c>
      <c r="S319" s="46" t="b">
        <v>1</v>
      </c>
      <c r="U319" s="46" t="b">
        <v>1</v>
      </c>
      <c r="V319" s="46">
        <v>529</v>
      </c>
      <c r="W319" s="46">
        <v>2645</v>
      </c>
      <c r="X319" s="46">
        <v>66</v>
      </c>
      <c r="Y319" s="46">
        <v>99</v>
      </c>
      <c r="Z319" s="46">
        <v>265</v>
      </c>
      <c r="AA319" s="46">
        <v>298</v>
      </c>
      <c r="AB319" s="46">
        <v>397</v>
      </c>
      <c r="AC319" s="46">
        <v>66</v>
      </c>
      <c r="AD319" s="46">
        <v>198</v>
      </c>
      <c r="AE319" s="46">
        <v>265</v>
      </c>
      <c r="AF319" s="46">
        <v>364</v>
      </c>
      <c r="AG319" s="46">
        <v>304</v>
      </c>
      <c r="AH319" s="46">
        <v>178</v>
      </c>
      <c r="AI319" s="46">
        <v>145</v>
      </c>
      <c r="AJ319" s="46">
        <v>1191</v>
      </c>
      <c r="AK319" s="46">
        <v>1454</v>
      </c>
      <c r="AL319" s="46">
        <v>628</v>
      </c>
      <c r="AM319" s="46">
        <v>211</v>
      </c>
      <c r="AN319" s="46">
        <v>2645</v>
      </c>
      <c r="AO319" s="46" t="s">
        <v>12</v>
      </c>
      <c r="AP319" s="46" t="s">
        <v>48</v>
      </c>
      <c r="AR319" s="46" t="s">
        <v>327</v>
      </c>
      <c r="AV319" s="46" t="s">
        <v>1516</v>
      </c>
      <c r="AX319" s="46" t="s">
        <v>65</v>
      </c>
      <c r="BD319" s="46" t="s">
        <v>237</v>
      </c>
      <c r="BP319" s="46" t="s">
        <v>237</v>
      </c>
      <c r="BQ319" s="46" t="s">
        <v>242</v>
      </c>
      <c r="BR319" s="46" t="s">
        <v>238</v>
      </c>
      <c r="BS319" s="46" t="s">
        <v>260</v>
      </c>
      <c r="BT319" s="46" t="s">
        <v>83</v>
      </c>
      <c r="BU319" s="46" t="s">
        <v>631</v>
      </c>
      <c r="BV319" s="46" t="s">
        <v>84</v>
      </c>
      <c r="BX319" s="46" t="s">
        <v>1567</v>
      </c>
      <c r="BY319" s="46" t="s">
        <v>1569</v>
      </c>
      <c r="CC319" s="46" t="s">
        <v>2398</v>
      </c>
      <c r="CD319" s="46" t="s">
        <v>237</v>
      </c>
      <c r="CU319" s="46" t="s">
        <v>256</v>
      </c>
      <c r="CV319" s="46">
        <v>74</v>
      </c>
      <c r="CW319" s="46">
        <v>370</v>
      </c>
      <c r="CX319" s="46" t="s">
        <v>272</v>
      </c>
      <c r="CY319" s="46" t="s">
        <v>2379</v>
      </c>
      <c r="DA319" s="46" t="s">
        <v>245</v>
      </c>
      <c r="DB319" s="46" t="s">
        <v>265</v>
      </c>
      <c r="DC319" s="46" t="s">
        <v>246</v>
      </c>
      <c r="DD319" s="46" t="s">
        <v>245</v>
      </c>
      <c r="DE319" s="46" t="s">
        <v>246</v>
      </c>
      <c r="DF319" s="46" t="s">
        <v>245</v>
      </c>
      <c r="DG319" s="46" t="s">
        <v>246</v>
      </c>
      <c r="DH319" s="46" t="s">
        <v>247</v>
      </c>
      <c r="DK319" s="46" t="b">
        <f>vw_ET_Dataset_Public[[#This Row],[Event Location:  State PCODE]]=vw_ET_Dataset_Public[[#This Row],[Arrival from: Admin 1 PCODE]]</f>
        <v>1</v>
      </c>
      <c r="DL319" s="46" t="b">
        <f>vw_ET_Dataset_Public[[#This Row],[Event Location:  County PCODE]]=vw_ET_Dataset_Public[[#This Row],[Arrival from: Admin 2 PCODE]]</f>
        <v>1</v>
      </c>
      <c r="DM319" s="46" t="b">
        <f>vw_ET_Dataset_Public[[#This Row],[Event Location:  Payam PCODE]]=vw_ET_Dataset_Public[[#This Row],[Arrival from: Admin 3 PCODE]]</f>
        <v>0</v>
      </c>
      <c r="DN319" s="46" t="s">
        <v>3391</v>
      </c>
    </row>
    <row r="320" spans="1:118" x14ac:dyDescent="0.35">
      <c r="A320" s="46" t="s">
        <v>672</v>
      </c>
      <c r="B320" s="47">
        <v>44390</v>
      </c>
      <c r="C320" s="47">
        <v>44365</v>
      </c>
      <c r="D320" s="47">
        <v>44367</v>
      </c>
      <c r="E320" s="46" t="s">
        <v>260</v>
      </c>
      <c r="F320" s="46" t="s">
        <v>83</v>
      </c>
      <c r="G320" s="46" t="s">
        <v>667</v>
      </c>
      <c r="H320" s="46" t="s">
        <v>88</v>
      </c>
      <c r="I320" s="46" t="s">
        <v>674</v>
      </c>
      <c r="J320" s="46" t="s">
        <v>673</v>
      </c>
      <c r="K320" s="46" t="s">
        <v>675</v>
      </c>
      <c r="L320" s="46" t="s">
        <v>2404</v>
      </c>
      <c r="M320" s="46">
        <v>9.4058208949999997</v>
      </c>
      <c r="N320" s="46">
        <v>31.164265530000002</v>
      </c>
      <c r="O320" s="46" t="s">
        <v>232</v>
      </c>
      <c r="P320" s="46" t="s">
        <v>271</v>
      </c>
      <c r="Q320" s="46" t="s">
        <v>6</v>
      </c>
      <c r="R320" s="46" t="b">
        <v>1</v>
      </c>
      <c r="S320" s="46" t="b">
        <v>1</v>
      </c>
      <c r="U320" s="46" t="b">
        <v>1</v>
      </c>
      <c r="V320" s="46">
        <v>833</v>
      </c>
      <c r="W320" s="46">
        <v>5000</v>
      </c>
      <c r="X320" s="46">
        <v>43</v>
      </c>
      <c r="Y320" s="46">
        <v>84</v>
      </c>
      <c r="Z320" s="46">
        <v>472</v>
      </c>
      <c r="AA320" s="46">
        <v>514</v>
      </c>
      <c r="AB320" s="46">
        <v>1222</v>
      </c>
      <c r="AC320" s="46">
        <v>21</v>
      </c>
      <c r="AD320" s="46">
        <v>49</v>
      </c>
      <c r="AE320" s="46">
        <v>115</v>
      </c>
      <c r="AF320" s="46">
        <v>649</v>
      </c>
      <c r="AG320" s="46">
        <v>622</v>
      </c>
      <c r="AH320" s="46">
        <v>1175</v>
      </c>
      <c r="AI320" s="46">
        <v>34</v>
      </c>
      <c r="AJ320" s="46">
        <v>2356</v>
      </c>
      <c r="AK320" s="46">
        <v>2644</v>
      </c>
      <c r="AL320" s="46">
        <v>291</v>
      </c>
      <c r="AM320" s="46">
        <v>55</v>
      </c>
      <c r="AN320" s="46">
        <v>5000</v>
      </c>
      <c r="AO320" s="46" t="s">
        <v>12</v>
      </c>
      <c r="AP320" s="46" t="s">
        <v>48</v>
      </c>
      <c r="AR320" s="46" t="s">
        <v>234</v>
      </c>
      <c r="AV320" s="46" t="s">
        <v>255</v>
      </c>
      <c r="AX320" s="46" t="s">
        <v>65</v>
      </c>
      <c r="BD320" s="46" t="s">
        <v>256</v>
      </c>
      <c r="BE320" s="46" t="b">
        <v>1</v>
      </c>
      <c r="BJ320" s="46" t="b">
        <v>1</v>
      </c>
      <c r="BL320" s="46" t="b">
        <v>1</v>
      </c>
      <c r="BP320" s="46" t="s">
        <v>237</v>
      </c>
      <c r="BQ320" s="46" t="s">
        <v>242</v>
      </c>
      <c r="BR320" s="46" t="s">
        <v>238</v>
      </c>
      <c r="BS320" s="46" t="s">
        <v>260</v>
      </c>
      <c r="BT320" s="46" t="s">
        <v>83</v>
      </c>
      <c r="BU320" s="46" t="s">
        <v>667</v>
      </c>
      <c r="BV320" s="46" t="s">
        <v>88</v>
      </c>
      <c r="BX320" s="46" t="s">
        <v>673</v>
      </c>
      <c r="BY320" s="46" t="s">
        <v>674</v>
      </c>
      <c r="CA320" s="46" t="s">
        <v>678</v>
      </c>
      <c r="CB320" s="46" t="s">
        <v>676</v>
      </c>
      <c r="CC320" s="46" t="s">
        <v>677</v>
      </c>
      <c r="CD320" s="46" t="s">
        <v>237</v>
      </c>
      <c r="CU320" s="46" t="s">
        <v>264</v>
      </c>
      <c r="DA320" s="46" t="s">
        <v>265</v>
      </c>
      <c r="DB320" s="46" t="s">
        <v>265</v>
      </c>
      <c r="DC320" s="46" t="s">
        <v>245</v>
      </c>
      <c r="DD320" s="46" t="s">
        <v>265</v>
      </c>
      <c r="DE320" s="46" t="s">
        <v>265</v>
      </c>
      <c r="DF320" s="46" t="s">
        <v>265</v>
      </c>
      <c r="DG320" s="46" t="s">
        <v>265</v>
      </c>
      <c r="DH320" s="46" t="s">
        <v>247</v>
      </c>
      <c r="DK320" s="46" t="b">
        <f>vw_ET_Dataset_Public[[#This Row],[Event Location:  State PCODE]]=vw_ET_Dataset_Public[[#This Row],[Arrival from: Admin 1 PCODE]]</f>
        <v>1</v>
      </c>
      <c r="DL320" s="46" t="b">
        <f>vw_ET_Dataset_Public[[#This Row],[Event Location:  County PCODE]]=vw_ET_Dataset_Public[[#This Row],[Arrival from: Admin 2 PCODE]]</f>
        <v>1</v>
      </c>
      <c r="DM320" s="46" t="b">
        <f>vw_ET_Dataset_Public[[#This Row],[Event Location:  Payam PCODE]]=vw_ET_Dataset_Public[[#This Row],[Arrival from: Admin 3 PCODE]]</f>
        <v>1</v>
      </c>
      <c r="DN320" s="46" t="s">
        <v>3390</v>
      </c>
    </row>
    <row r="321" spans="1:118" x14ac:dyDescent="0.35">
      <c r="A321" s="46" t="s">
        <v>687</v>
      </c>
      <c r="B321" s="47">
        <v>44391</v>
      </c>
      <c r="C321" s="47">
        <v>44367</v>
      </c>
      <c r="D321" s="47">
        <v>44378</v>
      </c>
      <c r="E321" s="46" t="s">
        <v>260</v>
      </c>
      <c r="F321" s="46" t="s">
        <v>83</v>
      </c>
      <c r="G321" s="46" t="s">
        <v>667</v>
      </c>
      <c r="H321" s="46" t="s">
        <v>88</v>
      </c>
      <c r="I321" s="46" t="s">
        <v>689</v>
      </c>
      <c r="J321" s="46" t="s">
        <v>688</v>
      </c>
      <c r="K321" s="46" t="s">
        <v>690</v>
      </c>
      <c r="L321" s="46" t="s">
        <v>691</v>
      </c>
      <c r="M321" s="46">
        <v>9.1322620000000008</v>
      </c>
      <c r="N321" s="46">
        <v>30.601914000000001</v>
      </c>
      <c r="O321" s="46" t="s">
        <v>232</v>
      </c>
      <c r="P321" s="46" t="s">
        <v>271</v>
      </c>
      <c r="Q321" s="46" t="s">
        <v>6</v>
      </c>
      <c r="R321" s="46" t="b">
        <v>1</v>
      </c>
      <c r="T321" s="46" t="b">
        <v>1</v>
      </c>
      <c r="U321" s="46" t="b">
        <v>1</v>
      </c>
      <c r="V321" s="46">
        <v>633</v>
      </c>
      <c r="W321" s="46">
        <v>3800</v>
      </c>
      <c r="X321" s="46">
        <v>18</v>
      </c>
      <c r="Y321" s="46">
        <v>17</v>
      </c>
      <c r="Z321" s="46">
        <v>251</v>
      </c>
      <c r="AA321" s="46">
        <v>1090</v>
      </c>
      <c r="AB321" s="46">
        <v>480</v>
      </c>
      <c r="AC321" s="46">
        <v>24</v>
      </c>
      <c r="AD321" s="46">
        <v>18</v>
      </c>
      <c r="AE321" s="46">
        <v>39</v>
      </c>
      <c r="AF321" s="46">
        <v>300</v>
      </c>
      <c r="AG321" s="46">
        <v>1000</v>
      </c>
      <c r="AH321" s="46">
        <v>524</v>
      </c>
      <c r="AI321" s="46">
        <v>39</v>
      </c>
      <c r="AJ321" s="46">
        <v>1880</v>
      </c>
      <c r="AK321" s="46">
        <v>1920</v>
      </c>
      <c r="AL321" s="46">
        <v>92</v>
      </c>
      <c r="AM321" s="46">
        <v>63</v>
      </c>
      <c r="AN321" s="46">
        <v>3800</v>
      </c>
      <c r="AO321" s="46" t="s">
        <v>12</v>
      </c>
      <c r="AP321" s="46" t="s">
        <v>48</v>
      </c>
      <c r="AR321" s="46" t="s">
        <v>234</v>
      </c>
      <c r="AV321" s="46" t="s">
        <v>255</v>
      </c>
      <c r="AX321" s="46" t="s">
        <v>65</v>
      </c>
      <c r="BD321" s="46" t="s">
        <v>256</v>
      </c>
      <c r="BF321" s="46" t="b">
        <v>1</v>
      </c>
      <c r="BJ321" s="46" t="b">
        <v>1</v>
      </c>
      <c r="BP321" s="46" t="s">
        <v>237</v>
      </c>
      <c r="BQ321" s="46" t="s">
        <v>242</v>
      </c>
      <c r="BR321" s="46" t="s">
        <v>238</v>
      </c>
      <c r="BS321" s="46" t="s">
        <v>260</v>
      </c>
      <c r="BT321" s="46" t="s">
        <v>83</v>
      </c>
      <c r="BU321" s="46" t="s">
        <v>667</v>
      </c>
      <c r="BV321" s="46" t="s">
        <v>88</v>
      </c>
      <c r="BX321" s="46" t="s">
        <v>688</v>
      </c>
      <c r="BY321" s="46" t="s">
        <v>689</v>
      </c>
      <c r="CA321" s="46" t="s">
        <v>694</v>
      </c>
      <c r="CB321" s="46" t="s">
        <v>692</v>
      </c>
      <c r="CC321" s="46" t="s">
        <v>693</v>
      </c>
      <c r="CD321" s="46" t="s">
        <v>237</v>
      </c>
      <c r="CU321" s="46" t="s">
        <v>264</v>
      </c>
      <c r="DA321" s="46" t="s">
        <v>265</v>
      </c>
      <c r="DB321" s="46" t="s">
        <v>265</v>
      </c>
      <c r="DC321" s="46" t="s">
        <v>245</v>
      </c>
      <c r="DD321" s="46" t="s">
        <v>265</v>
      </c>
      <c r="DE321" s="46" t="s">
        <v>265</v>
      </c>
      <c r="DF321" s="46" t="s">
        <v>265</v>
      </c>
      <c r="DG321" s="46" t="s">
        <v>265</v>
      </c>
      <c r="DH321" s="46" t="s">
        <v>247</v>
      </c>
      <c r="DK321" s="46" t="b">
        <f>vw_ET_Dataset_Public[[#This Row],[Event Location:  State PCODE]]=vw_ET_Dataset_Public[[#This Row],[Arrival from: Admin 1 PCODE]]</f>
        <v>1</v>
      </c>
      <c r="DL321" s="46" t="b">
        <f>vw_ET_Dataset_Public[[#This Row],[Event Location:  County PCODE]]=vw_ET_Dataset_Public[[#This Row],[Arrival from: Admin 2 PCODE]]</f>
        <v>1</v>
      </c>
      <c r="DM321" s="46" t="b">
        <f>vw_ET_Dataset_Public[[#This Row],[Event Location:  Payam PCODE]]=vw_ET_Dataset_Public[[#This Row],[Arrival from: Admin 3 PCODE]]</f>
        <v>1</v>
      </c>
      <c r="DN321" s="46" t="s">
        <v>3390</v>
      </c>
    </row>
    <row r="322" spans="1:118" x14ac:dyDescent="0.35">
      <c r="A322" s="46" t="s">
        <v>2075</v>
      </c>
      <c r="B322" s="47">
        <v>44391</v>
      </c>
      <c r="C322" s="47">
        <v>44376</v>
      </c>
      <c r="D322" s="47">
        <v>44390</v>
      </c>
      <c r="E322" s="46" t="s">
        <v>908</v>
      </c>
      <c r="F322" s="46" t="s">
        <v>58</v>
      </c>
      <c r="G322" s="46" t="s">
        <v>2078</v>
      </c>
      <c r="H322" s="46" t="s">
        <v>2076</v>
      </c>
      <c r="I322" s="46" t="s">
        <v>2079</v>
      </c>
      <c r="J322" s="46" t="s">
        <v>2077</v>
      </c>
      <c r="K322" s="46" t="s">
        <v>2080</v>
      </c>
      <c r="L322" s="46" t="s">
        <v>2081</v>
      </c>
      <c r="M322" s="46">
        <v>5.0857000350000003</v>
      </c>
      <c r="N322" s="46">
        <v>27.466699599999998</v>
      </c>
      <c r="O322" s="46" t="s">
        <v>232</v>
      </c>
      <c r="P322" s="46" t="s">
        <v>271</v>
      </c>
      <c r="Q322" s="46" t="s">
        <v>6</v>
      </c>
      <c r="R322" s="46" t="b">
        <v>1</v>
      </c>
      <c r="V322" s="46">
        <v>875</v>
      </c>
      <c r="W322" s="46">
        <v>6125</v>
      </c>
      <c r="X322" s="46">
        <v>45</v>
      </c>
      <c r="Y322" s="46">
        <v>184</v>
      </c>
      <c r="Z322" s="46">
        <v>509</v>
      </c>
      <c r="AA322" s="46">
        <v>1107</v>
      </c>
      <c r="AB322" s="46">
        <v>464</v>
      </c>
      <c r="AC322" s="46">
        <v>223</v>
      </c>
      <c r="AD322" s="46">
        <v>51</v>
      </c>
      <c r="AE322" s="46">
        <v>216</v>
      </c>
      <c r="AF322" s="46">
        <v>598</v>
      </c>
      <c r="AG322" s="46">
        <v>1787</v>
      </c>
      <c r="AH322" s="46">
        <v>585</v>
      </c>
      <c r="AI322" s="46">
        <v>356</v>
      </c>
      <c r="AJ322" s="46">
        <v>2532</v>
      </c>
      <c r="AK322" s="46">
        <v>3593</v>
      </c>
      <c r="AL322" s="46">
        <v>496</v>
      </c>
      <c r="AM322" s="46">
        <v>579</v>
      </c>
      <c r="AN322" s="46">
        <v>6125</v>
      </c>
      <c r="AO322" s="46" t="s">
        <v>13</v>
      </c>
      <c r="AP322" s="46" t="s">
        <v>48</v>
      </c>
      <c r="AR322" s="46" t="s">
        <v>272</v>
      </c>
      <c r="AV322" s="46" t="s">
        <v>255</v>
      </c>
      <c r="AX322" s="46" t="s">
        <v>29</v>
      </c>
      <c r="AZ322" s="46" t="s">
        <v>906</v>
      </c>
      <c r="BA322" s="46" t="b">
        <v>1</v>
      </c>
      <c r="BD322" s="46" t="s">
        <v>256</v>
      </c>
      <c r="BE322" s="46" t="b">
        <v>1</v>
      </c>
      <c r="BF322" s="46" t="b">
        <v>1</v>
      </c>
      <c r="BH322" s="46" t="b">
        <v>1</v>
      </c>
      <c r="BK322" s="46" t="b">
        <v>1</v>
      </c>
      <c r="BP322" s="46" t="s">
        <v>237</v>
      </c>
      <c r="BQ322" s="46" t="s">
        <v>242</v>
      </c>
      <c r="BR322" s="46" t="s">
        <v>238</v>
      </c>
      <c r="BS322" s="46" t="s">
        <v>908</v>
      </c>
      <c r="BT322" s="46" t="s">
        <v>58</v>
      </c>
      <c r="BU322" s="46" t="s">
        <v>909</v>
      </c>
      <c r="BV322" s="46" t="s">
        <v>61</v>
      </c>
      <c r="BX322" s="46" t="s">
        <v>61</v>
      </c>
      <c r="BY322" s="46" t="s">
        <v>910</v>
      </c>
      <c r="CA322" s="46" t="s">
        <v>2084</v>
      </c>
      <c r="CB322" s="46" t="s">
        <v>2082</v>
      </c>
      <c r="CC322" s="46" t="s">
        <v>2083</v>
      </c>
      <c r="CD322" s="46" t="s">
        <v>237</v>
      </c>
      <c r="CU322" s="46" t="s">
        <v>237</v>
      </c>
      <c r="DA322" s="46" t="s">
        <v>265</v>
      </c>
      <c r="DB322" s="46" t="s">
        <v>265</v>
      </c>
      <c r="DC322" s="46" t="s">
        <v>265</v>
      </c>
      <c r="DD322" s="46" t="s">
        <v>265</v>
      </c>
      <c r="DE322" s="46" t="s">
        <v>245</v>
      </c>
      <c r="DF322" s="46" t="s">
        <v>245</v>
      </c>
      <c r="DG322" s="46" t="s">
        <v>265</v>
      </c>
      <c r="DH322" s="46" t="s">
        <v>247</v>
      </c>
      <c r="DK322" s="46" t="b">
        <f>vw_ET_Dataset_Public[[#This Row],[Event Location:  State PCODE]]=vw_ET_Dataset_Public[[#This Row],[Arrival from: Admin 1 PCODE]]</f>
        <v>1</v>
      </c>
      <c r="DL322" s="46" t="b">
        <f>vw_ET_Dataset_Public[[#This Row],[Event Location:  County PCODE]]=vw_ET_Dataset_Public[[#This Row],[Arrival from: Admin 2 PCODE]]</f>
        <v>0</v>
      </c>
      <c r="DM322" s="46" t="b">
        <f>vw_ET_Dataset_Public[[#This Row],[Event Location:  Payam PCODE]]=vw_ET_Dataset_Public[[#This Row],[Arrival from: Admin 3 PCODE]]</f>
        <v>0</v>
      </c>
      <c r="DN322" s="46" t="s">
        <v>3392</v>
      </c>
    </row>
    <row r="323" spans="1:118" x14ac:dyDescent="0.35">
      <c r="A323" s="46" t="s">
        <v>665</v>
      </c>
      <c r="B323" s="47">
        <v>44392</v>
      </c>
      <c r="C323" s="47">
        <v>44371</v>
      </c>
      <c r="D323" s="47">
        <v>44378</v>
      </c>
      <c r="E323" s="46" t="s">
        <v>260</v>
      </c>
      <c r="F323" s="46" t="s">
        <v>83</v>
      </c>
      <c r="G323" s="46" t="s">
        <v>667</v>
      </c>
      <c r="H323" s="46" t="s">
        <v>88</v>
      </c>
      <c r="I323" s="46" t="s">
        <v>668</v>
      </c>
      <c r="J323" s="46" t="s">
        <v>666</v>
      </c>
      <c r="K323" s="46" t="s">
        <v>669</v>
      </c>
      <c r="L323" s="46" t="s">
        <v>2886</v>
      </c>
      <c r="M323" s="46">
        <v>8.9688499999999998</v>
      </c>
      <c r="N323" s="46">
        <v>30.703499999999998</v>
      </c>
      <c r="O323" s="46" t="s">
        <v>232</v>
      </c>
      <c r="P323" s="46" t="s">
        <v>271</v>
      </c>
      <c r="Q323" s="46" t="s">
        <v>6</v>
      </c>
      <c r="R323" s="46" t="b">
        <v>1</v>
      </c>
      <c r="T323" s="46" t="b">
        <v>1</v>
      </c>
      <c r="U323" s="46" t="b">
        <v>1</v>
      </c>
      <c r="V323" s="46">
        <v>333</v>
      </c>
      <c r="W323" s="46">
        <v>2000</v>
      </c>
      <c r="X323" s="46">
        <v>15</v>
      </c>
      <c r="Y323" s="46">
        <v>34</v>
      </c>
      <c r="Z323" s="46">
        <v>310</v>
      </c>
      <c r="AA323" s="46">
        <v>200</v>
      </c>
      <c r="AB323" s="46">
        <v>288</v>
      </c>
      <c r="AC323" s="46">
        <v>18</v>
      </c>
      <c r="AD323" s="46">
        <v>20</v>
      </c>
      <c r="AE323" s="46">
        <v>48</v>
      </c>
      <c r="AF323" s="46">
        <v>316</v>
      </c>
      <c r="AG323" s="46">
        <v>387</v>
      </c>
      <c r="AH323" s="46">
        <v>330</v>
      </c>
      <c r="AI323" s="46">
        <v>34</v>
      </c>
      <c r="AJ323" s="46">
        <v>865</v>
      </c>
      <c r="AK323" s="46">
        <v>1135</v>
      </c>
      <c r="AL323" s="46">
        <v>117</v>
      </c>
      <c r="AM323" s="46">
        <v>52</v>
      </c>
      <c r="AN323" s="46">
        <v>2000</v>
      </c>
      <c r="AO323" s="46" t="s">
        <v>12</v>
      </c>
      <c r="AP323" s="46" t="s">
        <v>48</v>
      </c>
      <c r="AR323" s="46" t="s">
        <v>234</v>
      </c>
      <c r="AV323" s="46" t="s">
        <v>255</v>
      </c>
      <c r="AX323" s="46" t="s">
        <v>65</v>
      </c>
      <c r="BD323" s="46" t="s">
        <v>256</v>
      </c>
      <c r="BF323" s="46" t="b">
        <v>1</v>
      </c>
      <c r="BJ323" s="46" t="b">
        <v>1</v>
      </c>
      <c r="BP323" s="46" t="s">
        <v>237</v>
      </c>
      <c r="BQ323" s="46" t="s">
        <v>242</v>
      </c>
      <c r="BR323" s="46" t="s">
        <v>238</v>
      </c>
      <c r="BS323" s="46" t="s">
        <v>260</v>
      </c>
      <c r="BT323" s="46" t="s">
        <v>83</v>
      </c>
      <c r="BU323" s="46" t="s">
        <v>667</v>
      </c>
      <c r="BV323" s="46" t="s">
        <v>88</v>
      </c>
      <c r="BX323" s="46" t="s">
        <v>666</v>
      </c>
      <c r="BY323" s="46" t="s">
        <v>668</v>
      </c>
      <c r="CA323" s="46" t="s">
        <v>671</v>
      </c>
      <c r="CB323" s="46" t="s">
        <v>2887</v>
      </c>
      <c r="CC323" s="46" t="s">
        <v>670</v>
      </c>
      <c r="CD323" s="46" t="s">
        <v>237</v>
      </c>
      <c r="CU323" s="46" t="s">
        <v>264</v>
      </c>
      <c r="DA323" s="46" t="s">
        <v>245</v>
      </c>
      <c r="DB323" s="46" t="s">
        <v>245</v>
      </c>
      <c r="DC323" s="46" t="s">
        <v>265</v>
      </c>
      <c r="DD323" s="46" t="s">
        <v>265</v>
      </c>
      <c r="DE323" s="46" t="s">
        <v>265</v>
      </c>
      <c r="DF323" s="46" t="s">
        <v>265</v>
      </c>
      <c r="DG323" s="46" t="s">
        <v>246</v>
      </c>
      <c r="DH323" s="46" t="s">
        <v>247</v>
      </c>
      <c r="DK323" s="46" t="b">
        <f>vw_ET_Dataset_Public[[#This Row],[Event Location:  State PCODE]]=vw_ET_Dataset_Public[[#This Row],[Arrival from: Admin 1 PCODE]]</f>
        <v>1</v>
      </c>
      <c r="DL323" s="46" t="b">
        <f>vw_ET_Dataset_Public[[#This Row],[Event Location:  County PCODE]]=vw_ET_Dataset_Public[[#This Row],[Arrival from: Admin 2 PCODE]]</f>
        <v>1</v>
      </c>
      <c r="DM323" s="46" t="b">
        <f>vw_ET_Dataset_Public[[#This Row],[Event Location:  Payam PCODE]]=vw_ET_Dataset_Public[[#This Row],[Arrival from: Admin 3 PCODE]]</f>
        <v>1</v>
      </c>
      <c r="DN323" s="46" t="s">
        <v>3390</v>
      </c>
    </row>
    <row r="324" spans="1:118" x14ac:dyDescent="0.35">
      <c r="A324" s="46" t="s">
        <v>1496</v>
      </c>
      <c r="B324" s="47">
        <v>44393</v>
      </c>
      <c r="C324" s="47">
        <v>44348</v>
      </c>
      <c r="D324" s="47">
        <v>44377</v>
      </c>
      <c r="E324" s="46" t="s">
        <v>1461</v>
      </c>
      <c r="F324" s="46" t="s">
        <v>105</v>
      </c>
      <c r="G324" s="46" t="s">
        <v>1499</v>
      </c>
      <c r="H324" s="46" t="s">
        <v>1497</v>
      </c>
      <c r="I324" s="46" t="s">
        <v>1500</v>
      </c>
      <c r="J324" s="46" t="s">
        <v>1498</v>
      </c>
      <c r="K324" s="46" t="s">
        <v>1501</v>
      </c>
      <c r="L324" s="46" t="s">
        <v>1502</v>
      </c>
      <c r="M324" s="46">
        <v>8.7333999999999996</v>
      </c>
      <c r="N324" s="46">
        <v>32.976999999999997</v>
      </c>
      <c r="O324" s="46" t="s">
        <v>232</v>
      </c>
      <c r="P324" s="46" t="s">
        <v>271</v>
      </c>
      <c r="Q324" s="46" t="s">
        <v>24</v>
      </c>
      <c r="R324" s="46" t="b">
        <v>1</v>
      </c>
      <c r="T324" s="46" t="b">
        <v>1</v>
      </c>
      <c r="U324" s="46" t="b">
        <v>1</v>
      </c>
      <c r="V324" s="46">
        <v>50</v>
      </c>
      <c r="W324" s="46">
        <v>332</v>
      </c>
      <c r="X324" s="46">
        <v>15</v>
      </c>
      <c r="Y324" s="46">
        <v>17</v>
      </c>
      <c r="Z324" s="46">
        <v>34</v>
      </c>
      <c r="AA324" s="46">
        <v>45</v>
      </c>
      <c r="AB324" s="46">
        <v>30</v>
      </c>
      <c r="AC324" s="46">
        <v>18</v>
      </c>
      <c r="AD324" s="46">
        <v>16</v>
      </c>
      <c r="AE324" s="46">
        <v>20</v>
      </c>
      <c r="AF324" s="46">
        <v>40</v>
      </c>
      <c r="AG324" s="46">
        <v>50</v>
      </c>
      <c r="AH324" s="46">
        <v>35</v>
      </c>
      <c r="AI324" s="46">
        <v>12</v>
      </c>
      <c r="AJ324" s="46">
        <v>159</v>
      </c>
      <c r="AK324" s="46">
        <v>173</v>
      </c>
      <c r="AL324" s="46">
        <v>68</v>
      </c>
      <c r="AM324" s="46">
        <v>30</v>
      </c>
      <c r="AN324" s="46">
        <v>332</v>
      </c>
      <c r="AP324" s="46" t="s">
        <v>48</v>
      </c>
      <c r="AR324" s="46" t="s">
        <v>303</v>
      </c>
      <c r="AU324" s="46" t="b">
        <v>1</v>
      </c>
      <c r="AV324" s="46" t="s">
        <v>304</v>
      </c>
      <c r="AX324" s="46" t="s">
        <v>502</v>
      </c>
      <c r="BD324" s="46" t="s">
        <v>256</v>
      </c>
      <c r="BE324" s="46" t="b">
        <v>1</v>
      </c>
      <c r="BH324" s="46" t="b">
        <v>1</v>
      </c>
      <c r="BJ324" s="46" t="b">
        <v>1</v>
      </c>
      <c r="BP324" s="46" t="s">
        <v>256</v>
      </c>
      <c r="BQ324" s="46" t="s">
        <v>1508</v>
      </c>
      <c r="BR324" s="46" t="s">
        <v>1503</v>
      </c>
      <c r="BS324" s="46" t="s">
        <v>1509</v>
      </c>
      <c r="BT324" s="46" t="s">
        <v>1504</v>
      </c>
      <c r="BU324" s="46" t="s">
        <v>1510</v>
      </c>
      <c r="BV324" s="46" t="s">
        <v>1505</v>
      </c>
      <c r="BX324" s="46" t="s">
        <v>352</v>
      </c>
      <c r="BY324" s="46" t="s">
        <v>244</v>
      </c>
      <c r="BZ324" s="46" t="s">
        <v>1506</v>
      </c>
      <c r="CC324" s="46" t="s">
        <v>1507</v>
      </c>
      <c r="CU324" s="46" t="s">
        <v>264</v>
      </c>
      <c r="DA324" s="46" t="s">
        <v>265</v>
      </c>
      <c r="DB324" s="46" t="s">
        <v>245</v>
      </c>
      <c r="DC324" s="46" t="s">
        <v>245</v>
      </c>
      <c r="DD324" s="46" t="s">
        <v>265</v>
      </c>
      <c r="DE324" s="46" t="s">
        <v>265</v>
      </c>
      <c r="DF324" s="46" t="s">
        <v>265</v>
      </c>
      <c r="DG324" s="46" t="s">
        <v>265</v>
      </c>
      <c r="DH324" s="46" t="s">
        <v>247</v>
      </c>
      <c r="DK324" s="46" t="b">
        <f>vw_ET_Dataset_Public[[#This Row],[Event Location:  State PCODE]]=vw_ET_Dataset_Public[[#This Row],[Arrival from: Admin 1 PCODE]]</f>
        <v>0</v>
      </c>
      <c r="DL324" s="46" t="b">
        <f>vw_ET_Dataset_Public[[#This Row],[Event Location:  County PCODE]]=vw_ET_Dataset_Public[[#This Row],[Arrival from: Admin 2 PCODE]]</f>
        <v>0</v>
      </c>
      <c r="DM324" s="46" t="b">
        <f>vw_ET_Dataset_Public[[#This Row],[Event Location:  Payam PCODE]]=vw_ET_Dataset_Public[[#This Row],[Arrival from: Admin 3 PCODE]]</f>
        <v>0</v>
      </c>
      <c r="DN324" s="46" t="s">
        <v>3393</v>
      </c>
    </row>
    <row r="325" spans="1:118" x14ac:dyDescent="0.35">
      <c r="A325" s="46" t="s">
        <v>1026</v>
      </c>
      <c r="B325" s="47">
        <v>44395</v>
      </c>
      <c r="C325" s="47">
        <v>44389</v>
      </c>
      <c r="D325" s="47">
        <v>44395</v>
      </c>
      <c r="E325" s="46" t="s">
        <v>841</v>
      </c>
      <c r="F325" s="46" t="s">
        <v>57</v>
      </c>
      <c r="G325" s="46" t="s">
        <v>987</v>
      </c>
      <c r="H325" s="46" t="s">
        <v>99</v>
      </c>
      <c r="I325" s="46" t="s">
        <v>1027</v>
      </c>
      <c r="J325" s="46" t="s">
        <v>99</v>
      </c>
      <c r="K325" s="46" t="s">
        <v>1028</v>
      </c>
      <c r="L325" s="46" t="s">
        <v>99</v>
      </c>
      <c r="M325" s="46">
        <v>8.5940080000000005</v>
      </c>
      <c r="N325" s="46">
        <v>29.994394</v>
      </c>
      <c r="O325" s="46" t="s">
        <v>232</v>
      </c>
      <c r="P325" s="46" t="s">
        <v>382</v>
      </c>
      <c r="Q325" s="46" t="s">
        <v>24</v>
      </c>
      <c r="R325" s="46" t="b">
        <v>1</v>
      </c>
      <c r="S325" s="46" t="b">
        <v>1</v>
      </c>
      <c r="T325" s="46" t="b">
        <v>1</v>
      </c>
      <c r="V325" s="46">
        <v>5</v>
      </c>
      <c r="W325" s="46">
        <v>23</v>
      </c>
      <c r="X325" s="46">
        <v>1</v>
      </c>
      <c r="Y325" s="46">
        <v>2</v>
      </c>
      <c r="Z325" s="46">
        <v>3</v>
      </c>
      <c r="AA325" s="46">
        <v>4</v>
      </c>
      <c r="AB325" s="46">
        <v>0</v>
      </c>
      <c r="AC325" s="46">
        <v>0</v>
      </c>
      <c r="AD325" s="46">
        <v>2</v>
      </c>
      <c r="AE325" s="46">
        <v>3</v>
      </c>
      <c r="AF325" s="46">
        <v>5</v>
      </c>
      <c r="AG325" s="46">
        <v>3</v>
      </c>
      <c r="AH325" s="46">
        <v>0</v>
      </c>
      <c r="AI325" s="46">
        <v>0</v>
      </c>
      <c r="AJ325" s="46">
        <v>10</v>
      </c>
      <c r="AK325" s="46">
        <v>13</v>
      </c>
      <c r="AL325" s="46">
        <v>8</v>
      </c>
      <c r="AM325" s="46">
        <v>0</v>
      </c>
      <c r="AN325" s="46">
        <v>23</v>
      </c>
      <c r="AP325" s="46" t="s">
        <v>48</v>
      </c>
      <c r="AR325" s="46" t="s">
        <v>303</v>
      </c>
      <c r="AU325" s="46" t="b">
        <v>1</v>
      </c>
      <c r="AV325" s="46" t="s">
        <v>304</v>
      </c>
      <c r="AX325" s="46" t="s">
        <v>305</v>
      </c>
      <c r="BD325" s="46" t="s">
        <v>256</v>
      </c>
      <c r="BE325" s="46" t="b">
        <v>1</v>
      </c>
      <c r="BH325" s="46" t="b">
        <v>1</v>
      </c>
      <c r="BP325" s="46" t="s">
        <v>237</v>
      </c>
      <c r="BQ325" s="46" t="s">
        <v>944</v>
      </c>
      <c r="BR325" s="46" t="s">
        <v>942</v>
      </c>
      <c r="BS325" s="46" t="s">
        <v>945</v>
      </c>
      <c r="BT325" s="46" t="s">
        <v>943</v>
      </c>
      <c r="BU325" s="46" t="s">
        <v>946</v>
      </c>
      <c r="BV325" s="46" t="s">
        <v>943</v>
      </c>
      <c r="BX325" s="46" t="s">
        <v>352</v>
      </c>
      <c r="BY325" s="46" t="s">
        <v>244</v>
      </c>
      <c r="BZ325" s="46" t="s">
        <v>1029</v>
      </c>
      <c r="CC325" s="46" t="s">
        <v>1029</v>
      </c>
      <c r="CU325" s="46" t="s">
        <v>264</v>
      </c>
      <c r="DA325" s="46" t="s">
        <v>245</v>
      </c>
      <c r="DB325" s="46" t="s">
        <v>245</v>
      </c>
      <c r="DC325" s="46" t="s">
        <v>245</v>
      </c>
      <c r="DD325" s="46" t="s">
        <v>246</v>
      </c>
      <c r="DE325" s="46" t="s">
        <v>246</v>
      </c>
      <c r="DF325" s="46" t="s">
        <v>246</v>
      </c>
      <c r="DG325" s="46" t="s">
        <v>246</v>
      </c>
      <c r="DH325" s="46" t="s">
        <v>247</v>
      </c>
      <c r="DK325" s="46" t="b">
        <f>vw_ET_Dataset_Public[[#This Row],[Event Location:  State PCODE]]=vw_ET_Dataset_Public[[#This Row],[Arrival from: Admin 1 PCODE]]</f>
        <v>0</v>
      </c>
      <c r="DL325" s="46" t="b">
        <f>vw_ET_Dataset_Public[[#This Row],[Event Location:  County PCODE]]=vw_ET_Dataset_Public[[#This Row],[Arrival from: Admin 2 PCODE]]</f>
        <v>0</v>
      </c>
      <c r="DM325" s="46" t="b">
        <f>vw_ET_Dataset_Public[[#This Row],[Event Location:  Payam PCODE]]=vw_ET_Dataset_Public[[#This Row],[Arrival from: Admin 3 PCODE]]</f>
        <v>0</v>
      </c>
      <c r="DN325" s="46" t="s">
        <v>3393</v>
      </c>
    </row>
    <row r="326" spans="1:118" x14ac:dyDescent="0.35">
      <c r="A326" s="46" t="s">
        <v>1066</v>
      </c>
      <c r="B326" s="47">
        <v>44395</v>
      </c>
      <c r="C326" s="47">
        <v>44389</v>
      </c>
      <c r="D326" s="47">
        <v>44395</v>
      </c>
      <c r="E326" s="46" t="s">
        <v>841</v>
      </c>
      <c r="F326" s="46" t="s">
        <v>57</v>
      </c>
      <c r="G326" s="46" t="s">
        <v>1054</v>
      </c>
      <c r="H326" s="46" t="s">
        <v>100</v>
      </c>
      <c r="I326" s="46" t="s">
        <v>1076</v>
      </c>
      <c r="J326" s="46" t="s">
        <v>1074</v>
      </c>
      <c r="K326" s="46" t="s">
        <v>1081</v>
      </c>
      <c r="L326" s="46" t="s">
        <v>1082</v>
      </c>
      <c r="M326" s="46">
        <v>8.2959999999999994</v>
      </c>
      <c r="N326" s="46">
        <v>30.125</v>
      </c>
      <c r="O326" s="46" t="s">
        <v>232</v>
      </c>
      <c r="P326" s="46" t="s">
        <v>382</v>
      </c>
      <c r="Q326" s="46" t="s">
        <v>24</v>
      </c>
      <c r="R326" s="46" t="b">
        <v>1</v>
      </c>
      <c r="S326" s="46" t="b">
        <v>1</v>
      </c>
      <c r="T326" s="46" t="b">
        <v>1</v>
      </c>
      <c r="V326" s="46">
        <v>6</v>
      </c>
      <c r="W326" s="46">
        <v>30</v>
      </c>
      <c r="X326" s="46">
        <v>0</v>
      </c>
      <c r="Y326" s="46">
        <v>3</v>
      </c>
      <c r="Z326" s="46">
        <v>4</v>
      </c>
      <c r="AA326" s="46">
        <v>5</v>
      </c>
      <c r="AB326" s="46">
        <v>0</v>
      </c>
      <c r="AC326" s="46">
        <v>2</v>
      </c>
      <c r="AD326" s="46">
        <v>0</v>
      </c>
      <c r="AE326" s="46">
        <v>2</v>
      </c>
      <c r="AF326" s="46">
        <v>7</v>
      </c>
      <c r="AG326" s="46">
        <v>4</v>
      </c>
      <c r="AH326" s="46">
        <v>2</v>
      </c>
      <c r="AI326" s="46">
        <v>1</v>
      </c>
      <c r="AJ326" s="46">
        <v>14</v>
      </c>
      <c r="AK326" s="46">
        <v>16</v>
      </c>
      <c r="AL326" s="46">
        <v>5</v>
      </c>
      <c r="AM326" s="46">
        <v>3</v>
      </c>
      <c r="AN326" s="46">
        <v>30</v>
      </c>
      <c r="AP326" s="46" t="s">
        <v>48</v>
      </c>
      <c r="AR326" s="46" t="s">
        <v>303</v>
      </c>
      <c r="AU326" s="46" t="b">
        <v>1</v>
      </c>
      <c r="AV326" s="46" t="s">
        <v>304</v>
      </c>
      <c r="AX326" s="46" t="s">
        <v>305</v>
      </c>
      <c r="BD326" s="46" t="s">
        <v>256</v>
      </c>
      <c r="BE326" s="46" t="b">
        <v>1</v>
      </c>
      <c r="BH326" s="46" t="b">
        <v>1</v>
      </c>
      <c r="BP326" s="46" t="s">
        <v>237</v>
      </c>
      <c r="BQ326" s="46" t="s">
        <v>944</v>
      </c>
      <c r="BR326" s="46" t="s">
        <v>942</v>
      </c>
      <c r="BS326" s="46" t="s">
        <v>945</v>
      </c>
      <c r="BT326" s="46" t="s">
        <v>943</v>
      </c>
      <c r="BU326" s="46" t="s">
        <v>1084</v>
      </c>
      <c r="BV326" s="46" t="s">
        <v>1083</v>
      </c>
      <c r="BX326" s="46" t="s">
        <v>352</v>
      </c>
      <c r="BY326" s="46" t="s">
        <v>244</v>
      </c>
      <c r="BZ326" s="46" t="s">
        <v>1083</v>
      </c>
      <c r="CC326" s="46" t="s">
        <v>1083</v>
      </c>
      <c r="CU326" s="46" t="s">
        <v>264</v>
      </c>
      <c r="DA326" s="46" t="s">
        <v>245</v>
      </c>
      <c r="DB326" s="46" t="s">
        <v>245</v>
      </c>
      <c r="DC326" s="46" t="s">
        <v>245</v>
      </c>
      <c r="DD326" s="46" t="s">
        <v>246</v>
      </c>
      <c r="DE326" s="46" t="s">
        <v>246</v>
      </c>
      <c r="DF326" s="46" t="s">
        <v>246</v>
      </c>
      <c r="DG326" s="46" t="s">
        <v>246</v>
      </c>
      <c r="DH326" s="46" t="s">
        <v>247</v>
      </c>
      <c r="DK326" s="46" t="b">
        <f>vw_ET_Dataset_Public[[#This Row],[Event Location:  State PCODE]]=vw_ET_Dataset_Public[[#This Row],[Arrival from: Admin 1 PCODE]]</f>
        <v>0</v>
      </c>
      <c r="DL326" s="46" t="b">
        <f>vw_ET_Dataset_Public[[#This Row],[Event Location:  County PCODE]]=vw_ET_Dataset_Public[[#This Row],[Arrival from: Admin 2 PCODE]]</f>
        <v>0</v>
      </c>
      <c r="DM326" s="46" t="b">
        <f>vw_ET_Dataset_Public[[#This Row],[Event Location:  Payam PCODE]]=vw_ET_Dataset_Public[[#This Row],[Arrival from: Admin 3 PCODE]]</f>
        <v>0</v>
      </c>
      <c r="DN326" s="46" t="s">
        <v>3393</v>
      </c>
    </row>
    <row r="327" spans="1:118" x14ac:dyDescent="0.35">
      <c r="A327" s="46" t="s">
        <v>1167</v>
      </c>
      <c r="B327" s="47">
        <v>44395</v>
      </c>
      <c r="C327" s="47">
        <v>44389</v>
      </c>
      <c r="D327" s="47">
        <v>44395</v>
      </c>
      <c r="E327" s="46" t="s">
        <v>841</v>
      </c>
      <c r="F327" s="46" t="s">
        <v>57</v>
      </c>
      <c r="G327" s="46" t="s">
        <v>1163</v>
      </c>
      <c r="H327" s="46" t="s">
        <v>102</v>
      </c>
      <c r="I327" s="46" t="s">
        <v>1164</v>
      </c>
      <c r="J327" s="46" t="s">
        <v>1162</v>
      </c>
      <c r="K327" s="46" t="s">
        <v>1165</v>
      </c>
      <c r="L327" s="46" t="s">
        <v>1166</v>
      </c>
      <c r="M327" s="46">
        <v>9.2201457999999992</v>
      </c>
      <c r="N327" s="46">
        <v>29.178201300000001</v>
      </c>
      <c r="O327" s="46" t="s">
        <v>232</v>
      </c>
      <c r="P327" s="46" t="s">
        <v>382</v>
      </c>
      <c r="Q327" s="46" t="s">
        <v>24</v>
      </c>
      <c r="R327" s="46" t="b">
        <v>1</v>
      </c>
      <c r="S327" s="46" t="b">
        <v>1</v>
      </c>
      <c r="T327" s="46" t="b">
        <v>1</v>
      </c>
      <c r="V327" s="46">
        <v>7</v>
      </c>
      <c r="W327" s="46">
        <v>37</v>
      </c>
      <c r="X327" s="46">
        <v>3</v>
      </c>
      <c r="Y327" s="46">
        <v>0</v>
      </c>
      <c r="Z327" s="46">
        <v>8</v>
      </c>
      <c r="AA327" s="46">
        <v>7</v>
      </c>
      <c r="AB327" s="46">
        <v>2</v>
      </c>
      <c r="AC327" s="46">
        <v>0</v>
      </c>
      <c r="AD327" s="46">
        <v>0</v>
      </c>
      <c r="AE327" s="46">
        <v>3</v>
      </c>
      <c r="AF327" s="46">
        <v>6</v>
      </c>
      <c r="AG327" s="46">
        <v>5</v>
      </c>
      <c r="AH327" s="46">
        <v>0</v>
      </c>
      <c r="AI327" s="46">
        <v>3</v>
      </c>
      <c r="AJ327" s="46">
        <v>20</v>
      </c>
      <c r="AK327" s="46">
        <v>17</v>
      </c>
      <c r="AL327" s="46">
        <v>6</v>
      </c>
      <c r="AM327" s="46">
        <v>3</v>
      </c>
      <c r="AN327" s="46">
        <v>37</v>
      </c>
      <c r="AP327" s="46" t="s">
        <v>48</v>
      </c>
      <c r="AR327" s="46" t="s">
        <v>303</v>
      </c>
      <c r="AU327" s="46" t="b">
        <v>1</v>
      </c>
      <c r="AV327" s="46" t="s">
        <v>304</v>
      </c>
      <c r="AX327" s="46" t="s">
        <v>305</v>
      </c>
      <c r="BD327" s="46" t="s">
        <v>256</v>
      </c>
      <c r="BE327" s="46" t="b">
        <v>1</v>
      </c>
      <c r="BH327" s="46" t="b">
        <v>1</v>
      </c>
      <c r="BP327" s="46" t="s">
        <v>237</v>
      </c>
      <c r="BQ327" s="46" t="s">
        <v>944</v>
      </c>
      <c r="BR327" s="46" t="s">
        <v>942</v>
      </c>
      <c r="BS327" s="46" t="s">
        <v>945</v>
      </c>
      <c r="BT327" s="46" t="s">
        <v>943</v>
      </c>
      <c r="BU327" s="46" t="s">
        <v>1084</v>
      </c>
      <c r="BV327" s="46" t="s">
        <v>1083</v>
      </c>
      <c r="BX327" s="46" t="s">
        <v>352</v>
      </c>
      <c r="BY327" s="46" t="s">
        <v>244</v>
      </c>
      <c r="BZ327" s="46" t="s">
        <v>1083</v>
      </c>
      <c r="CC327" s="46" t="s">
        <v>1083</v>
      </c>
      <c r="CU327" s="46" t="s">
        <v>264</v>
      </c>
      <c r="DA327" s="46" t="s">
        <v>245</v>
      </c>
      <c r="DB327" s="46" t="s">
        <v>246</v>
      </c>
      <c r="DC327" s="46" t="s">
        <v>245</v>
      </c>
      <c r="DD327" s="46" t="s">
        <v>246</v>
      </c>
      <c r="DE327" s="46" t="s">
        <v>246</v>
      </c>
      <c r="DF327" s="46" t="s">
        <v>246</v>
      </c>
      <c r="DG327" s="46" t="s">
        <v>246</v>
      </c>
      <c r="DH327" s="46" t="s">
        <v>247</v>
      </c>
      <c r="DK327" s="46" t="b">
        <f>vw_ET_Dataset_Public[[#This Row],[Event Location:  State PCODE]]=vw_ET_Dataset_Public[[#This Row],[Arrival from: Admin 1 PCODE]]</f>
        <v>0</v>
      </c>
      <c r="DL327" s="46" t="b">
        <f>vw_ET_Dataset_Public[[#This Row],[Event Location:  County PCODE]]=vw_ET_Dataset_Public[[#This Row],[Arrival from: Admin 2 PCODE]]</f>
        <v>0</v>
      </c>
      <c r="DM327" s="46" t="b">
        <f>vw_ET_Dataset_Public[[#This Row],[Event Location:  Payam PCODE]]=vw_ET_Dataset_Public[[#This Row],[Arrival from: Admin 3 PCODE]]</f>
        <v>0</v>
      </c>
      <c r="DN327" s="46" t="s">
        <v>3393</v>
      </c>
    </row>
    <row r="328" spans="1:118" x14ac:dyDescent="0.35">
      <c r="A328" s="46" t="s">
        <v>2680</v>
      </c>
      <c r="B328" s="47">
        <v>44395</v>
      </c>
      <c r="C328" s="47">
        <v>44389</v>
      </c>
      <c r="D328" s="47">
        <v>44395</v>
      </c>
      <c r="E328" s="46" t="s">
        <v>841</v>
      </c>
      <c r="F328" s="46" t="s">
        <v>57</v>
      </c>
      <c r="G328" s="46" t="s">
        <v>1321</v>
      </c>
      <c r="H328" s="46" t="s">
        <v>98</v>
      </c>
      <c r="I328" s="46" t="s">
        <v>1403</v>
      </c>
      <c r="J328" s="46" t="s">
        <v>98</v>
      </c>
      <c r="K328" s="46" t="s">
        <v>1443</v>
      </c>
      <c r="L328" s="46" t="s">
        <v>1444</v>
      </c>
      <c r="M328" s="46">
        <v>9.2920660000000002</v>
      </c>
      <c r="N328" s="46">
        <v>29.791523999999999</v>
      </c>
      <c r="O328" s="46" t="s">
        <v>232</v>
      </c>
      <c r="P328" s="46" t="s">
        <v>382</v>
      </c>
      <c r="Q328" s="46" t="s">
        <v>24</v>
      </c>
      <c r="R328" s="46" t="b">
        <v>1</v>
      </c>
      <c r="S328" s="46" t="b">
        <v>1</v>
      </c>
      <c r="T328" s="46" t="b">
        <v>1</v>
      </c>
      <c r="V328" s="46">
        <v>11</v>
      </c>
      <c r="W328" s="46">
        <v>55</v>
      </c>
      <c r="X328" s="46">
        <v>0</v>
      </c>
      <c r="Y328" s="46">
        <v>4</v>
      </c>
      <c r="Z328" s="46">
        <v>3</v>
      </c>
      <c r="AA328" s="46">
        <v>10</v>
      </c>
      <c r="AB328" s="46">
        <v>6</v>
      </c>
      <c r="AC328" s="46">
        <v>3</v>
      </c>
      <c r="AD328" s="46">
        <v>0</v>
      </c>
      <c r="AE328" s="46">
        <v>3</v>
      </c>
      <c r="AF328" s="46">
        <v>14</v>
      </c>
      <c r="AG328" s="46">
        <v>6</v>
      </c>
      <c r="AH328" s="46">
        <v>5</v>
      </c>
      <c r="AI328" s="46">
        <v>1</v>
      </c>
      <c r="AJ328" s="46">
        <v>26</v>
      </c>
      <c r="AK328" s="46">
        <v>29</v>
      </c>
      <c r="AL328" s="46">
        <v>7</v>
      </c>
      <c r="AM328" s="46">
        <v>4</v>
      </c>
      <c r="AN328" s="46">
        <v>55</v>
      </c>
      <c r="AP328" s="46" t="s">
        <v>48</v>
      </c>
      <c r="AR328" s="46" t="s">
        <v>303</v>
      </c>
      <c r="AU328" s="46" t="b">
        <v>1</v>
      </c>
      <c r="AV328" s="46" t="s">
        <v>304</v>
      </c>
      <c r="AX328" s="46" t="s">
        <v>305</v>
      </c>
      <c r="BD328" s="46" t="s">
        <v>256</v>
      </c>
      <c r="BO328" s="46" t="b">
        <v>1</v>
      </c>
      <c r="BP328" s="46" t="s">
        <v>237</v>
      </c>
      <c r="BQ328" s="46" t="s">
        <v>944</v>
      </c>
      <c r="BR328" s="46" t="s">
        <v>942</v>
      </c>
      <c r="BS328" s="46" t="s">
        <v>945</v>
      </c>
      <c r="BT328" s="46" t="s">
        <v>943</v>
      </c>
      <c r="BU328" s="46" t="s">
        <v>946</v>
      </c>
      <c r="BV328" s="46" t="s">
        <v>943</v>
      </c>
      <c r="BX328" s="46" t="s">
        <v>352</v>
      </c>
      <c r="BY328" s="46" t="s">
        <v>244</v>
      </c>
      <c r="BZ328" s="46" t="s">
        <v>943</v>
      </c>
      <c r="CC328" s="46" t="s">
        <v>943</v>
      </c>
      <c r="CU328" s="46" t="s">
        <v>264</v>
      </c>
      <c r="DA328" s="46" t="s">
        <v>245</v>
      </c>
      <c r="DB328" s="46" t="s">
        <v>246</v>
      </c>
      <c r="DC328" s="46" t="s">
        <v>245</v>
      </c>
      <c r="DD328" s="46" t="s">
        <v>246</v>
      </c>
      <c r="DE328" s="46" t="s">
        <v>246</v>
      </c>
      <c r="DF328" s="46" t="s">
        <v>246</v>
      </c>
      <c r="DG328" s="46" t="s">
        <v>246</v>
      </c>
      <c r="DH328" s="46" t="s">
        <v>247</v>
      </c>
      <c r="DK328" s="46" t="b">
        <f>vw_ET_Dataset_Public[[#This Row],[Event Location:  State PCODE]]=vw_ET_Dataset_Public[[#This Row],[Arrival from: Admin 1 PCODE]]</f>
        <v>0</v>
      </c>
      <c r="DL328" s="46" t="b">
        <f>vw_ET_Dataset_Public[[#This Row],[Event Location:  County PCODE]]=vw_ET_Dataset_Public[[#This Row],[Arrival from: Admin 2 PCODE]]</f>
        <v>0</v>
      </c>
      <c r="DM328" s="46" t="b">
        <f>vw_ET_Dataset_Public[[#This Row],[Event Location:  Payam PCODE]]=vw_ET_Dataset_Public[[#This Row],[Arrival from: Admin 3 PCODE]]</f>
        <v>0</v>
      </c>
      <c r="DN328" s="46" t="s">
        <v>3393</v>
      </c>
    </row>
    <row r="329" spans="1:118" x14ac:dyDescent="0.35">
      <c r="A329" s="46" t="s">
        <v>1449</v>
      </c>
      <c r="B329" s="47">
        <v>44395</v>
      </c>
      <c r="C329" s="47">
        <v>44389</v>
      </c>
      <c r="D329" s="47">
        <v>44395</v>
      </c>
      <c r="E329" s="46" t="s">
        <v>841</v>
      </c>
      <c r="F329" s="46" t="s">
        <v>57</v>
      </c>
      <c r="G329" s="46" t="s">
        <v>1321</v>
      </c>
      <c r="H329" s="46" t="s">
        <v>98</v>
      </c>
      <c r="I329" s="46" t="s">
        <v>1403</v>
      </c>
      <c r="J329" s="46" t="s">
        <v>98</v>
      </c>
      <c r="K329" s="46" t="s">
        <v>1443</v>
      </c>
      <c r="L329" s="46" t="s">
        <v>1444</v>
      </c>
      <c r="M329" s="46">
        <v>9.2920660000000002</v>
      </c>
      <c r="N329" s="46">
        <v>29.791523999999999</v>
      </c>
      <c r="O329" s="46" t="s">
        <v>232</v>
      </c>
      <c r="P329" s="46" t="s">
        <v>382</v>
      </c>
      <c r="Q329" s="46" t="s">
        <v>6</v>
      </c>
      <c r="R329" s="46" t="b">
        <v>1</v>
      </c>
      <c r="S329" s="46" t="b">
        <v>1</v>
      </c>
      <c r="T329" s="46" t="b">
        <v>1</v>
      </c>
      <c r="V329" s="46">
        <v>13</v>
      </c>
      <c r="W329" s="46">
        <v>65</v>
      </c>
      <c r="X329" s="46">
        <v>2</v>
      </c>
      <c r="Y329" s="46">
        <v>5</v>
      </c>
      <c r="Z329" s="46">
        <v>10</v>
      </c>
      <c r="AA329" s="46">
        <v>13</v>
      </c>
      <c r="AB329" s="46">
        <v>4</v>
      </c>
      <c r="AC329" s="46">
        <v>1</v>
      </c>
      <c r="AD329" s="46">
        <v>1</v>
      </c>
      <c r="AE329" s="46">
        <v>4</v>
      </c>
      <c r="AF329" s="46">
        <v>11</v>
      </c>
      <c r="AG329" s="46">
        <v>9</v>
      </c>
      <c r="AH329" s="46">
        <v>3</v>
      </c>
      <c r="AI329" s="46">
        <v>2</v>
      </c>
      <c r="AJ329" s="46">
        <v>35</v>
      </c>
      <c r="AK329" s="46">
        <v>30</v>
      </c>
      <c r="AL329" s="46">
        <v>12</v>
      </c>
      <c r="AM329" s="46">
        <v>3</v>
      </c>
      <c r="AN329" s="46">
        <v>65</v>
      </c>
      <c r="AO329" s="46" t="s">
        <v>12</v>
      </c>
      <c r="AP329" s="46" t="s">
        <v>48</v>
      </c>
      <c r="AR329" s="46" t="s">
        <v>303</v>
      </c>
      <c r="AV329" s="46" t="s">
        <v>304</v>
      </c>
      <c r="AX329" s="46" t="s">
        <v>350</v>
      </c>
      <c r="AZ329" s="46" t="s">
        <v>919</v>
      </c>
      <c r="BA329" s="46" t="b">
        <v>1</v>
      </c>
      <c r="BC329" s="46" t="b">
        <v>1</v>
      </c>
      <c r="BD329" s="46" t="s">
        <v>256</v>
      </c>
      <c r="BE329" s="46" t="b">
        <v>1</v>
      </c>
      <c r="BH329" s="46" t="b">
        <v>1</v>
      </c>
      <c r="BP329" s="46" t="s">
        <v>237</v>
      </c>
      <c r="BQ329" s="46" t="s">
        <v>944</v>
      </c>
      <c r="BR329" s="46" t="s">
        <v>942</v>
      </c>
      <c r="BS329" s="46" t="s">
        <v>945</v>
      </c>
      <c r="BT329" s="46" t="s">
        <v>943</v>
      </c>
      <c r="BU329" s="46" t="s">
        <v>946</v>
      </c>
      <c r="BV329" s="46" t="s">
        <v>943</v>
      </c>
      <c r="BX329" s="46" t="s">
        <v>352</v>
      </c>
      <c r="BY329" s="46" t="s">
        <v>244</v>
      </c>
      <c r="BZ329" s="46" t="s">
        <v>1029</v>
      </c>
      <c r="CC329" s="46" t="s">
        <v>1029</v>
      </c>
      <c r="CD329" s="46" t="s">
        <v>237</v>
      </c>
      <c r="CU329" s="46" t="s">
        <v>264</v>
      </c>
      <c r="DA329" s="46" t="s">
        <v>245</v>
      </c>
      <c r="DB329" s="46" t="s">
        <v>245</v>
      </c>
      <c r="DC329" s="46" t="s">
        <v>245</v>
      </c>
      <c r="DD329" s="46" t="s">
        <v>246</v>
      </c>
      <c r="DE329" s="46" t="s">
        <v>246</v>
      </c>
      <c r="DF329" s="46" t="s">
        <v>246</v>
      </c>
      <c r="DG329" s="46" t="s">
        <v>246</v>
      </c>
      <c r="DH329" s="46" t="s">
        <v>247</v>
      </c>
      <c r="DK329" s="46" t="b">
        <f>vw_ET_Dataset_Public[[#This Row],[Event Location:  State PCODE]]=vw_ET_Dataset_Public[[#This Row],[Arrival from: Admin 1 PCODE]]</f>
        <v>0</v>
      </c>
      <c r="DL329" s="46" t="b">
        <f>vw_ET_Dataset_Public[[#This Row],[Event Location:  County PCODE]]=vw_ET_Dataset_Public[[#This Row],[Arrival from: Admin 2 PCODE]]</f>
        <v>0</v>
      </c>
      <c r="DM329" s="46" t="b">
        <f>vw_ET_Dataset_Public[[#This Row],[Event Location:  Payam PCODE]]=vw_ET_Dataset_Public[[#This Row],[Arrival from: Admin 3 PCODE]]</f>
        <v>0</v>
      </c>
      <c r="DN329" s="46" t="s">
        <v>3393</v>
      </c>
    </row>
    <row r="330" spans="1:118" x14ac:dyDescent="0.35">
      <c r="A330" s="46" t="s">
        <v>1130</v>
      </c>
      <c r="B330" s="47">
        <v>44395</v>
      </c>
      <c r="C330" s="47">
        <v>44392</v>
      </c>
      <c r="D330" s="47">
        <v>44395</v>
      </c>
      <c r="E330" s="46" t="s">
        <v>841</v>
      </c>
      <c r="F330" s="46" t="s">
        <v>57</v>
      </c>
      <c r="G330" s="46" t="s">
        <v>1054</v>
      </c>
      <c r="H330" s="46" t="s">
        <v>100</v>
      </c>
      <c r="I330" s="46" t="s">
        <v>1124</v>
      </c>
      <c r="J330" s="46" t="s">
        <v>1123</v>
      </c>
      <c r="K330" s="46" t="s">
        <v>1128</v>
      </c>
      <c r="L330" s="46" t="s">
        <v>1129</v>
      </c>
      <c r="M330" s="46">
        <v>8.1972000250000008</v>
      </c>
      <c r="N330" s="46">
        <v>30.250294839999999</v>
      </c>
      <c r="O330" s="46" t="s">
        <v>253</v>
      </c>
      <c r="P330" s="46" t="s">
        <v>382</v>
      </c>
      <c r="Q330" s="46" t="s">
        <v>6</v>
      </c>
      <c r="R330" s="46" t="b">
        <v>1</v>
      </c>
      <c r="S330" s="46" t="b">
        <v>0</v>
      </c>
      <c r="T330" s="46" t="b">
        <v>0</v>
      </c>
      <c r="U330" s="46" t="b">
        <v>1</v>
      </c>
      <c r="V330" s="46">
        <v>7</v>
      </c>
      <c r="W330" s="46">
        <v>28</v>
      </c>
      <c r="X330" s="46">
        <v>1</v>
      </c>
      <c r="Y330" s="46">
        <v>4</v>
      </c>
      <c r="Z330" s="46">
        <v>3</v>
      </c>
      <c r="AA330" s="46">
        <v>5</v>
      </c>
      <c r="AB330" s="46">
        <v>2</v>
      </c>
      <c r="AC330" s="46">
        <v>0</v>
      </c>
      <c r="AD330" s="46">
        <v>0</v>
      </c>
      <c r="AE330" s="46">
        <v>3</v>
      </c>
      <c r="AF330" s="46">
        <v>6</v>
      </c>
      <c r="AG330" s="46">
        <v>2</v>
      </c>
      <c r="AH330" s="46">
        <v>2</v>
      </c>
      <c r="AI330" s="46">
        <v>0</v>
      </c>
      <c r="AJ330" s="46">
        <v>15</v>
      </c>
      <c r="AK330" s="46">
        <v>13</v>
      </c>
      <c r="AL330" s="46">
        <v>8</v>
      </c>
      <c r="AM330" s="46">
        <v>0</v>
      </c>
      <c r="AN330" s="46">
        <v>28</v>
      </c>
      <c r="AO330" s="46" t="s">
        <v>12</v>
      </c>
      <c r="AP330" s="46" t="s">
        <v>48</v>
      </c>
      <c r="AR330" s="46" t="s">
        <v>234</v>
      </c>
      <c r="AV330" s="46" t="s">
        <v>255</v>
      </c>
      <c r="AX330" s="46" t="s">
        <v>65</v>
      </c>
      <c r="BD330" s="46" t="s">
        <v>256</v>
      </c>
      <c r="BE330" s="46" t="b">
        <v>1</v>
      </c>
      <c r="BF330" s="46" t="b">
        <v>1</v>
      </c>
      <c r="BG330" s="46" t="b">
        <v>0</v>
      </c>
      <c r="BH330" s="46" t="b">
        <v>0</v>
      </c>
      <c r="BI330" s="46" t="b">
        <v>0</v>
      </c>
      <c r="BJ330" s="46" t="b">
        <v>0</v>
      </c>
      <c r="BK330" s="46" t="b">
        <v>0</v>
      </c>
      <c r="BL330" s="46" t="b">
        <v>0</v>
      </c>
      <c r="BM330" s="46" t="b">
        <v>0</v>
      </c>
      <c r="BO330" s="46" t="b">
        <v>0</v>
      </c>
      <c r="BP330" s="46" t="s">
        <v>237</v>
      </c>
      <c r="BQ330" s="46" t="s">
        <v>242</v>
      </c>
      <c r="BR330" s="46" t="s">
        <v>238</v>
      </c>
      <c r="BS330" s="46" t="s">
        <v>841</v>
      </c>
      <c r="BT330" s="46" t="s">
        <v>57</v>
      </c>
      <c r="BU330" s="46" t="s">
        <v>1054</v>
      </c>
      <c r="BV330" s="46" t="s">
        <v>100</v>
      </c>
      <c r="BX330" s="46" t="s">
        <v>1123</v>
      </c>
      <c r="BY330" s="46" t="s">
        <v>1124</v>
      </c>
      <c r="CA330" s="46" t="s">
        <v>1128</v>
      </c>
      <c r="CB330" s="46" t="s">
        <v>1129</v>
      </c>
      <c r="CC330" s="46" t="s">
        <v>1123</v>
      </c>
      <c r="CD330" s="46" t="s">
        <v>237</v>
      </c>
      <c r="CU330" s="46" t="s">
        <v>264</v>
      </c>
      <c r="DA330" s="46" t="s">
        <v>245</v>
      </c>
      <c r="DB330" s="46" t="s">
        <v>245</v>
      </c>
      <c r="DC330" s="46" t="s">
        <v>245</v>
      </c>
      <c r="DD330" s="46" t="s">
        <v>246</v>
      </c>
      <c r="DE330" s="46" t="s">
        <v>246</v>
      </c>
      <c r="DF330" s="46" t="s">
        <v>246</v>
      </c>
      <c r="DG330" s="46" t="s">
        <v>246</v>
      </c>
      <c r="DH330" s="46" t="s">
        <v>247</v>
      </c>
      <c r="DK330" s="46" t="b">
        <f>vw_ET_Dataset_Public[[#This Row],[Event Location:  State PCODE]]=vw_ET_Dataset_Public[[#This Row],[Arrival from: Admin 1 PCODE]]</f>
        <v>1</v>
      </c>
      <c r="DL330" s="46" t="b">
        <f>vw_ET_Dataset_Public[[#This Row],[Event Location:  County PCODE]]=vw_ET_Dataset_Public[[#This Row],[Arrival from: Admin 2 PCODE]]</f>
        <v>1</v>
      </c>
      <c r="DM330" s="46" t="b">
        <f>vw_ET_Dataset_Public[[#This Row],[Event Location:  Payam PCODE]]=vw_ET_Dataset_Public[[#This Row],[Arrival from: Admin 3 PCODE]]</f>
        <v>1</v>
      </c>
      <c r="DN330" s="46" t="s">
        <v>3390</v>
      </c>
    </row>
    <row r="331" spans="1:118" x14ac:dyDescent="0.35">
      <c r="A331" s="46" t="s">
        <v>2338</v>
      </c>
      <c r="B331" s="47">
        <v>44396</v>
      </c>
      <c r="C331" s="47">
        <v>44355</v>
      </c>
      <c r="D331" s="47">
        <v>44391</v>
      </c>
      <c r="E331" s="46" t="s">
        <v>260</v>
      </c>
      <c r="F331" s="46" t="s">
        <v>83</v>
      </c>
      <c r="G331" s="46" t="s">
        <v>631</v>
      </c>
      <c r="H331" s="46" t="s">
        <v>84</v>
      </c>
      <c r="I331" s="46" t="s">
        <v>2381</v>
      </c>
      <c r="J331" s="46" t="s">
        <v>2068</v>
      </c>
      <c r="K331" s="46" t="s">
        <v>2391</v>
      </c>
      <c r="L331" s="46" t="s">
        <v>2392</v>
      </c>
      <c r="M331" s="46">
        <v>8.2409624669999992</v>
      </c>
      <c r="N331" s="46">
        <v>31.30741235</v>
      </c>
      <c r="O331" s="46" t="s">
        <v>232</v>
      </c>
      <c r="P331" s="46" t="s">
        <v>382</v>
      </c>
      <c r="Q331" s="46" t="s">
        <v>6</v>
      </c>
      <c r="R331" s="46" t="b">
        <v>1</v>
      </c>
      <c r="S331" s="46" t="b">
        <v>1</v>
      </c>
      <c r="T331" s="46" t="b">
        <v>0</v>
      </c>
      <c r="U331" s="46" t="b">
        <v>1</v>
      </c>
      <c r="V331" s="46">
        <v>538</v>
      </c>
      <c r="W331" s="46">
        <v>3228</v>
      </c>
      <c r="X331" s="46">
        <v>81</v>
      </c>
      <c r="Y331" s="46">
        <v>121</v>
      </c>
      <c r="Z331" s="46">
        <v>323</v>
      </c>
      <c r="AA331" s="46">
        <v>363</v>
      </c>
      <c r="AB331" s="46">
        <v>483</v>
      </c>
      <c r="AC331" s="46">
        <v>81</v>
      </c>
      <c r="AD331" s="46">
        <v>242</v>
      </c>
      <c r="AE331" s="46">
        <v>323</v>
      </c>
      <c r="AF331" s="46">
        <v>444</v>
      </c>
      <c r="AG331" s="46">
        <v>371</v>
      </c>
      <c r="AH331" s="46">
        <v>218</v>
      </c>
      <c r="AI331" s="46">
        <v>178</v>
      </c>
      <c r="AJ331" s="46">
        <v>1452</v>
      </c>
      <c r="AK331" s="46">
        <v>1776</v>
      </c>
      <c r="AL331" s="46">
        <v>767</v>
      </c>
      <c r="AM331" s="46">
        <v>259</v>
      </c>
      <c r="AN331" s="46">
        <v>3228</v>
      </c>
      <c r="AO331" s="46" t="s">
        <v>12</v>
      </c>
      <c r="AP331" s="46" t="s">
        <v>48</v>
      </c>
      <c r="AR331" s="46" t="s">
        <v>303</v>
      </c>
      <c r="AV331" s="46" t="s">
        <v>1516</v>
      </c>
      <c r="AX331" s="46" t="s">
        <v>65</v>
      </c>
      <c r="BD331" s="46" t="s">
        <v>237</v>
      </c>
      <c r="BE331" s="46" t="b">
        <v>0</v>
      </c>
      <c r="BF331" s="46" t="b">
        <v>0</v>
      </c>
      <c r="BG331" s="46" t="b">
        <v>0</v>
      </c>
      <c r="BH331" s="46" t="b">
        <v>0</v>
      </c>
      <c r="BI331" s="46" t="b">
        <v>0</v>
      </c>
      <c r="BJ331" s="46" t="b">
        <v>0</v>
      </c>
      <c r="BK331" s="46" t="b">
        <v>0</v>
      </c>
      <c r="BL331" s="46" t="b">
        <v>0</v>
      </c>
      <c r="BM331" s="46" t="b">
        <v>0</v>
      </c>
      <c r="BO331" s="46" t="b">
        <v>0</v>
      </c>
      <c r="BP331" s="46" t="s">
        <v>237</v>
      </c>
      <c r="BQ331" s="46" t="s">
        <v>242</v>
      </c>
      <c r="BR331" s="46" t="s">
        <v>238</v>
      </c>
      <c r="BS331" s="46" t="s">
        <v>260</v>
      </c>
      <c r="BT331" s="46" t="s">
        <v>83</v>
      </c>
      <c r="BU331" s="46" t="s">
        <v>631</v>
      </c>
      <c r="BV331" s="46" t="s">
        <v>84</v>
      </c>
      <c r="BX331" s="46" t="s">
        <v>1567</v>
      </c>
      <c r="BY331" s="46" t="s">
        <v>1569</v>
      </c>
      <c r="CA331" s="46" t="s">
        <v>2394</v>
      </c>
      <c r="CB331" s="46" t="s">
        <v>2393</v>
      </c>
      <c r="CC331" s="46" t="s">
        <v>1567</v>
      </c>
      <c r="CD331" s="46" t="s">
        <v>237</v>
      </c>
      <c r="CU331" s="46" t="s">
        <v>256</v>
      </c>
      <c r="CV331" s="46">
        <v>31</v>
      </c>
      <c r="CW331" s="46">
        <v>186</v>
      </c>
      <c r="CX331" s="46" t="s">
        <v>272</v>
      </c>
      <c r="CY331" s="46" t="s">
        <v>2292</v>
      </c>
      <c r="DA331" s="46" t="s">
        <v>245</v>
      </c>
      <c r="DB331" s="46" t="s">
        <v>246</v>
      </c>
      <c r="DC331" s="46" t="s">
        <v>265</v>
      </c>
      <c r="DD331" s="46" t="s">
        <v>245</v>
      </c>
      <c r="DE331" s="46" t="s">
        <v>246</v>
      </c>
      <c r="DF331" s="46" t="s">
        <v>265</v>
      </c>
      <c r="DG331" s="46" t="s">
        <v>246</v>
      </c>
      <c r="DH331" s="46" t="s">
        <v>247</v>
      </c>
      <c r="DK331" s="46" t="b">
        <f>vw_ET_Dataset_Public[[#This Row],[Event Location:  State PCODE]]=vw_ET_Dataset_Public[[#This Row],[Arrival from: Admin 1 PCODE]]</f>
        <v>1</v>
      </c>
      <c r="DL331" s="46" t="b">
        <f>vw_ET_Dataset_Public[[#This Row],[Event Location:  County PCODE]]=vw_ET_Dataset_Public[[#This Row],[Arrival from: Admin 2 PCODE]]</f>
        <v>1</v>
      </c>
      <c r="DM331" s="46" t="b">
        <f>vw_ET_Dataset_Public[[#This Row],[Event Location:  Payam PCODE]]=vw_ET_Dataset_Public[[#This Row],[Arrival from: Admin 3 PCODE]]</f>
        <v>0</v>
      </c>
      <c r="DN331" s="46" t="s">
        <v>3391</v>
      </c>
    </row>
    <row r="332" spans="1:118" x14ac:dyDescent="0.35">
      <c r="A332" s="46" t="s">
        <v>1080</v>
      </c>
      <c r="B332" s="47">
        <v>44396</v>
      </c>
      <c r="C332" s="47">
        <v>44393</v>
      </c>
      <c r="D332" s="47">
        <v>44396</v>
      </c>
      <c r="E332" s="46" t="s">
        <v>841</v>
      </c>
      <c r="F332" s="46" t="s">
        <v>57</v>
      </c>
      <c r="G332" s="46" t="s">
        <v>1054</v>
      </c>
      <c r="H332" s="46" t="s">
        <v>100</v>
      </c>
      <c r="I332" s="46" t="s">
        <v>1103</v>
      </c>
      <c r="J332" s="46" t="s">
        <v>1102</v>
      </c>
      <c r="K332" s="46" t="s">
        <v>1106</v>
      </c>
      <c r="L332" s="46" t="s">
        <v>830</v>
      </c>
      <c r="M332" s="46">
        <v>8.3477999999999994</v>
      </c>
      <c r="N332" s="46">
        <v>30.202529999999999</v>
      </c>
      <c r="O332" s="46" t="s">
        <v>253</v>
      </c>
      <c r="P332" s="46" t="s">
        <v>271</v>
      </c>
      <c r="Q332" s="46" t="s">
        <v>6</v>
      </c>
      <c r="R332" s="46" t="b">
        <v>0</v>
      </c>
      <c r="S332" s="46" t="b">
        <v>0</v>
      </c>
      <c r="T332" s="46" t="b">
        <v>0</v>
      </c>
      <c r="U332" s="46" t="b">
        <v>1</v>
      </c>
      <c r="V332" s="46">
        <v>8</v>
      </c>
      <c r="W332" s="46">
        <v>32</v>
      </c>
      <c r="X332" s="46">
        <v>0</v>
      </c>
      <c r="Y332" s="46">
        <v>2</v>
      </c>
      <c r="Z332" s="46">
        <v>3</v>
      </c>
      <c r="AA332" s="46">
        <v>2</v>
      </c>
      <c r="AB332" s="46">
        <v>5</v>
      </c>
      <c r="AC332" s="46">
        <v>3</v>
      </c>
      <c r="AD332" s="46">
        <v>2</v>
      </c>
      <c r="AE332" s="46">
        <v>3</v>
      </c>
      <c r="AF332" s="46">
        <v>1</v>
      </c>
      <c r="AG332" s="46">
        <v>6</v>
      </c>
      <c r="AH332" s="46">
        <v>3</v>
      </c>
      <c r="AI332" s="46">
        <v>2</v>
      </c>
      <c r="AJ332" s="46">
        <v>15</v>
      </c>
      <c r="AK332" s="46">
        <v>17</v>
      </c>
      <c r="AL332" s="46">
        <v>7</v>
      </c>
      <c r="AM332" s="46">
        <v>5</v>
      </c>
      <c r="AN332" s="46">
        <v>32</v>
      </c>
      <c r="AO332" s="46" t="s">
        <v>12</v>
      </c>
      <c r="AP332" s="46" t="s">
        <v>48</v>
      </c>
      <c r="AR332" s="46" t="s">
        <v>234</v>
      </c>
      <c r="AV332" s="46" t="s">
        <v>255</v>
      </c>
      <c r="AX332" s="46" t="s">
        <v>65</v>
      </c>
      <c r="BD332" s="46" t="s">
        <v>256</v>
      </c>
      <c r="BE332" s="46" t="b">
        <v>1</v>
      </c>
      <c r="BF332" s="46" t="b">
        <v>1</v>
      </c>
      <c r="BG332" s="46" t="b">
        <v>0</v>
      </c>
      <c r="BH332" s="46" t="b">
        <v>0</v>
      </c>
      <c r="BI332" s="46" t="b">
        <v>0</v>
      </c>
      <c r="BJ332" s="46" t="b">
        <v>0</v>
      </c>
      <c r="BK332" s="46" t="b">
        <v>0</v>
      </c>
      <c r="BL332" s="46" t="b">
        <v>0</v>
      </c>
      <c r="BM332" s="46" t="b">
        <v>0</v>
      </c>
      <c r="BO332" s="46" t="b">
        <v>0</v>
      </c>
      <c r="BP332" s="46" t="s">
        <v>237</v>
      </c>
      <c r="BQ332" s="46" t="s">
        <v>242</v>
      </c>
      <c r="BR332" s="46" t="s">
        <v>238</v>
      </c>
      <c r="BS332" s="46" t="s">
        <v>841</v>
      </c>
      <c r="BT332" s="46" t="s">
        <v>57</v>
      </c>
      <c r="BU332" s="46" t="s">
        <v>1054</v>
      </c>
      <c r="BV332" s="46" t="s">
        <v>100</v>
      </c>
      <c r="BX332" s="46" t="s">
        <v>1102</v>
      </c>
      <c r="BY332" s="46" t="s">
        <v>1103</v>
      </c>
      <c r="CA332" s="46" t="s">
        <v>1106</v>
      </c>
      <c r="CB332" s="46" t="s">
        <v>830</v>
      </c>
      <c r="CC332" s="46" t="s">
        <v>1102</v>
      </c>
      <c r="CD332" s="46" t="s">
        <v>237</v>
      </c>
      <c r="CU332" s="46" t="s">
        <v>264</v>
      </c>
      <c r="DA332" s="46" t="s">
        <v>245</v>
      </c>
      <c r="DB332" s="46" t="s">
        <v>245</v>
      </c>
      <c r="DC332" s="46" t="s">
        <v>245</v>
      </c>
      <c r="DD332" s="46" t="s">
        <v>246</v>
      </c>
      <c r="DE332" s="46" t="s">
        <v>246</v>
      </c>
      <c r="DF332" s="46" t="s">
        <v>246</v>
      </c>
      <c r="DG332" s="46" t="s">
        <v>246</v>
      </c>
      <c r="DH332" s="46" t="s">
        <v>247</v>
      </c>
      <c r="DK332" s="46" t="b">
        <f>vw_ET_Dataset_Public[[#This Row],[Event Location:  State PCODE]]=vw_ET_Dataset_Public[[#This Row],[Arrival from: Admin 1 PCODE]]</f>
        <v>1</v>
      </c>
      <c r="DL332" s="46" t="b">
        <f>vw_ET_Dataset_Public[[#This Row],[Event Location:  County PCODE]]=vw_ET_Dataset_Public[[#This Row],[Arrival from: Admin 2 PCODE]]</f>
        <v>1</v>
      </c>
      <c r="DM332" s="46" t="b">
        <f>vw_ET_Dataset_Public[[#This Row],[Event Location:  Payam PCODE]]=vw_ET_Dataset_Public[[#This Row],[Arrival from: Admin 3 PCODE]]</f>
        <v>1</v>
      </c>
      <c r="DN332" s="46" t="s">
        <v>3390</v>
      </c>
    </row>
    <row r="333" spans="1:118" x14ac:dyDescent="0.35">
      <c r="A333" s="46" t="s">
        <v>2356</v>
      </c>
      <c r="B333" s="47">
        <v>44397</v>
      </c>
      <c r="C333" s="47">
        <v>44357</v>
      </c>
      <c r="D333" s="47">
        <v>44389</v>
      </c>
      <c r="E333" s="46" t="s">
        <v>260</v>
      </c>
      <c r="F333" s="46" t="s">
        <v>83</v>
      </c>
      <c r="G333" s="46" t="s">
        <v>631</v>
      </c>
      <c r="H333" s="46" t="s">
        <v>84</v>
      </c>
      <c r="I333" s="46" t="s">
        <v>632</v>
      </c>
      <c r="J333" s="46" t="s">
        <v>630</v>
      </c>
      <c r="K333" s="46" t="s">
        <v>2348</v>
      </c>
      <c r="L333" s="46" t="s">
        <v>635</v>
      </c>
      <c r="M333" s="46">
        <v>8.4180603030000007</v>
      </c>
      <c r="N333" s="46">
        <v>31.329700469999999</v>
      </c>
      <c r="O333" s="46" t="s">
        <v>232</v>
      </c>
      <c r="P333" s="46" t="s">
        <v>233</v>
      </c>
      <c r="Q333" s="46" t="s">
        <v>6</v>
      </c>
      <c r="R333" s="46" t="b">
        <v>1</v>
      </c>
      <c r="S333" s="46" t="b">
        <v>1</v>
      </c>
      <c r="U333" s="46" t="b">
        <v>1</v>
      </c>
      <c r="V333" s="46">
        <v>1181</v>
      </c>
      <c r="W333" s="46">
        <v>5905</v>
      </c>
      <c r="X333" s="46">
        <v>148</v>
      </c>
      <c r="Y333" s="46">
        <v>221</v>
      </c>
      <c r="Z333" s="46">
        <v>591</v>
      </c>
      <c r="AA333" s="46">
        <v>664</v>
      </c>
      <c r="AB333" s="46">
        <v>884</v>
      </c>
      <c r="AC333" s="46">
        <v>148</v>
      </c>
      <c r="AD333" s="46">
        <v>443</v>
      </c>
      <c r="AE333" s="46">
        <v>591</v>
      </c>
      <c r="AF333" s="46">
        <v>812</v>
      </c>
      <c r="AG333" s="46">
        <v>679</v>
      </c>
      <c r="AH333" s="46">
        <v>399</v>
      </c>
      <c r="AI333" s="46">
        <v>325</v>
      </c>
      <c r="AJ333" s="46">
        <v>2656</v>
      </c>
      <c r="AK333" s="46">
        <v>3249</v>
      </c>
      <c r="AL333" s="46">
        <v>1403</v>
      </c>
      <c r="AM333" s="46">
        <v>473</v>
      </c>
      <c r="AN333" s="46">
        <v>5905</v>
      </c>
      <c r="AO333" s="46" t="s">
        <v>12</v>
      </c>
      <c r="AP333" s="46" t="s">
        <v>48</v>
      </c>
      <c r="AR333" s="46" t="s">
        <v>303</v>
      </c>
      <c r="AV333" s="46" t="s">
        <v>1516</v>
      </c>
      <c r="AX333" s="46" t="s">
        <v>65</v>
      </c>
      <c r="BD333" s="46" t="s">
        <v>256</v>
      </c>
      <c r="BE333" s="46" t="b">
        <v>1</v>
      </c>
      <c r="BF333" s="46" t="b">
        <v>1</v>
      </c>
      <c r="BJ333" s="46" t="b">
        <v>1</v>
      </c>
      <c r="BL333" s="46" t="b">
        <v>1</v>
      </c>
      <c r="BP333" s="46" t="s">
        <v>237</v>
      </c>
      <c r="BQ333" s="46" t="s">
        <v>242</v>
      </c>
      <c r="BR333" s="46" t="s">
        <v>238</v>
      </c>
      <c r="BS333" s="46" t="s">
        <v>260</v>
      </c>
      <c r="BT333" s="46" t="s">
        <v>83</v>
      </c>
      <c r="BU333" s="46" t="s">
        <v>631</v>
      </c>
      <c r="BV333" s="46" t="s">
        <v>84</v>
      </c>
      <c r="BX333" s="46" t="s">
        <v>1307</v>
      </c>
      <c r="BY333" s="46" t="s">
        <v>2342</v>
      </c>
      <c r="CA333" s="46" t="s">
        <v>2352</v>
      </c>
      <c r="CB333" s="46" t="s">
        <v>1307</v>
      </c>
      <c r="CC333" s="46" t="s">
        <v>1307</v>
      </c>
      <c r="CD333" s="46" t="s">
        <v>237</v>
      </c>
      <c r="CU333" s="46" t="s">
        <v>256</v>
      </c>
      <c r="CV333" s="46">
        <v>120</v>
      </c>
      <c r="CW333" s="46">
        <v>270</v>
      </c>
      <c r="CX333" s="46" t="s">
        <v>303</v>
      </c>
      <c r="CY333" s="46" t="s">
        <v>2292</v>
      </c>
      <c r="DA333" s="46" t="s">
        <v>245</v>
      </c>
      <c r="DB333" s="46" t="s">
        <v>265</v>
      </c>
      <c r="DC333" s="46" t="s">
        <v>265</v>
      </c>
      <c r="DD333" s="46" t="s">
        <v>245</v>
      </c>
      <c r="DE333" s="46" t="s">
        <v>265</v>
      </c>
      <c r="DF333" s="46" t="s">
        <v>245</v>
      </c>
      <c r="DG333" s="46" t="s">
        <v>246</v>
      </c>
      <c r="DH333" s="46" t="s">
        <v>247</v>
      </c>
      <c r="DK333" s="46" t="b">
        <f>vw_ET_Dataset_Public[[#This Row],[Event Location:  State PCODE]]=vw_ET_Dataset_Public[[#This Row],[Arrival from: Admin 1 PCODE]]</f>
        <v>1</v>
      </c>
      <c r="DL333" s="46" t="b">
        <f>vw_ET_Dataset_Public[[#This Row],[Event Location:  County PCODE]]=vw_ET_Dataset_Public[[#This Row],[Arrival from: Admin 2 PCODE]]</f>
        <v>1</v>
      </c>
      <c r="DM333" s="46" t="b">
        <f>vw_ET_Dataset_Public[[#This Row],[Event Location:  Payam PCODE]]=vw_ET_Dataset_Public[[#This Row],[Arrival from: Admin 3 PCODE]]</f>
        <v>0</v>
      </c>
      <c r="DN333" s="46" t="s">
        <v>3391</v>
      </c>
    </row>
    <row r="334" spans="1:118" x14ac:dyDescent="0.35">
      <c r="A334" s="46" t="s">
        <v>2344</v>
      </c>
      <c r="B334" s="47">
        <v>44397</v>
      </c>
      <c r="C334" s="47">
        <v>44367</v>
      </c>
      <c r="D334" s="47">
        <v>44393</v>
      </c>
      <c r="E334" s="46" t="s">
        <v>260</v>
      </c>
      <c r="F334" s="46" t="s">
        <v>83</v>
      </c>
      <c r="G334" s="46" t="s">
        <v>631</v>
      </c>
      <c r="H334" s="46" t="s">
        <v>84</v>
      </c>
      <c r="I334" s="46" t="s">
        <v>632</v>
      </c>
      <c r="J334" s="46" t="s">
        <v>630</v>
      </c>
      <c r="K334" s="46" t="s">
        <v>2348</v>
      </c>
      <c r="L334" s="46" t="s">
        <v>635</v>
      </c>
      <c r="M334" s="46">
        <v>8.4180603030000007</v>
      </c>
      <c r="N334" s="46">
        <v>31.329700469999999</v>
      </c>
      <c r="O334" s="46" t="s">
        <v>232</v>
      </c>
      <c r="P334" s="46" t="s">
        <v>382</v>
      </c>
      <c r="Q334" s="46" t="s">
        <v>6</v>
      </c>
      <c r="R334" s="46" t="b">
        <v>1</v>
      </c>
      <c r="S334" s="46" t="b">
        <v>1</v>
      </c>
      <c r="U334" s="46" t="b">
        <v>1</v>
      </c>
      <c r="V334" s="46">
        <v>809</v>
      </c>
      <c r="W334" s="46">
        <v>4045</v>
      </c>
      <c r="X334" s="46">
        <v>101</v>
      </c>
      <c r="Y334" s="46">
        <v>152</v>
      </c>
      <c r="Z334" s="46">
        <v>405</v>
      </c>
      <c r="AA334" s="46">
        <v>455</v>
      </c>
      <c r="AB334" s="46">
        <v>607</v>
      </c>
      <c r="AC334" s="46">
        <v>101</v>
      </c>
      <c r="AD334" s="46">
        <v>303</v>
      </c>
      <c r="AE334" s="46">
        <v>405</v>
      </c>
      <c r="AF334" s="46">
        <v>556</v>
      </c>
      <c r="AG334" s="46">
        <v>465</v>
      </c>
      <c r="AH334" s="46">
        <v>273</v>
      </c>
      <c r="AI334" s="46">
        <v>222</v>
      </c>
      <c r="AJ334" s="46">
        <v>1821</v>
      </c>
      <c r="AK334" s="46">
        <v>2224</v>
      </c>
      <c r="AL334" s="46">
        <v>961</v>
      </c>
      <c r="AM334" s="46">
        <v>323</v>
      </c>
      <c r="AN334" s="46">
        <v>4045</v>
      </c>
      <c r="AO334" s="46" t="s">
        <v>12</v>
      </c>
      <c r="AP334" s="46" t="s">
        <v>48</v>
      </c>
      <c r="AR334" s="46" t="s">
        <v>303</v>
      </c>
      <c r="AV334" s="46" t="s">
        <v>1516</v>
      </c>
      <c r="AX334" s="46" t="s">
        <v>65</v>
      </c>
      <c r="BD334" s="46" t="s">
        <v>237</v>
      </c>
      <c r="BP334" s="46" t="s">
        <v>237</v>
      </c>
      <c r="BQ334" s="46" t="s">
        <v>242</v>
      </c>
      <c r="BR334" s="46" t="s">
        <v>238</v>
      </c>
      <c r="BS334" s="46" t="s">
        <v>260</v>
      </c>
      <c r="BT334" s="46" t="s">
        <v>83</v>
      </c>
      <c r="BU334" s="46" t="s">
        <v>631</v>
      </c>
      <c r="BV334" s="46" t="s">
        <v>84</v>
      </c>
      <c r="BX334" s="46" t="s">
        <v>1307</v>
      </c>
      <c r="BY334" s="46" t="s">
        <v>2342</v>
      </c>
      <c r="CA334" s="46" t="s">
        <v>2350</v>
      </c>
      <c r="CB334" s="46" t="s">
        <v>2349</v>
      </c>
      <c r="CC334" s="46" t="s">
        <v>1307</v>
      </c>
      <c r="CD334" s="46" t="s">
        <v>237</v>
      </c>
      <c r="CU334" s="46" t="s">
        <v>256</v>
      </c>
      <c r="CV334" s="46">
        <v>53</v>
      </c>
      <c r="CW334" s="46">
        <v>318</v>
      </c>
      <c r="CX334" s="46" t="s">
        <v>303</v>
      </c>
      <c r="CY334" s="46" t="s">
        <v>2292</v>
      </c>
      <c r="DA334" s="46" t="s">
        <v>245</v>
      </c>
      <c r="DB334" s="46" t="s">
        <v>265</v>
      </c>
      <c r="DC334" s="46" t="s">
        <v>246</v>
      </c>
      <c r="DD334" s="46" t="s">
        <v>245</v>
      </c>
      <c r="DE334" s="46" t="s">
        <v>265</v>
      </c>
      <c r="DF334" s="46" t="s">
        <v>245</v>
      </c>
      <c r="DG334" s="46" t="s">
        <v>246</v>
      </c>
      <c r="DH334" s="46" t="s">
        <v>247</v>
      </c>
      <c r="DK334" s="46" t="b">
        <f>vw_ET_Dataset_Public[[#This Row],[Event Location:  State PCODE]]=vw_ET_Dataset_Public[[#This Row],[Arrival from: Admin 1 PCODE]]</f>
        <v>1</v>
      </c>
      <c r="DL334" s="46" t="b">
        <f>vw_ET_Dataset_Public[[#This Row],[Event Location:  County PCODE]]=vw_ET_Dataset_Public[[#This Row],[Arrival from: Admin 2 PCODE]]</f>
        <v>1</v>
      </c>
      <c r="DM334" s="46" t="b">
        <f>vw_ET_Dataset_Public[[#This Row],[Event Location:  Payam PCODE]]=vw_ET_Dataset_Public[[#This Row],[Arrival from: Admin 3 PCODE]]</f>
        <v>0</v>
      </c>
      <c r="DN334" s="46" t="s">
        <v>3391</v>
      </c>
    </row>
    <row r="335" spans="1:118" x14ac:dyDescent="0.35">
      <c r="A335" s="46" t="s">
        <v>2788</v>
      </c>
      <c r="B335" s="47">
        <v>44397</v>
      </c>
      <c r="C335" s="47">
        <v>44377</v>
      </c>
      <c r="D335" s="47">
        <v>44393</v>
      </c>
      <c r="E335" s="46" t="s">
        <v>260</v>
      </c>
      <c r="F335" s="46" t="s">
        <v>83</v>
      </c>
      <c r="G335" s="46" t="s">
        <v>631</v>
      </c>
      <c r="H335" s="46" t="s">
        <v>84</v>
      </c>
      <c r="I335" s="46" t="s">
        <v>632</v>
      </c>
      <c r="J335" s="46" t="s">
        <v>630</v>
      </c>
      <c r="K335" s="46" t="s">
        <v>2339</v>
      </c>
      <c r="L335" s="46" t="s">
        <v>2340</v>
      </c>
      <c r="M335" s="46">
        <v>8.2870860000000004</v>
      </c>
      <c r="N335" s="46">
        <v>31.343646</v>
      </c>
      <c r="O335" s="46" t="s">
        <v>232</v>
      </c>
      <c r="P335" s="46" t="s">
        <v>233</v>
      </c>
      <c r="Q335" s="46" t="s">
        <v>6</v>
      </c>
      <c r="R335" s="46" t="b">
        <v>1</v>
      </c>
      <c r="S335" s="46" t="b">
        <v>1</v>
      </c>
      <c r="T335" s="46" t="b">
        <v>0</v>
      </c>
      <c r="U335" s="46" t="b">
        <v>1</v>
      </c>
      <c r="V335" s="46">
        <v>655</v>
      </c>
      <c r="W335" s="46">
        <v>3930</v>
      </c>
      <c r="X335" s="46">
        <v>98</v>
      </c>
      <c r="Y335" s="46">
        <v>147</v>
      </c>
      <c r="Z335" s="46">
        <v>393</v>
      </c>
      <c r="AA335" s="46">
        <v>442</v>
      </c>
      <c r="AB335" s="46">
        <v>590</v>
      </c>
      <c r="AC335" s="46">
        <v>98</v>
      </c>
      <c r="AD335" s="46">
        <v>295</v>
      </c>
      <c r="AE335" s="46">
        <v>393</v>
      </c>
      <c r="AF335" s="46">
        <v>540</v>
      </c>
      <c r="AG335" s="46">
        <v>453</v>
      </c>
      <c r="AH335" s="46">
        <v>265</v>
      </c>
      <c r="AI335" s="46">
        <v>216</v>
      </c>
      <c r="AJ335" s="46">
        <v>1768</v>
      </c>
      <c r="AK335" s="46">
        <v>2162</v>
      </c>
      <c r="AL335" s="46">
        <v>933</v>
      </c>
      <c r="AM335" s="46">
        <v>314</v>
      </c>
      <c r="AN335" s="46">
        <v>3930</v>
      </c>
      <c r="AO335" s="46" t="s">
        <v>12</v>
      </c>
      <c r="AP335" s="46" t="s">
        <v>48</v>
      </c>
      <c r="AR335" s="46" t="s">
        <v>234</v>
      </c>
      <c r="AV335" s="46" t="s">
        <v>1516</v>
      </c>
      <c r="AX335" s="46" t="s">
        <v>65</v>
      </c>
      <c r="BD335" s="46" t="s">
        <v>237</v>
      </c>
      <c r="BE335" s="46" t="b">
        <v>0</v>
      </c>
      <c r="BF335" s="46" t="b">
        <v>0</v>
      </c>
      <c r="BG335" s="46" t="b">
        <v>0</v>
      </c>
      <c r="BH335" s="46" t="b">
        <v>0</v>
      </c>
      <c r="BI335" s="46" t="b">
        <v>0</v>
      </c>
      <c r="BJ335" s="46" t="b">
        <v>0</v>
      </c>
      <c r="BK335" s="46" t="b">
        <v>0</v>
      </c>
      <c r="BL335" s="46" t="b">
        <v>0</v>
      </c>
      <c r="BM335" s="46" t="b">
        <v>0</v>
      </c>
      <c r="BO335" s="46" t="b">
        <v>0</v>
      </c>
      <c r="BP335" s="46" t="s">
        <v>237</v>
      </c>
      <c r="BQ335" s="46" t="s">
        <v>242</v>
      </c>
      <c r="BR335" s="46" t="s">
        <v>238</v>
      </c>
      <c r="BS335" s="46" t="s">
        <v>260</v>
      </c>
      <c r="BT335" s="46" t="s">
        <v>83</v>
      </c>
      <c r="BU335" s="46" t="s">
        <v>631</v>
      </c>
      <c r="BV335" s="46" t="s">
        <v>84</v>
      </c>
      <c r="BX335" s="46" t="s">
        <v>1307</v>
      </c>
      <c r="BY335" s="46" t="s">
        <v>2342</v>
      </c>
      <c r="CA335" s="46" t="s">
        <v>2343</v>
      </c>
      <c r="CB335" s="46" t="s">
        <v>2341</v>
      </c>
      <c r="CC335" s="46" t="s">
        <v>1307</v>
      </c>
      <c r="CD335" s="46" t="s">
        <v>237</v>
      </c>
      <c r="CU335" s="46" t="s">
        <v>256</v>
      </c>
      <c r="CV335" s="46">
        <v>48</v>
      </c>
      <c r="CW335" s="46">
        <v>288</v>
      </c>
      <c r="CX335" s="46" t="s">
        <v>303</v>
      </c>
      <c r="CY335" s="46" t="s">
        <v>2292</v>
      </c>
      <c r="DA335" s="46" t="s">
        <v>245</v>
      </c>
      <c r="DB335" s="46" t="s">
        <v>265</v>
      </c>
      <c r="DC335" s="46" t="s">
        <v>265</v>
      </c>
      <c r="DD335" s="46" t="s">
        <v>245</v>
      </c>
      <c r="DE335" s="46" t="s">
        <v>265</v>
      </c>
      <c r="DF335" s="46" t="s">
        <v>245</v>
      </c>
      <c r="DG335" s="46" t="s">
        <v>246</v>
      </c>
      <c r="DH335" s="46" t="s">
        <v>247</v>
      </c>
      <c r="DK335" s="46" t="b">
        <f>vw_ET_Dataset_Public[[#This Row],[Event Location:  State PCODE]]=vw_ET_Dataset_Public[[#This Row],[Arrival from: Admin 1 PCODE]]</f>
        <v>1</v>
      </c>
      <c r="DL335" s="46" t="b">
        <f>vw_ET_Dataset_Public[[#This Row],[Event Location:  County PCODE]]=vw_ET_Dataset_Public[[#This Row],[Arrival from: Admin 2 PCODE]]</f>
        <v>1</v>
      </c>
      <c r="DM335" s="46" t="b">
        <f>vw_ET_Dataset_Public[[#This Row],[Event Location:  Payam PCODE]]=vw_ET_Dataset_Public[[#This Row],[Arrival from: Admin 3 PCODE]]</f>
        <v>0</v>
      </c>
      <c r="DN335" s="46" t="s">
        <v>3391</v>
      </c>
    </row>
    <row r="336" spans="1:118" x14ac:dyDescent="0.35">
      <c r="A336" s="46" t="s">
        <v>1067</v>
      </c>
      <c r="B336" s="47">
        <v>44397</v>
      </c>
      <c r="C336" s="47">
        <v>44392</v>
      </c>
      <c r="D336" s="47">
        <v>44397</v>
      </c>
      <c r="E336" s="46" t="s">
        <v>841</v>
      </c>
      <c r="F336" s="46" t="s">
        <v>57</v>
      </c>
      <c r="G336" s="46" t="s">
        <v>1054</v>
      </c>
      <c r="H336" s="46" t="s">
        <v>100</v>
      </c>
      <c r="I336" s="46" t="s">
        <v>1055</v>
      </c>
      <c r="J336" s="46" t="s">
        <v>1053</v>
      </c>
      <c r="K336" s="46" t="s">
        <v>1062</v>
      </c>
      <c r="L336" s="46" t="s">
        <v>1063</v>
      </c>
      <c r="M336" s="46">
        <v>8.2908670000000004</v>
      </c>
      <c r="N336" s="46">
        <v>30.23385</v>
      </c>
      <c r="O336" s="46" t="s">
        <v>253</v>
      </c>
      <c r="P336" s="46" t="s">
        <v>271</v>
      </c>
      <c r="Q336" s="46" t="s">
        <v>6</v>
      </c>
      <c r="R336" s="46" t="b">
        <v>0</v>
      </c>
      <c r="S336" s="46" t="b">
        <v>0</v>
      </c>
      <c r="T336" s="46" t="b">
        <v>0</v>
      </c>
      <c r="U336" s="46" t="b">
        <v>1</v>
      </c>
      <c r="V336" s="46">
        <v>9</v>
      </c>
      <c r="W336" s="46">
        <v>36</v>
      </c>
      <c r="X336" s="46">
        <v>2</v>
      </c>
      <c r="Y336" s="46">
        <v>3</v>
      </c>
      <c r="Z336" s="46">
        <v>3</v>
      </c>
      <c r="AA336" s="46">
        <v>3</v>
      </c>
      <c r="AB336" s="46">
        <v>4</v>
      </c>
      <c r="AC336" s="46">
        <v>2</v>
      </c>
      <c r="AD336" s="46">
        <v>1</v>
      </c>
      <c r="AE336" s="46">
        <v>3</v>
      </c>
      <c r="AF336" s="46">
        <v>6</v>
      </c>
      <c r="AG336" s="46">
        <v>4</v>
      </c>
      <c r="AH336" s="46">
        <v>3</v>
      </c>
      <c r="AI336" s="46">
        <v>2</v>
      </c>
      <c r="AJ336" s="46">
        <v>17</v>
      </c>
      <c r="AK336" s="46">
        <v>19</v>
      </c>
      <c r="AL336" s="46">
        <v>9</v>
      </c>
      <c r="AM336" s="46">
        <v>4</v>
      </c>
      <c r="AN336" s="46">
        <v>36</v>
      </c>
      <c r="AO336" s="46" t="s">
        <v>12</v>
      </c>
      <c r="AP336" s="46" t="s">
        <v>48</v>
      </c>
      <c r="AR336" s="46" t="s">
        <v>234</v>
      </c>
      <c r="AV336" s="46" t="s">
        <v>255</v>
      </c>
      <c r="AX336" s="46" t="s">
        <v>65</v>
      </c>
      <c r="BD336" s="46" t="s">
        <v>256</v>
      </c>
      <c r="BE336" s="46" t="b">
        <v>1</v>
      </c>
      <c r="BF336" s="46" t="b">
        <v>0</v>
      </c>
      <c r="BG336" s="46" t="b">
        <v>0</v>
      </c>
      <c r="BH336" s="46" t="b">
        <v>0</v>
      </c>
      <c r="BI336" s="46" t="b">
        <v>0</v>
      </c>
      <c r="BJ336" s="46" t="b">
        <v>0</v>
      </c>
      <c r="BK336" s="46" t="b">
        <v>0</v>
      </c>
      <c r="BL336" s="46" t="b">
        <v>0</v>
      </c>
      <c r="BM336" s="46" t="b">
        <v>0</v>
      </c>
      <c r="BO336" s="46" t="b">
        <v>0</v>
      </c>
      <c r="BP336" s="46" t="s">
        <v>237</v>
      </c>
      <c r="BQ336" s="46" t="s">
        <v>242</v>
      </c>
      <c r="BR336" s="46" t="s">
        <v>238</v>
      </c>
      <c r="BS336" s="46" t="s">
        <v>841</v>
      </c>
      <c r="BT336" s="46" t="s">
        <v>57</v>
      </c>
      <c r="BU336" s="46" t="s">
        <v>1054</v>
      </c>
      <c r="BV336" s="46" t="s">
        <v>100</v>
      </c>
      <c r="BX336" s="46" t="s">
        <v>1053</v>
      </c>
      <c r="BY336" s="46" t="s">
        <v>1055</v>
      </c>
      <c r="CA336" s="46" t="s">
        <v>1065</v>
      </c>
      <c r="CB336" s="46" t="s">
        <v>1064</v>
      </c>
      <c r="CC336" s="46" t="s">
        <v>1053</v>
      </c>
      <c r="CD336" s="46" t="s">
        <v>237</v>
      </c>
      <c r="CU336" s="46" t="s">
        <v>264</v>
      </c>
      <c r="DA336" s="46" t="s">
        <v>245</v>
      </c>
      <c r="DB336" s="46" t="s">
        <v>245</v>
      </c>
      <c r="DC336" s="46" t="s">
        <v>245</v>
      </c>
      <c r="DD336" s="46" t="s">
        <v>246</v>
      </c>
      <c r="DE336" s="46" t="s">
        <v>246</v>
      </c>
      <c r="DF336" s="46" t="s">
        <v>246</v>
      </c>
      <c r="DG336" s="46" t="s">
        <v>246</v>
      </c>
      <c r="DH336" s="46" t="s">
        <v>247</v>
      </c>
      <c r="DK336" s="46" t="b">
        <f>vw_ET_Dataset_Public[[#This Row],[Event Location:  State PCODE]]=vw_ET_Dataset_Public[[#This Row],[Arrival from: Admin 1 PCODE]]</f>
        <v>1</v>
      </c>
      <c r="DL336" s="46" t="b">
        <f>vw_ET_Dataset_Public[[#This Row],[Event Location:  County PCODE]]=vw_ET_Dataset_Public[[#This Row],[Arrival from: Admin 2 PCODE]]</f>
        <v>1</v>
      </c>
      <c r="DM336" s="46" t="b">
        <f>vw_ET_Dataset_Public[[#This Row],[Event Location:  Payam PCODE]]=vw_ET_Dataset_Public[[#This Row],[Arrival from: Admin 3 PCODE]]</f>
        <v>1</v>
      </c>
      <c r="DN336" s="46" t="s">
        <v>3390</v>
      </c>
    </row>
    <row r="337" spans="1:118" x14ac:dyDescent="0.35">
      <c r="A337" s="46" t="s">
        <v>2370</v>
      </c>
      <c r="B337" s="47">
        <v>44398</v>
      </c>
      <c r="C337" s="47">
        <v>44373</v>
      </c>
      <c r="D337" s="47">
        <v>44392</v>
      </c>
      <c r="E337" s="46" t="s">
        <v>260</v>
      </c>
      <c r="F337" s="46" t="s">
        <v>83</v>
      </c>
      <c r="G337" s="46" t="s">
        <v>631</v>
      </c>
      <c r="H337" s="46" t="s">
        <v>84</v>
      </c>
      <c r="I337" s="46" t="s">
        <v>632</v>
      </c>
      <c r="J337" s="46" t="s">
        <v>630</v>
      </c>
      <c r="K337" s="46" t="s">
        <v>2345</v>
      </c>
      <c r="L337" s="46" t="s">
        <v>2346</v>
      </c>
      <c r="M337" s="46">
        <v>8.4012699130000001</v>
      </c>
      <c r="N337" s="46">
        <v>31.337499619999999</v>
      </c>
      <c r="O337" s="46" t="s">
        <v>232</v>
      </c>
      <c r="P337" s="46" t="s">
        <v>382</v>
      </c>
      <c r="Q337" s="46" t="s">
        <v>6</v>
      </c>
      <c r="R337" s="46" t="b">
        <v>1</v>
      </c>
      <c r="S337" s="46" t="b">
        <v>1</v>
      </c>
      <c r="U337" s="46" t="b">
        <v>1</v>
      </c>
      <c r="V337" s="46">
        <v>768</v>
      </c>
      <c r="W337" s="46">
        <v>3840</v>
      </c>
      <c r="X337" s="46">
        <v>96</v>
      </c>
      <c r="Y337" s="46">
        <v>144</v>
      </c>
      <c r="Z337" s="46">
        <v>384</v>
      </c>
      <c r="AA337" s="46">
        <v>432</v>
      </c>
      <c r="AB337" s="46">
        <v>571</v>
      </c>
      <c r="AC337" s="46">
        <v>96</v>
      </c>
      <c r="AD337" s="46">
        <v>288</v>
      </c>
      <c r="AE337" s="46">
        <v>389</v>
      </c>
      <c r="AF337" s="46">
        <v>528</v>
      </c>
      <c r="AG337" s="46">
        <v>442</v>
      </c>
      <c r="AH337" s="46">
        <v>259</v>
      </c>
      <c r="AI337" s="46">
        <v>211</v>
      </c>
      <c r="AJ337" s="46">
        <v>1723</v>
      </c>
      <c r="AK337" s="46">
        <v>2117</v>
      </c>
      <c r="AL337" s="46">
        <v>917</v>
      </c>
      <c r="AM337" s="46">
        <v>307</v>
      </c>
      <c r="AN337" s="46">
        <v>3840</v>
      </c>
      <c r="AO337" s="46" t="s">
        <v>12</v>
      </c>
      <c r="AP337" s="46" t="s">
        <v>48</v>
      </c>
      <c r="AR337" s="46" t="s">
        <v>234</v>
      </c>
      <c r="AV337" s="46" t="s">
        <v>1516</v>
      </c>
      <c r="AX337" s="46" t="s">
        <v>65</v>
      </c>
      <c r="BD337" s="46" t="s">
        <v>237</v>
      </c>
      <c r="BP337" s="46" t="s">
        <v>237</v>
      </c>
      <c r="BQ337" s="46" t="s">
        <v>242</v>
      </c>
      <c r="BR337" s="46" t="s">
        <v>238</v>
      </c>
      <c r="BS337" s="46" t="s">
        <v>260</v>
      </c>
      <c r="BT337" s="46" t="s">
        <v>83</v>
      </c>
      <c r="BU337" s="46" t="s">
        <v>631</v>
      </c>
      <c r="BV337" s="46" t="s">
        <v>84</v>
      </c>
      <c r="BX337" s="46" t="s">
        <v>352</v>
      </c>
      <c r="BY337" s="46" t="s">
        <v>244</v>
      </c>
      <c r="BZ337" s="46" t="s">
        <v>1307</v>
      </c>
      <c r="CA337" s="46" t="s">
        <v>244</v>
      </c>
      <c r="CB337" s="46" t="s">
        <v>240</v>
      </c>
      <c r="CC337" s="46" t="s">
        <v>703</v>
      </c>
      <c r="CD337" s="46" t="s">
        <v>237</v>
      </c>
      <c r="CU337" s="46" t="s">
        <v>256</v>
      </c>
      <c r="CV337" s="46">
        <v>41</v>
      </c>
      <c r="CW337" s="46">
        <v>205</v>
      </c>
      <c r="CX337" s="46" t="s">
        <v>327</v>
      </c>
      <c r="CY337" s="46" t="s">
        <v>2292</v>
      </c>
      <c r="DA337" s="46" t="s">
        <v>245</v>
      </c>
      <c r="DB337" s="46" t="s">
        <v>265</v>
      </c>
      <c r="DC337" s="46" t="s">
        <v>265</v>
      </c>
      <c r="DD337" s="46" t="s">
        <v>245</v>
      </c>
      <c r="DE337" s="46" t="s">
        <v>265</v>
      </c>
      <c r="DF337" s="46" t="s">
        <v>245</v>
      </c>
      <c r="DG337" s="46" t="s">
        <v>246</v>
      </c>
      <c r="DH337" s="46" t="s">
        <v>247</v>
      </c>
      <c r="DK337" s="46" t="b">
        <f>vw_ET_Dataset_Public[[#This Row],[Event Location:  State PCODE]]=vw_ET_Dataset_Public[[#This Row],[Arrival from: Admin 1 PCODE]]</f>
        <v>1</v>
      </c>
      <c r="DL337" s="46" t="b">
        <f>vw_ET_Dataset_Public[[#This Row],[Event Location:  County PCODE]]=vw_ET_Dataset_Public[[#This Row],[Arrival from: Admin 2 PCODE]]</f>
        <v>1</v>
      </c>
      <c r="DM337" s="46" t="b">
        <f>vw_ET_Dataset_Public[[#This Row],[Event Location:  Payam PCODE]]=vw_ET_Dataset_Public[[#This Row],[Arrival from: Admin 3 PCODE]]</f>
        <v>0</v>
      </c>
      <c r="DN337" s="46" t="s">
        <v>3391</v>
      </c>
    </row>
    <row r="338" spans="1:118" x14ac:dyDescent="0.35">
      <c r="A338" s="46" t="s">
        <v>2375</v>
      </c>
      <c r="B338" s="47">
        <v>44399</v>
      </c>
      <c r="C338" s="47">
        <v>44383</v>
      </c>
      <c r="D338" s="47">
        <v>44396</v>
      </c>
      <c r="E338" s="46" t="s">
        <v>260</v>
      </c>
      <c r="F338" s="46" t="s">
        <v>83</v>
      </c>
      <c r="G338" s="46" t="s">
        <v>631</v>
      </c>
      <c r="H338" s="46" t="s">
        <v>84</v>
      </c>
      <c r="I338" s="46" t="s">
        <v>2358</v>
      </c>
      <c r="J338" s="46" t="s">
        <v>2357</v>
      </c>
      <c r="K338" s="46" t="s">
        <v>2359</v>
      </c>
      <c r="L338" s="46" t="s">
        <v>2360</v>
      </c>
      <c r="M338" s="46">
        <v>7.92</v>
      </c>
      <c r="N338" s="46">
        <v>30.736000000000001</v>
      </c>
      <c r="O338" s="46" t="s">
        <v>232</v>
      </c>
      <c r="P338" s="46" t="s">
        <v>382</v>
      </c>
      <c r="Q338" s="46" t="s">
        <v>6</v>
      </c>
      <c r="R338" s="46" t="b">
        <v>1</v>
      </c>
      <c r="S338" s="46" t="b">
        <v>1</v>
      </c>
      <c r="U338" s="46" t="b">
        <v>1</v>
      </c>
      <c r="V338" s="46">
        <v>467</v>
      </c>
      <c r="W338" s="46">
        <v>2335</v>
      </c>
      <c r="X338" s="46">
        <v>58</v>
      </c>
      <c r="Y338" s="46">
        <v>88</v>
      </c>
      <c r="Z338" s="46">
        <v>234</v>
      </c>
      <c r="AA338" s="46">
        <v>263</v>
      </c>
      <c r="AB338" s="46">
        <v>350</v>
      </c>
      <c r="AC338" s="46">
        <v>58</v>
      </c>
      <c r="AD338" s="46">
        <v>175</v>
      </c>
      <c r="AE338" s="46">
        <v>234</v>
      </c>
      <c r="AF338" s="46">
        <v>322</v>
      </c>
      <c r="AG338" s="46">
        <v>269</v>
      </c>
      <c r="AH338" s="46">
        <v>158</v>
      </c>
      <c r="AI338" s="46">
        <v>126</v>
      </c>
      <c r="AJ338" s="46">
        <v>1051</v>
      </c>
      <c r="AK338" s="46">
        <v>1284</v>
      </c>
      <c r="AL338" s="46">
        <v>555</v>
      </c>
      <c r="AM338" s="46">
        <v>184</v>
      </c>
      <c r="AN338" s="46">
        <v>2335</v>
      </c>
      <c r="AO338" s="46" t="s">
        <v>12</v>
      </c>
      <c r="AP338" s="46" t="s">
        <v>48</v>
      </c>
      <c r="AR338" s="46" t="s">
        <v>303</v>
      </c>
      <c r="AV338" s="46" t="s">
        <v>1516</v>
      </c>
      <c r="AX338" s="46" t="s">
        <v>65</v>
      </c>
      <c r="BD338" s="46" t="s">
        <v>237</v>
      </c>
      <c r="BP338" s="46" t="s">
        <v>237</v>
      </c>
      <c r="BQ338" s="46" t="s">
        <v>242</v>
      </c>
      <c r="BR338" s="46" t="s">
        <v>238</v>
      </c>
      <c r="BS338" s="46" t="s">
        <v>260</v>
      </c>
      <c r="BT338" s="46" t="s">
        <v>83</v>
      </c>
      <c r="BU338" s="46" t="s">
        <v>631</v>
      </c>
      <c r="BV338" s="46" t="s">
        <v>84</v>
      </c>
      <c r="BX338" s="46" t="s">
        <v>2361</v>
      </c>
      <c r="BY338" s="46" t="s">
        <v>2363</v>
      </c>
      <c r="CA338" s="46" t="s">
        <v>2364</v>
      </c>
      <c r="CB338" s="46" t="s">
        <v>2362</v>
      </c>
      <c r="CC338" s="46" t="s">
        <v>2361</v>
      </c>
      <c r="CD338" s="46" t="s">
        <v>237</v>
      </c>
      <c r="CU338" s="46" t="s">
        <v>256</v>
      </c>
      <c r="CV338" s="46">
        <v>115</v>
      </c>
      <c r="CW338" s="46">
        <v>575</v>
      </c>
      <c r="CX338" s="46" t="s">
        <v>272</v>
      </c>
      <c r="CY338" s="46" t="s">
        <v>2292</v>
      </c>
      <c r="DA338" s="46" t="s">
        <v>245</v>
      </c>
      <c r="DB338" s="46" t="s">
        <v>246</v>
      </c>
      <c r="DC338" s="46" t="s">
        <v>265</v>
      </c>
      <c r="DD338" s="46" t="s">
        <v>245</v>
      </c>
      <c r="DE338" s="46" t="s">
        <v>246</v>
      </c>
      <c r="DF338" s="46" t="s">
        <v>245</v>
      </c>
      <c r="DG338" s="46" t="s">
        <v>246</v>
      </c>
      <c r="DH338" s="46" t="s">
        <v>247</v>
      </c>
      <c r="DK338" s="46" t="b">
        <f>vw_ET_Dataset_Public[[#This Row],[Event Location:  State PCODE]]=vw_ET_Dataset_Public[[#This Row],[Arrival from: Admin 1 PCODE]]</f>
        <v>1</v>
      </c>
      <c r="DL338" s="46" t="b">
        <f>vw_ET_Dataset_Public[[#This Row],[Event Location:  County PCODE]]=vw_ET_Dataset_Public[[#This Row],[Arrival from: Admin 2 PCODE]]</f>
        <v>1</v>
      </c>
      <c r="DM338" s="46" t="b">
        <f>vw_ET_Dataset_Public[[#This Row],[Event Location:  Payam PCODE]]=vw_ET_Dataset_Public[[#This Row],[Arrival from: Admin 3 PCODE]]</f>
        <v>0</v>
      </c>
      <c r="DN338" s="46" t="s">
        <v>3391</v>
      </c>
    </row>
    <row r="339" spans="1:118" x14ac:dyDescent="0.35">
      <c r="A339" s="46" t="s">
        <v>1105</v>
      </c>
      <c r="B339" s="47">
        <v>44399</v>
      </c>
      <c r="C339" s="47">
        <v>44395</v>
      </c>
      <c r="D339" s="47">
        <v>44399</v>
      </c>
      <c r="E339" s="46" t="s">
        <v>841</v>
      </c>
      <c r="F339" s="46" t="s">
        <v>57</v>
      </c>
      <c r="G339" s="46" t="s">
        <v>1054</v>
      </c>
      <c r="H339" s="46" t="s">
        <v>100</v>
      </c>
      <c r="I339" s="46" t="s">
        <v>1116</v>
      </c>
      <c r="J339" s="46" t="s">
        <v>1115</v>
      </c>
      <c r="K339" s="46" t="s">
        <v>1120</v>
      </c>
      <c r="L339" s="46" t="s">
        <v>1121</v>
      </c>
      <c r="M339" s="46">
        <v>8.2898289999999992</v>
      </c>
      <c r="N339" s="46">
        <v>30.151437999999999</v>
      </c>
      <c r="O339" s="46" t="s">
        <v>253</v>
      </c>
      <c r="P339" s="46" t="s">
        <v>271</v>
      </c>
      <c r="Q339" s="46" t="s">
        <v>6</v>
      </c>
      <c r="R339" s="46" t="b">
        <v>0</v>
      </c>
      <c r="S339" s="46" t="b">
        <v>0</v>
      </c>
      <c r="T339" s="46" t="b">
        <v>0</v>
      </c>
      <c r="U339" s="46" t="b">
        <v>1</v>
      </c>
      <c r="V339" s="46">
        <v>6</v>
      </c>
      <c r="W339" s="46">
        <v>24</v>
      </c>
      <c r="X339" s="46">
        <v>1</v>
      </c>
      <c r="Y339" s="46">
        <v>1</v>
      </c>
      <c r="Z339" s="46">
        <v>3</v>
      </c>
      <c r="AA339" s="46">
        <v>3</v>
      </c>
      <c r="AB339" s="46">
        <v>0</v>
      </c>
      <c r="AC339" s="46">
        <v>2</v>
      </c>
      <c r="AD339" s="46">
        <v>0</v>
      </c>
      <c r="AE339" s="46">
        <v>2</v>
      </c>
      <c r="AF339" s="46">
        <v>5</v>
      </c>
      <c r="AG339" s="46">
        <v>4</v>
      </c>
      <c r="AH339" s="46">
        <v>2</v>
      </c>
      <c r="AI339" s="46">
        <v>1</v>
      </c>
      <c r="AJ339" s="46">
        <v>10</v>
      </c>
      <c r="AK339" s="46">
        <v>14</v>
      </c>
      <c r="AL339" s="46">
        <v>4</v>
      </c>
      <c r="AM339" s="46">
        <v>3</v>
      </c>
      <c r="AN339" s="46">
        <v>24</v>
      </c>
      <c r="AO339" s="46" t="s">
        <v>12</v>
      </c>
      <c r="AP339" s="46" t="s">
        <v>48</v>
      </c>
      <c r="AR339" s="46" t="s">
        <v>234</v>
      </c>
      <c r="AV339" s="46" t="s">
        <v>255</v>
      </c>
      <c r="AX339" s="46" t="s">
        <v>65</v>
      </c>
      <c r="BD339" s="46" t="s">
        <v>256</v>
      </c>
      <c r="BE339" s="46" t="b">
        <v>0</v>
      </c>
      <c r="BF339" s="46" t="b">
        <v>0</v>
      </c>
      <c r="BG339" s="46" t="b">
        <v>0</v>
      </c>
      <c r="BH339" s="46" t="b">
        <v>0</v>
      </c>
      <c r="BI339" s="46" t="b">
        <v>0</v>
      </c>
      <c r="BJ339" s="46" t="b">
        <v>0</v>
      </c>
      <c r="BK339" s="46" t="b">
        <v>0</v>
      </c>
      <c r="BL339" s="46" t="b">
        <v>0</v>
      </c>
      <c r="BM339" s="46" t="b">
        <v>0</v>
      </c>
      <c r="BO339" s="46" t="b">
        <v>1</v>
      </c>
      <c r="BP339" s="46" t="s">
        <v>237</v>
      </c>
      <c r="BQ339" s="46" t="s">
        <v>242</v>
      </c>
      <c r="BR339" s="46" t="s">
        <v>238</v>
      </c>
      <c r="BS339" s="46" t="s">
        <v>841</v>
      </c>
      <c r="BT339" s="46" t="s">
        <v>57</v>
      </c>
      <c r="BU339" s="46" t="s">
        <v>1054</v>
      </c>
      <c r="BV339" s="46" t="s">
        <v>100</v>
      </c>
      <c r="BX339" s="46" t="s">
        <v>1115</v>
      </c>
      <c r="BY339" s="46" t="s">
        <v>1116</v>
      </c>
      <c r="CA339" s="46" t="s">
        <v>1120</v>
      </c>
      <c r="CB339" s="46" t="s">
        <v>1121</v>
      </c>
      <c r="CC339" s="46" t="s">
        <v>1115</v>
      </c>
      <c r="CD339" s="46" t="s">
        <v>237</v>
      </c>
      <c r="CU339" s="46" t="s">
        <v>264</v>
      </c>
      <c r="DA339" s="46" t="s">
        <v>245</v>
      </c>
      <c r="DB339" s="46" t="s">
        <v>245</v>
      </c>
      <c r="DC339" s="46" t="s">
        <v>245</v>
      </c>
      <c r="DD339" s="46" t="s">
        <v>246</v>
      </c>
      <c r="DE339" s="46" t="s">
        <v>246</v>
      </c>
      <c r="DF339" s="46" t="s">
        <v>246</v>
      </c>
      <c r="DG339" s="46" t="s">
        <v>246</v>
      </c>
      <c r="DH339" s="46" t="s">
        <v>247</v>
      </c>
      <c r="DK339" s="46" t="b">
        <f>vw_ET_Dataset_Public[[#This Row],[Event Location:  State PCODE]]=vw_ET_Dataset_Public[[#This Row],[Arrival from: Admin 1 PCODE]]</f>
        <v>1</v>
      </c>
      <c r="DL339" s="46" t="b">
        <f>vw_ET_Dataset_Public[[#This Row],[Event Location:  County PCODE]]=vw_ET_Dataset_Public[[#This Row],[Arrival from: Admin 2 PCODE]]</f>
        <v>1</v>
      </c>
      <c r="DM339" s="46" t="b">
        <f>vw_ET_Dataset_Public[[#This Row],[Event Location:  Payam PCODE]]=vw_ET_Dataset_Public[[#This Row],[Arrival from: Admin 3 PCODE]]</f>
        <v>1</v>
      </c>
      <c r="DN339" s="46" t="s">
        <v>3390</v>
      </c>
    </row>
    <row r="340" spans="1:118" x14ac:dyDescent="0.35">
      <c r="A340" s="46" t="s">
        <v>2365</v>
      </c>
      <c r="B340" s="47">
        <v>44400</v>
      </c>
      <c r="C340" s="47">
        <v>44377</v>
      </c>
      <c r="D340" s="47">
        <v>44393</v>
      </c>
      <c r="E340" s="46" t="s">
        <v>260</v>
      </c>
      <c r="F340" s="46" t="s">
        <v>83</v>
      </c>
      <c r="G340" s="46" t="s">
        <v>631</v>
      </c>
      <c r="H340" s="46" t="s">
        <v>84</v>
      </c>
      <c r="I340" s="46" t="s">
        <v>2358</v>
      </c>
      <c r="J340" s="46" t="s">
        <v>2357</v>
      </c>
      <c r="K340" s="46" t="s">
        <v>2371</v>
      </c>
      <c r="L340" s="46" t="s">
        <v>2372</v>
      </c>
      <c r="M340" s="46">
        <v>7.9320000000000004</v>
      </c>
      <c r="N340" s="46">
        <v>30.818999999999999</v>
      </c>
      <c r="O340" s="46" t="s">
        <v>232</v>
      </c>
      <c r="P340" s="46" t="s">
        <v>382</v>
      </c>
      <c r="Q340" s="46" t="s">
        <v>6</v>
      </c>
      <c r="R340" s="46" t="b">
        <v>1</v>
      </c>
      <c r="S340" s="46" t="b">
        <v>1</v>
      </c>
      <c r="U340" s="46" t="b">
        <v>1</v>
      </c>
      <c r="V340" s="46">
        <v>570</v>
      </c>
      <c r="W340" s="46">
        <v>2850</v>
      </c>
      <c r="X340" s="46">
        <v>71</v>
      </c>
      <c r="Y340" s="46">
        <v>107</v>
      </c>
      <c r="Z340" s="46">
        <v>285</v>
      </c>
      <c r="AA340" s="46">
        <v>321</v>
      </c>
      <c r="AB340" s="46">
        <v>427</v>
      </c>
      <c r="AC340" s="46">
        <v>71</v>
      </c>
      <c r="AD340" s="46">
        <v>214</v>
      </c>
      <c r="AE340" s="46">
        <v>285</v>
      </c>
      <c r="AF340" s="46">
        <v>392</v>
      </c>
      <c r="AG340" s="46">
        <v>328</v>
      </c>
      <c r="AH340" s="46">
        <v>192</v>
      </c>
      <c r="AI340" s="46">
        <v>157</v>
      </c>
      <c r="AJ340" s="46">
        <v>1282</v>
      </c>
      <c r="AK340" s="46">
        <v>1568</v>
      </c>
      <c r="AL340" s="46">
        <v>677</v>
      </c>
      <c r="AM340" s="46">
        <v>228</v>
      </c>
      <c r="AN340" s="46">
        <v>2850</v>
      </c>
      <c r="AO340" s="46" t="s">
        <v>12</v>
      </c>
      <c r="AP340" s="46" t="s">
        <v>48</v>
      </c>
      <c r="AR340" s="46" t="s">
        <v>303</v>
      </c>
      <c r="AV340" s="46" t="s">
        <v>1516</v>
      </c>
      <c r="AX340" s="46" t="s">
        <v>65</v>
      </c>
      <c r="BD340" s="46" t="s">
        <v>237</v>
      </c>
      <c r="BP340" s="46" t="s">
        <v>237</v>
      </c>
      <c r="BQ340" s="46" t="s">
        <v>242</v>
      </c>
      <c r="BR340" s="46" t="s">
        <v>238</v>
      </c>
      <c r="BS340" s="46" t="s">
        <v>260</v>
      </c>
      <c r="BT340" s="46" t="s">
        <v>83</v>
      </c>
      <c r="BU340" s="46" t="s">
        <v>631</v>
      </c>
      <c r="BV340" s="46" t="s">
        <v>84</v>
      </c>
      <c r="BX340" s="46" t="s">
        <v>2361</v>
      </c>
      <c r="BY340" s="46" t="s">
        <v>2363</v>
      </c>
      <c r="CA340" s="46" t="s">
        <v>2374</v>
      </c>
      <c r="CB340" s="46" t="s">
        <v>2373</v>
      </c>
      <c r="CC340" s="46" t="s">
        <v>2361</v>
      </c>
      <c r="CD340" s="46" t="s">
        <v>237</v>
      </c>
      <c r="CU340" s="46" t="s">
        <v>256</v>
      </c>
      <c r="CV340" s="46">
        <v>157</v>
      </c>
      <c r="CW340" s="46">
        <v>785</v>
      </c>
      <c r="CX340" s="46" t="s">
        <v>272</v>
      </c>
      <c r="CY340" s="46" t="s">
        <v>2256</v>
      </c>
      <c r="DA340" s="46" t="s">
        <v>245</v>
      </c>
      <c r="DB340" s="46" t="s">
        <v>265</v>
      </c>
      <c r="DC340" s="46" t="s">
        <v>265</v>
      </c>
      <c r="DD340" s="46" t="s">
        <v>245</v>
      </c>
      <c r="DE340" s="46" t="s">
        <v>265</v>
      </c>
      <c r="DF340" s="46" t="s">
        <v>245</v>
      </c>
      <c r="DG340" s="46" t="s">
        <v>265</v>
      </c>
      <c r="DH340" s="46" t="s">
        <v>247</v>
      </c>
      <c r="DK340" s="46" t="b">
        <f>vw_ET_Dataset_Public[[#This Row],[Event Location:  State PCODE]]=vw_ET_Dataset_Public[[#This Row],[Arrival from: Admin 1 PCODE]]</f>
        <v>1</v>
      </c>
      <c r="DL340" s="46" t="b">
        <f>vw_ET_Dataset_Public[[#This Row],[Event Location:  County PCODE]]=vw_ET_Dataset_Public[[#This Row],[Arrival from: Admin 2 PCODE]]</f>
        <v>1</v>
      </c>
      <c r="DM340" s="46" t="b">
        <f>vw_ET_Dataset_Public[[#This Row],[Event Location:  Payam PCODE]]=vw_ET_Dataset_Public[[#This Row],[Arrival from: Admin 3 PCODE]]</f>
        <v>0</v>
      </c>
      <c r="DN340" s="46" t="s">
        <v>3391</v>
      </c>
    </row>
    <row r="341" spans="1:118" x14ac:dyDescent="0.35">
      <c r="A341" s="46" t="s">
        <v>1119</v>
      </c>
      <c r="B341" s="47">
        <v>44402</v>
      </c>
      <c r="C341" s="47">
        <v>44392</v>
      </c>
      <c r="D341" s="47">
        <v>44402</v>
      </c>
      <c r="E341" s="46" t="s">
        <v>841</v>
      </c>
      <c r="F341" s="46" t="s">
        <v>57</v>
      </c>
      <c r="G341" s="46" t="s">
        <v>1054</v>
      </c>
      <c r="H341" s="46" t="s">
        <v>100</v>
      </c>
      <c r="I341" s="46" t="s">
        <v>1055</v>
      </c>
      <c r="J341" s="46" t="s">
        <v>1053</v>
      </c>
      <c r="K341" s="46" t="s">
        <v>2207</v>
      </c>
      <c r="L341" s="46" t="s">
        <v>2208</v>
      </c>
      <c r="M341" s="46">
        <v>8.2024899999999992</v>
      </c>
      <c r="N341" s="46">
        <v>30.291080000000001</v>
      </c>
      <c r="O341" s="46" t="s">
        <v>232</v>
      </c>
      <c r="P341" s="46" t="s">
        <v>233</v>
      </c>
      <c r="Q341" s="46" t="s">
        <v>6</v>
      </c>
      <c r="U341" s="46" t="b">
        <v>1</v>
      </c>
      <c r="V341" s="46">
        <v>28</v>
      </c>
      <c r="W341" s="46">
        <v>178</v>
      </c>
      <c r="X341" s="46">
        <v>4</v>
      </c>
      <c r="Y341" s="46">
        <v>6</v>
      </c>
      <c r="Z341" s="46">
        <v>16</v>
      </c>
      <c r="AA341" s="46">
        <v>30</v>
      </c>
      <c r="AB341" s="46">
        <v>23</v>
      </c>
      <c r="AC341" s="46">
        <v>12</v>
      </c>
      <c r="AD341" s="46">
        <v>2</v>
      </c>
      <c r="AE341" s="46">
        <v>3</v>
      </c>
      <c r="AF341" s="46">
        <v>33</v>
      </c>
      <c r="AG341" s="46">
        <v>24</v>
      </c>
      <c r="AH341" s="46">
        <v>16</v>
      </c>
      <c r="AI341" s="46">
        <v>9</v>
      </c>
      <c r="AJ341" s="46">
        <v>91</v>
      </c>
      <c r="AK341" s="46">
        <v>87</v>
      </c>
      <c r="AL341" s="46">
        <v>15</v>
      </c>
      <c r="AM341" s="46">
        <v>21</v>
      </c>
      <c r="AN341" s="46">
        <v>178</v>
      </c>
      <c r="AO341" s="46" t="s">
        <v>12</v>
      </c>
      <c r="AP341" s="46" t="s">
        <v>48</v>
      </c>
      <c r="AR341" s="46" t="s">
        <v>234</v>
      </c>
      <c r="AV341" s="46" t="s">
        <v>255</v>
      </c>
      <c r="AX341" s="46" t="s">
        <v>65</v>
      </c>
      <c r="AY341" s="46" t="s">
        <v>2205</v>
      </c>
      <c r="BD341" s="46" t="s">
        <v>256</v>
      </c>
      <c r="BE341" s="46" t="b">
        <v>1</v>
      </c>
      <c r="BF341" s="46" t="b">
        <v>1</v>
      </c>
      <c r="BH341" s="46" t="b">
        <v>1</v>
      </c>
      <c r="BL341" s="46" t="b">
        <v>1</v>
      </c>
      <c r="BP341" s="46" t="s">
        <v>237</v>
      </c>
      <c r="BQ341" s="46" t="s">
        <v>242</v>
      </c>
      <c r="BR341" s="46" t="s">
        <v>238</v>
      </c>
      <c r="BS341" s="46" t="s">
        <v>841</v>
      </c>
      <c r="BT341" s="46" t="s">
        <v>57</v>
      </c>
      <c r="BU341" s="46" t="s">
        <v>1054</v>
      </c>
      <c r="BV341" s="46" t="s">
        <v>100</v>
      </c>
      <c r="BX341" s="46" t="s">
        <v>1053</v>
      </c>
      <c r="BY341" s="46" t="s">
        <v>1055</v>
      </c>
      <c r="CA341" s="46" t="s">
        <v>2210</v>
      </c>
      <c r="CB341" s="46" t="s">
        <v>2209</v>
      </c>
      <c r="CC341" s="46" t="s">
        <v>1053</v>
      </c>
      <c r="CD341" s="46" t="s">
        <v>237</v>
      </c>
      <c r="CU341" s="46" t="s">
        <v>264</v>
      </c>
      <c r="DA341" s="46" t="s">
        <v>245</v>
      </c>
      <c r="DB341" s="46" t="s">
        <v>245</v>
      </c>
      <c r="DC341" s="46" t="s">
        <v>245</v>
      </c>
      <c r="DD341" s="46" t="s">
        <v>246</v>
      </c>
      <c r="DE341" s="46" t="s">
        <v>246</v>
      </c>
      <c r="DF341" s="46" t="s">
        <v>265</v>
      </c>
      <c r="DG341" s="46" t="s">
        <v>246</v>
      </c>
      <c r="DH341" s="46" t="s">
        <v>247</v>
      </c>
      <c r="DK341" s="46" t="b">
        <f>vw_ET_Dataset_Public[[#This Row],[Event Location:  State PCODE]]=vw_ET_Dataset_Public[[#This Row],[Arrival from: Admin 1 PCODE]]</f>
        <v>1</v>
      </c>
      <c r="DL341" s="46" t="b">
        <f>vw_ET_Dataset_Public[[#This Row],[Event Location:  County PCODE]]=vw_ET_Dataset_Public[[#This Row],[Arrival from: Admin 2 PCODE]]</f>
        <v>1</v>
      </c>
      <c r="DM341" s="46" t="b">
        <f>vw_ET_Dataset_Public[[#This Row],[Event Location:  Payam PCODE]]=vw_ET_Dataset_Public[[#This Row],[Arrival from: Admin 3 PCODE]]</f>
        <v>1</v>
      </c>
      <c r="DN341" s="46" t="s">
        <v>3390</v>
      </c>
    </row>
    <row r="342" spans="1:118" x14ac:dyDescent="0.35">
      <c r="A342" s="46" t="s">
        <v>1030</v>
      </c>
      <c r="B342" s="47">
        <v>44402</v>
      </c>
      <c r="C342" s="47">
        <v>44396</v>
      </c>
      <c r="D342" s="47">
        <v>44402</v>
      </c>
      <c r="E342" s="46" t="s">
        <v>841</v>
      </c>
      <c r="F342" s="46" t="s">
        <v>57</v>
      </c>
      <c r="G342" s="46" t="s">
        <v>987</v>
      </c>
      <c r="H342" s="46" t="s">
        <v>99</v>
      </c>
      <c r="I342" s="46" t="s">
        <v>1027</v>
      </c>
      <c r="J342" s="46" t="s">
        <v>99</v>
      </c>
      <c r="K342" s="46" t="s">
        <v>1028</v>
      </c>
      <c r="L342" s="46" t="s">
        <v>99</v>
      </c>
      <c r="M342" s="46">
        <v>8.5940080000000005</v>
      </c>
      <c r="N342" s="46">
        <v>29.994394</v>
      </c>
      <c r="O342" s="46" t="s">
        <v>232</v>
      </c>
      <c r="P342" s="46" t="s">
        <v>382</v>
      </c>
      <c r="Q342" s="46" t="s">
        <v>24</v>
      </c>
      <c r="R342" s="46" t="b">
        <v>1</v>
      </c>
      <c r="U342" s="46" t="b">
        <v>1</v>
      </c>
      <c r="V342" s="46">
        <v>7</v>
      </c>
      <c r="W342" s="46">
        <v>35</v>
      </c>
      <c r="X342" s="46">
        <v>2</v>
      </c>
      <c r="Y342" s="46">
        <v>1</v>
      </c>
      <c r="Z342" s="46">
        <v>5</v>
      </c>
      <c r="AA342" s="46">
        <v>6</v>
      </c>
      <c r="AB342" s="46">
        <v>4</v>
      </c>
      <c r="AC342" s="46">
        <v>0</v>
      </c>
      <c r="AD342" s="46">
        <v>1</v>
      </c>
      <c r="AE342" s="46">
        <v>0</v>
      </c>
      <c r="AF342" s="46">
        <v>7</v>
      </c>
      <c r="AG342" s="46">
        <v>5</v>
      </c>
      <c r="AH342" s="46">
        <v>2</v>
      </c>
      <c r="AI342" s="46">
        <v>2</v>
      </c>
      <c r="AJ342" s="46">
        <v>18</v>
      </c>
      <c r="AK342" s="46">
        <v>17</v>
      </c>
      <c r="AL342" s="46">
        <v>4</v>
      </c>
      <c r="AM342" s="46">
        <v>2</v>
      </c>
      <c r="AN342" s="46">
        <v>35</v>
      </c>
      <c r="AP342" s="46" t="s">
        <v>48</v>
      </c>
      <c r="AR342" s="46" t="s">
        <v>303</v>
      </c>
      <c r="AU342" s="46" t="b">
        <v>1</v>
      </c>
      <c r="AV342" s="46" t="s">
        <v>304</v>
      </c>
      <c r="AX342" s="46" t="s">
        <v>305</v>
      </c>
      <c r="BD342" s="46" t="s">
        <v>256</v>
      </c>
      <c r="BE342" s="46" t="b">
        <v>1</v>
      </c>
      <c r="BH342" s="46" t="b">
        <v>1</v>
      </c>
      <c r="BJ342" s="46" t="b">
        <v>1</v>
      </c>
      <c r="BP342" s="46" t="s">
        <v>237</v>
      </c>
      <c r="BQ342" s="46" t="s">
        <v>944</v>
      </c>
      <c r="BR342" s="46" t="s">
        <v>942</v>
      </c>
      <c r="BS342" s="46" t="s">
        <v>945</v>
      </c>
      <c r="BT342" s="46" t="s">
        <v>943</v>
      </c>
      <c r="BU342" s="46" t="s">
        <v>946</v>
      </c>
      <c r="BV342" s="46" t="s">
        <v>943</v>
      </c>
      <c r="BX342" s="46" t="s">
        <v>352</v>
      </c>
      <c r="BY342" s="46" t="s">
        <v>244</v>
      </c>
      <c r="BZ342" s="46" t="s">
        <v>1029</v>
      </c>
      <c r="CC342" s="46" t="s">
        <v>1029</v>
      </c>
      <c r="CU342" s="46" t="s">
        <v>264</v>
      </c>
      <c r="DA342" s="46" t="s">
        <v>245</v>
      </c>
      <c r="DB342" s="46" t="s">
        <v>245</v>
      </c>
      <c r="DC342" s="46" t="s">
        <v>245</v>
      </c>
      <c r="DD342" s="46" t="s">
        <v>246</v>
      </c>
      <c r="DE342" s="46" t="s">
        <v>246</v>
      </c>
      <c r="DF342" s="46" t="s">
        <v>246</v>
      </c>
      <c r="DG342" s="46" t="s">
        <v>246</v>
      </c>
      <c r="DH342" s="46" t="s">
        <v>247</v>
      </c>
      <c r="DK342" s="46" t="b">
        <f>vw_ET_Dataset_Public[[#This Row],[Event Location:  State PCODE]]=vw_ET_Dataset_Public[[#This Row],[Arrival from: Admin 1 PCODE]]</f>
        <v>0</v>
      </c>
      <c r="DL342" s="46" t="b">
        <f>vw_ET_Dataset_Public[[#This Row],[Event Location:  County PCODE]]=vw_ET_Dataset_Public[[#This Row],[Arrival from: Admin 2 PCODE]]</f>
        <v>0</v>
      </c>
      <c r="DM342" s="46" t="b">
        <f>vw_ET_Dataset_Public[[#This Row],[Event Location:  Payam PCODE]]=vw_ET_Dataset_Public[[#This Row],[Arrival from: Admin 3 PCODE]]</f>
        <v>0</v>
      </c>
      <c r="DN342" s="46" t="s">
        <v>3393</v>
      </c>
    </row>
    <row r="343" spans="1:118" x14ac:dyDescent="0.35">
      <c r="A343" s="46" t="s">
        <v>1061</v>
      </c>
      <c r="B343" s="47">
        <v>44402</v>
      </c>
      <c r="C343" s="47">
        <v>44396</v>
      </c>
      <c r="D343" s="47">
        <v>44402</v>
      </c>
      <c r="E343" s="46" t="s">
        <v>841</v>
      </c>
      <c r="F343" s="46" t="s">
        <v>57</v>
      </c>
      <c r="G343" s="46" t="s">
        <v>1054</v>
      </c>
      <c r="H343" s="46" t="s">
        <v>100</v>
      </c>
      <c r="I343" s="46" t="s">
        <v>1076</v>
      </c>
      <c r="J343" s="46" t="s">
        <v>1074</v>
      </c>
      <c r="K343" s="46" t="s">
        <v>1081</v>
      </c>
      <c r="L343" s="46" t="s">
        <v>1082</v>
      </c>
      <c r="M343" s="46">
        <v>8.2959999999999994</v>
      </c>
      <c r="N343" s="46">
        <v>30.125</v>
      </c>
      <c r="O343" s="46" t="s">
        <v>232</v>
      </c>
      <c r="P343" s="46" t="s">
        <v>382</v>
      </c>
      <c r="Q343" s="46" t="s">
        <v>24</v>
      </c>
      <c r="R343" s="46" t="b">
        <v>1</v>
      </c>
      <c r="S343" s="46" t="b">
        <v>0</v>
      </c>
      <c r="T343" s="46" t="b">
        <v>0</v>
      </c>
      <c r="U343" s="46" t="b">
        <v>1</v>
      </c>
      <c r="V343" s="46">
        <v>10</v>
      </c>
      <c r="W343" s="46">
        <v>55</v>
      </c>
      <c r="X343" s="46">
        <v>2</v>
      </c>
      <c r="Y343" s="46">
        <v>3</v>
      </c>
      <c r="Z343" s="46">
        <v>7</v>
      </c>
      <c r="AA343" s="46">
        <v>10</v>
      </c>
      <c r="AB343" s="46">
        <v>5</v>
      </c>
      <c r="AC343" s="46">
        <v>3</v>
      </c>
      <c r="AD343" s="46">
        <v>1</v>
      </c>
      <c r="AE343" s="46">
        <v>4</v>
      </c>
      <c r="AF343" s="46">
        <v>10</v>
      </c>
      <c r="AG343" s="46">
        <v>8</v>
      </c>
      <c r="AH343" s="46">
        <v>0</v>
      </c>
      <c r="AI343" s="46">
        <v>2</v>
      </c>
      <c r="AJ343" s="46">
        <v>30</v>
      </c>
      <c r="AK343" s="46">
        <v>25</v>
      </c>
      <c r="AL343" s="46">
        <v>10</v>
      </c>
      <c r="AM343" s="46">
        <v>5</v>
      </c>
      <c r="AN343" s="46">
        <v>55</v>
      </c>
      <c r="AP343" s="46" t="s">
        <v>48</v>
      </c>
      <c r="AR343" s="46" t="s">
        <v>303</v>
      </c>
      <c r="AS343" s="46" t="b">
        <v>0</v>
      </c>
      <c r="AT343" s="46" t="b">
        <v>0</v>
      </c>
      <c r="AU343" s="46" t="b">
        <v>1</v>
      </c>
      <c r="AV343" s="46" t="s">
        <v>304</v>
      </c>
      <c r="AX343" s="46" t="s">
        <v>305</v>
      </c>
      <c r="BD343" s="46" t="s">
        <v>256</v>
      </c>
      <c r="BE343" s="46" t="b">
        <v>1</v>
      </c>
      <c r="BF343" s="46" t="b">
        <v>0</v>
      </c>
      <c r="BG343" s="46" t="b">
        <v>0</v>
      </c>
      <c r="BH343" s="46" t="b">
        <v>1</v>
      </c>
      <c r="BI343" s="46" t="b">
        <v>0</v>
      </c>
      <c r="BJ343" s="46" t="b">
        <v>1</v>
      </c>
      <c r="BK343" s="46" t="b">
        <v>0</v>
      </c>
      <c r="BL343" s="46" t="b">
        <v>0</v>
      </c>
      <c r="BM343" s="46" t="b">
        <v>0</v>
      </c>
      <c r="BO343" s="46" t="b">
        <v>0</v>
      </c>
      <c r="BP343" s="46" t="s">
        <v>237</v>
      </c>
      <c r="BQ343" s="46" t="s">
        <v>944</v>
      </c>
      <c r="BR343" s="46" t="s">
        <v>942</v>
      </c>
      <c r="BS343" s="46" t="s">
        <v>945</v>
      </c>
      <c r="BT343" s="46" t="s">
        <v>943</v>
      </c>
      <c r="BU343" s="46" t="s">
        <v>946</v>
      </c>
      <c r="BV343" s="46" t="s">
        <v>943</v>
      </c>
      <c r="BX343" s="46" t="s">
        <v>352</v>
      </c>
      <c r="BY343" s="46" t="s">
        <v>244</v>
      </c>
      <c r="BZ343" s="46" t="s">
        <v>1029</v>
      </c>
      <c r="CC343" s="46" t="s">
        <v>1029</v>
      </c>
      <c r="CU343" s="46" t="s">
        <v>264</v>
      </c>
      <c r="DA343" s="46" t="s">
        <v>245</v>
      </c>
      <c r="DB343" s="46" t="s">
        <v>245</v>
      </c>
      <c r="DC343" s="46" t="s">
        <v>245</v>
      </c>
      <c r="DD343" s="46" t="s">
        <v>246</v>
      </c>
      <c r="DE343" s="46" t="s">
        <v>246</v>
      </c>
      <c r="DF343" s="46" t="s">
        <v>246</v>
      </c>
      <c r="DG343" s="46" t="s">
        <v>246</v>
      </c>
      <c r="DH343" s="46" t="s">
        <v>247</v>
      </c>
      <c r="DK343" s="46" t="b">
        <f>vw_ET_Dataset_Public[[#This Row],[Event Location:  State PCODE]]=vw_ET_Dataset_Public[[#This Row],[Arrival from: Admin 1 PCODE]]</f>
        <v>0</v>
      </c>
      <c r="DL343" s="46" t="b">
        <f>vw_ET_Dataset_Public[[#This Row],[Event Location:  County PCODE]]=vw_ET_Dataset_Public[[#This Row],[Arrival from: Admin 2 PCODE]]</f>
        <v>0</v>
      </c>
      <c r="DM343" s="46" t="b">
        <f>vw_ET_Dataset_Public[[#This Row],[Event Location:  Payam PCODE]]=vw_ET_Dataset_Public[[#This Row],[Arrival from: Admin 3 PCODE]]</f>
        <v>0</v>
      </c>
      <c r="DN343" s="46" t="s">
        <v>3393</v>
      </c>
    </row>
    <row r="344" spans="1:118" x14ac:dyDescent="0.35">
      <c r="A344" s="46" t="s">
        <v>1437</v>
      </c>
      <c r="B344" s="47">
        <v>44402</v>
      </c>
      <c r="C344" s="47">
        <v>44396</v>
      </c>
      <c r="D344" s="47">
        <v>44402</v>
      </c>
      <c r="E344" s="46" t="s">
        <v>841</v>
      </c>
      <c r="F344" s="46" t="s">
        <v>57</v>
      </c>
      <c r="G344" s="46" t="s">
        <v>1321</v>
      </c>
      <c r="H344" s="46" t="s">
        <v>98</v>
      </c>
      <c r="I344" s="46" t="s">
        <v>1403</v>
      </c>
      <c r="J344" s="46" t="s">
        <v>98</v>
      </c>
      <c r="K344" s="46" t="s">
        <v>1443</v>
      </c>
      <c r="L344" s="46" t="s">
        <v>1444</v>
      </c>
      <c r="M344" s="46">
        <v>9.2920660000000002</v>
      </c>
      <c r="N344" s="46">
        <v>29.791523999999999</v>
      </c>
      <c r="O344" s="46" t="s">
        <v>232</v>
      </c>
      <c r="P344" s="46" t="s">
        <v>382</v>
      </c>
      <c r="Q344" s="46" t="s">
        <v>24</v>
      </c>
      <c r="R344" s="46" t="b">
        <v>1</v>
      </c>
      <c r="S344" s="46" t="b">
        <v>0</v>
      </c>
      <c r="T344" s="46" t="b">
        <v>0</v>
      </c>
      <c r="U344" s="46" t="b">
        <v>1</v>
      </c>
      <c r="V344" s="46">
        <v>11</v>
      </c>
      <c r="W344" s="46">
        <v>51</v>
      </c>
      <c r="X344" s="46">
        <v>0</v>
      </c>
      <c r="Y344" s="46">
        <v>5</v>
      </c>
      <c r="Z344" s="46">
        <v>2</v>
      </c>
      <c r="AA344" s="46">
        <v>10</v>
      </c>
      <c r="AB344" s="46">
        <v>6</v>
      </c>
      <c r="AC344" s="46">
        <v>3</v>
      </c>
      <c r="AD344" s="46">
        <v>1</v>
      </c>
      <c r="AE344" s="46">
        <v>2</v>
      </c>
      <c r="AF344" s="46">
        <v>10</v>
      </c>
      <c r="AG344" s="46">
        <v>8</v>
      </c>
      <c r="AH344" s="46">
        <v>0</v>
      </c>
      <c r="AI344" s="46">
        <v>4</v>
      </c>
      <c r="AJ344" s="46">
        <v>26</v>
      </c>
      <c r="AK344" s="46">
        <v>25</v>
      </c>
      <c r="AL344" s="46">
        <v>8</v>
      </c>
      <c r="AM344" s="46">
        <v>7</v>
      </c>
      <c r="AN344" s="46">
        <v>51</v>
      </c>
      <c r="AP344" s="46" t="s">
        <v>48</v>
      </c>
      <c r="AR344" s="46" t="s">
        <v>303</v>
      </c>
      <c r="AS344" s="46" t="b">
        <v>0</v>
      </c>
      <c r="AT344" s="46" t="b">
        <v>0</v>
      </c>
      <c r="AU344" s="46" t="b">
        <v>1</v>
      </c>
      <c r="AV344" s="46" t="s">
        <v>304</v>
      </c>
      <c r="AX344" s="46" t="s">
        <v>305</v>
      </c>
      <c r="BD344" s="46" t="s">
        <v>256</v>
      </c>
      <c r="BE344" s="46" t="b">
        <v>1</v>
      </c>
      <c r="BF344" s="46" t="b">
        <v>0</v>
      </c>
      <c r="BG344" s="46" t="b">
        <v>0</v>
      </c>
      <c r="BH344" s="46" t="b">
        <v>1</v>
      </c>
      <c r="BI344" s="46" t="b">
        <v>0</v>
      </c>
      <c r="BJ344" s="46" t="b">
        <v>1</v>
      </c>
      <c r="BK344" s="46" t="b">
        <v>0</v>
      </c>
      <c r="BL344" s="46" t="b">
        <v>0</v>
      </c>
      <c r="BM344" s="46" t="b">
        <v>0</v>
      </c>
      <c r="BO344" s="46" t="b">
        <v>0</v>
      </c>
      <c r="BP344" s="46" t="s">
        <v>237</v>
      </c>
      <c r="BQ344" s="46" t="s">
        <v>944</v>
      </c>
      <c r="BR344" s="46" t="s">
        <v>942</v>
      </c>
      <c r="BS344" s="46" t="s">
        <v>945</v>
      </c>
      <c r="BT344" s="46" t="s">
        <v>943</v>
      </c>
      <c r="BU344" s="46" t="s">
        <v>946</v>
      </c>
      <c r="BV344" s="46" t="s">
        <v>943</v>
      </c>
      <c r="BX344" s="46" t="s">
        <v>352</v>
      </c>
      <c r="BY344" s="46" t="s">
        <v>244</v>
      </c>
      <c r="BZ344" s="46" t="s">
        <v>1029</v>
      </c>
      <c r="CC344" s="46" t="s">
        <v>1029</v>
      </c>
      <c r="CU344" s="46" t="s">
        <v>264</v>
      </c>
      <c r="DA344" s="46" t="s">
        <v>245</v>
      </c>
      <c r="DB344" s="46" t="s">
        <v>246</v>
      </c>
      <c r="DC344" s="46" t="s">
        <v>245</v>
      </c>
      <c r="DD344" s="46" t="s">
        <v>246</v>
      </c>
      <c r="DE344" s="46" t="s">
        <v>246</v>
      </c>
      <c r="DF344" s="46" t="s">
        <v>246</v>
      </c>
      <c r="DG344" s="46" t="s">
        <v>246</v>
      </c>
      <c r="DH344" s="46" t="s">
        <v>247</v>
      </c>
      <c r="DK344" s="46" t="b">
        <f>vw_ET_Dataset_Public[[#This Row],[Event Location:  State PCODE]]=vw_ET_Dataset_Public[[#This Row],[Arrival from: Admin 1 PCODE]]</f>
        <v>0</v>
      </c>
      <c r="DL344" s="46" t="b">
        <f>vw_ET_Dataset_Public[[#This Row],[Event Location:  County PCODE]]=vw_ET_Dataset_Public[[#This Row],[Arrival from: Admin 2 PCODE]]</f>
        <v>0</v>
      </c>
      <c r="DM344" s="46" t="b">
        <f>vw_ET_Dataset_Public[[#This Row],[Event Location:  Payam PCODE]]=vw_ET_Dataset_Public[[#This Row],[Arrival from: Admin 3 PCODE]]</f>
        <v>0</v>
      </c>
      <c r="DN344" s="46" t="s">
        <v>3393</v>
      </c>
    </row>
    <row r="345" spans="1:118" x14ac:dyDescent="0.35">
      <c r="A345" s="46" t="s">
        <v>2682</v>
      </c>
      <c r="B345" s="47">
        <v>44402</v>
      </c>
      <c r="C345" s="47">
        <v>44396</v>
      </c>
      <c r="D345" s="47">
        <v>44402</v>
      </c>
      <c r="E345" s="46" t="s">
        <v>841</v>
      </c>
      <c r="F345" s="46" t="s">
        <v>57</v>
      </c>
      <c r="G345" s="46" t="s">
        <v>1321</v>
      </c>
      <c r="H345" s="46" t="s">
        <v>98</v>
      </c>
      <c r="I345" s="46" t="s">
        <v>1403</v>
      </c>
      <c r="J345" s="46" t="s">
        <v>98</v>
      </c>
      <c r="K345" s="46" t="s">
        <v>1404</v>
      </c>
      <c r="L345" s="46" t="s">
        <v>1402</v>
      </c>
      <c r="M345" s="46">
        <v>9.2894232999999993</v>
      </c>
      <c r="N345" s="46">
        <v>29.789508399999999</v>
      </c>
      <c r="O345" s="46" t="s">
        <v>232</v>
      </c>
      <c r="P345" s="46" t="s">
        <v>382</v>
      </c>
      <c r="Q345" s="46" t="s">
        <v>24</v>
      </c>
      <c r="R345" s="46" t="b">
        <v>1</v>
      </c>
      <c r="S345" s="46" t="b">
        <v>0</v>
      </c>
      <c r="T345" s="46" t="b">
        <v>0</v>
      </c>
      <c r="U345" s="46" t="b">
        <v>1</v>
      </c>
      <c r="V345" s="46">
        <v>6</v>
      </c>
      <c r="W345" s="46">
        <v>30</v>
      </c>
      <c r="X345" s="46">
        <v>2</v>
      </c>
      <c r="Y345" s="46">
        <v>2</v>
      </c>
      <c r="Z345" s="46">
        <v>4</v>
      </c>
      <c r="AA345" s="46">
        <v>5</v>
      </c>
      <c r="AB345" s="46">
        <v>0</v>
      </c>
      <c r="AC345" s="46">
        <v>0</v>
      </c>
      <c r="AD345" s="46">
        <v>0</v>
      </c>
      <c r="AE345" s="46">
        <v>3</v>
      </c>
      <c r="AF345" s="46">
        <v>7</v>
      </c>
      <c r="AG345" s="46">
        <v>4</v>
      </c>
      <c r="AH345" s="46">
        <v>3</v>
      </c>
      <c r="AI345" s="46">
        <v>0</v>
      </c>
      <c r="AJ345" s="46">
        <v>13</v>
      </c>
      <c r="AK345" s="46">
        <v>17</v>
      </c>
      <c r="AL345" s="46">
        <v>7</v>
      </c>
      <c r="AM345" s="46">
        <v>0</v>
      </c>
      <c r="AN345" s="46">
        <v>30</v>
      </c>
      <c r="AP345" s="46" t="s">
        <v>48</v>
      </c>
      <c r="AR345" s="46" t="s">
        <v>303</v>
      </c>
      <c r="AS345" s="46" t="b">
        <v>0</v>
      </c>
      <c r="AT345" s="46" t="b">
        <v>0</v>
      </c>
      <c r="AU345" s="46" t="b">
        <v>1</v>
      </c>
      <c r="AV345" s="46" t="s">
        <v>304</v>
      </c>
      <c r="AX345" s="46" t="s">
        <v>305</v>
      </c>
      <c r="BD345" s="46" t="s">
        <v>256</v>
      </c>
      <c r="BE345" s="46" t="b">
        <v>1</v>
      </c>
      <c r="BF345" s="46" t="b">
        <v>0</v>
      </c>
      <c r="BG345" s="46" t="b">
        <v>0</v>
      </c>
      <c r="BH345" s="46" t="b">
        <v>1</v>
      </c>
      <c r="BI345" s="46" t="b">
        <v>0</v>
      </c>
      <c r="BJ345" s="46" t="b">
        <v>1</v>
      </c>
      <c r="BK345" s="46" t="b">
        <v>0</v>
      </c>
      <c r="BL345" s="46" t="b">
        <v>0</v>
      </c>
      <c r="BM345" s="46" t="b">
        <v>0</v>
      </c>
      <c r="BO345" s="46" t="b">
        <v>0</v>
      </c>
      <c r="BP345" s="46" t="s">
        <v>237</v>
      </c>
      <c r="BQ345" s="46" t="s">
        <v>944</v>
      </c>
      <c r="BR345" s="46" t="s">
        <v>942</v>
      </c>
      <c r="BS345" s="46" t="s">
        <v>945</v>
      </c>
      <c r="BT345" s="46" t="s">
        <v>943</v>
      </c>
      <c r="BU345" s="46" t="s">
        <v>946</v>
      </c>
      <c r="BV345" s="46" t="s">
        <v>943</v>
      </c>
      <c r="BX345" s="46" t="s">
        <v>352</v>
      </c>
      <c r="BY345" s="46" t="s">
        <v>244</v>
      </c>
      <c r="BZ345" s="46" t="s">
        <v>1029</v>
      </c>
      <c r="CC345" s="46" t="s">
        <v>1029</v>
      </c>
      <c r="CU345" s="46" t="s">
        <v>264</v>
      </c>
      <c r="DA345" s="46" t="s">
        <v>246</v>
      </c>
      <c r="DB345" s="46" t="s">
        <v>245</v>
      </c>
      <c r="DC345" s="46" t="s">
        <v>246</v>
      </c>
      <c r="DD345" s="46" t="s">
        <v>246</v>
      </c>
      <c r="DE345" s="46" t="s">
        <v>246</v>
      </c>
      <c r="DF345" s="46" t="s">
        <v>246</v>
      </c>
      <c r="DG345" s="46" t="s">
        <v>246</v>
      </c>
      <c r="DH345" s="46" t="s">
        <v>247</v>
      </c>
      <c r="DK345" s="46" t="b">
        <f>vw_ET_Dataset_Public[[#This Row],[Event Location:  State PCODE]]=vw_ET_Dataset_Public[[#This Row],[Arrival from: Admin 1 PCODE]]</f>
        <v>0</v>
      </c>
      <c r="DL345" s="46" t="b">
        <f>vw_ET_Dataset_Public[[#This Row],[Event Location:  County PCODE]]=vw_ET_Dataset_Public[[#This Row],[Arrival from: Admin 2 PCODE]]</f>
        <v>0</v>
      </c>
      <c r="DM345" s="46" t="b">
        <f>vw_ET_Dataset_Public[[#This Row],[Event Location:  Payam PCODE]]=vw_ET_Dataset_Public[[#This Row],[Arrival from: Admin 3 PCODE]]</f>
        <v>0</v>
      </c>
      <c r="DN345" s="46" t="s">
        <v>3393</v>
      </c>
    </row>
    <row r="346" spans="1:118" x14ac:dyDescent="0.35">
      <c r="A346" s="46" t="s">
        <v>2681</v>
      </c>
      <c r="B346" s="47">
        <v>44402</v>
      </c>
      <c r="C346" s="47">
        <v>44396</v>
      </c>
      <c r="D346" s="47">
        <v>44402</v>
      </c>
      <c r="E346" s="46" t="s">
        <v>841</v>
      </c>
      <c r="F346" s="46" t="s">
        <v>57</v>
      </c>
      <c r="G346" s="46" t="s">
        <v>1321</v>
      </c>
      <c r="H346" s="46" t="s">
        <v>98</v>
      </c>
      <c r="I346" s="46" t="s">
        <v>1403</v>
      </c>
      <c r="J346" s="46" t="s">
        <v>98</v>
      </c>
      <c r="K346" s="46" t="s">
        <v>1404</v>
      </c>
      <c r="L346" s="46" t="s">
        <v>1402</v>
      </c>
      <c r="M346" s="46">
        <v>9.2894232999999993</v>
      </c>
      <c r="N346" s="46">
        <v>29.789508399999999</v>
      </c>
      <c r="O346" s="46" t="s">
        <v>232</v>
      </c>
      <c r="P346" s="46" t="s">
        <v>382</v>
      </c>
      <c r="Q346" s="46" t="s">
        <v>6</v>
      </c>
      <c r="R346" s="46" t="b">
        <v>1</v>
      </c>
      <c r="S346" s="46" t="b">
        <v>0</v>
      </c>
      <c r="T346" s="46" t="b">
        <v>0</v>
      </c>
      <c r="U346" s="46" t="b">
        <v>1</v>
      </c>
      <c r="V346" s="46">
        <v>12</v>
      </c>
      <c r="W346" s="46">
        <v>57</v>
      </c>
      <c r="X346" s="46">
        <v>2</v>
      </c>
      <c r="Y346" s="46">
        <v>3</v>
      </c>
      <c r="Z346" s="46">
        <v>8</v>
      </c>
      <c r="AA346" s="46">
        <v>10</v>
      </c>
      <c r="AB346" s="46">
        <v>7</v>
      </c>
      <c r="AC346" s="46">
        <v>0</v>
      </c>
      <c r="AD346" s="46">
        <v>0</v>
      </c>
      <c r="AE346" s="46">
        <v>2</v>
      </c>
      <c r="AF346" s="46">
        <v>15</v>
      </c>
      <c r="AG346" s="46">
        <v>5</v>
      </c>
      <c r="AH346" s="46">
        <v>3</v>
      </c>
      <c r="AI346" s="46">
        <v>2</v>
      </c>
      <c r="AJ346" s="46">
        <v>30</v>
      </c>
      <c r="AK346" s="46">
        <v>27</v>
      </c>
      <c r="AL346" s="46">
        <v>7</v>
      </c>
      <c r="AM346" s="46">
        <v>2</v>
      </c>
      <c r="AN346" s="46">
        <v>57</v>
      </c>
      <c r="AO346" s="46" t="s">
        <v>12</v>
      </c>
      <c r="AP346" s="46" t="s">
        <v>48</v>
      </c>
      <c r="AR346" s="46" t="s">
        <v>303</v>
      </c>
      <c r="AV346" s="46" t="s">
        <v>304</v>
      </c>
      <c r="AX346" s="46" t="s">
        <v>31</v>
      </c>
      <c r="AZ346" s="46" t="s">
        <v>906</v>
      </c>
      <c r="BA346" s="46" t="b">
        <v>1</v>
      </c>
      <c r="BB346" s="46" t="b">
        <v>0</v>
      </c>
      <c r="BC346" s="46" t="b">
        <v>0</v>
      </c>
      <c r="BD346" s="46" t="s">
        <v>237</v>
      </c>
      <c r="BE346" s="46" t="b">
        <v>0</v>
      </c>
      <c r="BF346" s="46" t="b">
        <v>0</v>
      </c>
      <c r="BG346" s="46" t="b">
        <v>0</v>
      </c>
      <c r="BH346" s="46" t="b">
        <v>0</v>
      </c>
      <c r="BI346" s="46" t="b">
        <v>0</v>
      </c>
      <c r="BJ346" s="46" t="b">
        <v>0</v>
      </c>
      <c r="BK346" s="46" t="b">
        <v>0</v>
      </c>
      <c r="BL346" s="46" t="b">
        <v>0</v>
      </c>
      <c r="BM346" s="46" t="b">
        <v>0</v>
      </c>
      <c r="BO346" s="46" t="b">
        <v>0</v>
      </c>
      <c r="BP346" s="46" t="s">
        <v>237</v>
      </c>
      <c r="BQ346" s="46" t="s">
        <v>944</v>
      </c>
      <c r="BR346" s="46" t="s">
        <v>942</v>
      </c>
      <c r="BS346" s="46" t="s">
        <v>945</v>
      </c>
      <c r="BT346" s="46" t="s">
        <v>943</v>
      </c>
      <c r="BU346" s="46" t="s">
        <v>946</v>
      </c>
      <c r="BV346" s="46" t="s">
        <v>943</v>
      </c>
      <c r="BX346" s="46" t="s">
        <v>352</v>
      </c>
      <c r="BY346" s="46" t="s">
        <v>244</v>
      </c>
      <c r="BZ346" s="46" t="s">
        <v>1029</v>
      </c>
      <c r="CC346" s="46" t="s">
        <v>1029</v>
      </c>
      <c r="CD346" s="46" t="s">
        <v>237</v>
      </c>
      <c r="CU346" s="46" t="s">
        <v>264</v>
      </c>
      <c r="DA346" s="46" t="s">
        <v>245</v>
      </c>
      <c r="DB346" s="46" t="s">
        <v>246</v>
      </c>
      <c r="DC346" s="46" t="s">
        <v>246</v>
      </c>
      <c r="DD346" s="46" t="s">
        <v>246</v>
      </c>
      <c r="DE346" s="46" t="s">
        <v>246</v>
      </c>
      <c r="DF346" s="46" t="s">
        <v>246</v>
      </c>
      <c r="DG346" s="46" t="s">
        <v>246</v>
      </c>
      <c r="DH346" s="46" t="s">
        <v>247</v>
      </c>
      <c r="DK346" s="46" t="b">
        <f>vw_ET_Dataset_Public[[#This Row],[Event Location:  State PCODE]]=vw_ET_Dataset_Public[[#This Row],[Arrival from: Admin 1 PCODE]]</f>
        <v>0</v>
      </c>
      <c r="DL346" s="46" t="b">
        <f>vw_ET_Dataset_Public[[#This Row],[Event Location:  County PCODE]]=vw_ET_Dataset_Public[[#This Row],[Arrival from: Admin 2 PCODE]]</f>
        <v>0</v>
      </c>
      <c r="DM346" s="46" t="b">
        <f>vw_ET_Dataset_Public[[#This Row],[Event Location:  Payam PCODE]]=vw_ET_Dataset_Public[[#This Row],[Arrival from: Admin 3 PCODE]]</f>
        <v>0</v>
      </c>
      <c r="DN346" s="46" t="s">
        <v>3393</v>
      </c>
    </row>
    <row r="347" spans="1:118" x14ac:dyDescent="0.35">
      <c r="A347" s="46" t="s">
        <v>1114</v>
      </c>
      <c r="B347" s="47">
        <v>44402</v>
      </c>
      <c r="C347" s="47">
        <v>44401</v>
      </c>
      <c r="D347" s="47">
        <v>44402</v>
      </c>
      <c r="E347" s="46" t="s">
        <v>841</v>
      </c>
      <c r="F347" s="46" t="s">
        <v>57</v>
      </c>
      <c r="G347" s="46" t="s">
        <v>1054</v>
      </c>
      <c r="H347" s="46" t="s">
        <v>100</v>
      </c>
      <c r="I347" s="46" t="s">
        <v>1076</v>
      </c>
      <c r="J347" s="46" t="s">
        <v>1074</v>
      </c>
      <c r="K347" s="46" t="s">
        <v>1088</v>
      </c>
      <c r="L347" s="46" t="s">
        <v>1089</v>
      </c>
      <c r="M347" s="46">
        <v>8.3019999999999996</v>
      </c>
      <c r="N347" s="46">
        <v>30.138999999999999</v>
      </c>
      <c r="O347" s="46" t="s">
        <v>253</v>
      </c>
      <c r="P347" s="46" t="s">
        <v>233</v>
      </c>
      <c r="Q347" s="46" t="s">
        <v>6</v>
      </c>
      <c r="U347" s="46" t="b">
        <v>1</v>
      </c>
      <c r="V347" s="46">
        <v>40</v>
      </c>
      <c r="W347" s="46">
        <v>240</v>
      </c>
      <c r="X347" s="46">
        <v>7</v>
      </c>
      <c r="Y347" s="46">
        <v>18</v>
      </c>
      <c r="Z347" s="46">
        <v>29</v>
      </c>
      <c r="AA347" s="46">
        <v>35</v>
      </c>
      <c r="AB347" s="46">
        <v>25</v>
      </c>
      <c r="AC347" s="46">
        <v>15</v>
      </c>
      <c r="AD347" s="46">
        <v>4</v>
      </c>
      <c r="AE347" s="46">
        <v>13</v>
      </c>
      <c r="AF347" s="46">
        <v>32</v>
      </c>
      <c r="AG347" s="46">
        <v>30</v>
      </c>
      <c r="AH347" s="46">
        <v>21</v>
      </c>
      <c r="AI347" s="46">
        <v>11</v>
      </c>
      <c r="AJ347" s="46">
        <v>129</v>
      </c>
      <c r="AK347" s="46">
        <v>111</v>
      </c>
      <c r="AL347" s="46">
        <v>42</v>
      </c>
      <c r="AM347" s="46">
        <v>26</v>
      </c>
      <c r="AN347" s="46">
        <v>240</v>
      </c>
      <c r="AO347" s="46" t="s">
        <v>12</v>
      </c>
      <c r="AP347" s="46" t="s">
        <v>48</v>
      </c>
      <c r="AR347" s="46" t="s">
        <v>272</v>
      </c>
      <c r="AV347" s="46" t="s">
        <v>255</v>
      </c>
      <c r="AX347" s="46" t="s">
        <v>65</v>
      </c>
      <c r="BD347" s="46" t="s">
        <v>237</v>
      </c>
      <c r="BP347" s="46" t="s">
        <v>237</v>
      </c>
      <c r="BQ347" s="46" t="s">
        <v>242</v>
      </c>
      <c r="BR347" s="46" t="s">
        <v>238</v>
      </c>
      <c r="BS347" s="46" t="s">
        <v>841</v>
      </c>
      <c r="BT347" s="46" t="s">
        <v>57</v>
      </c>
      <c r="BU347" s="46" t="s">
        <v>1054</v>
      </c>
      <c r="BV347" s="46" t="s">
        <v>100</v>
      </c>
      <c r="BX347" s="46" t="s">
        <v>1074</v>
      </c>
      <c r="BY347" s="46" t="s">
        <v>1076</v>
      </c>
      <c r="CA347" s="46" t="s">
        <v>244</v>
      </c>
      <c r="CB347" s="46" t="s">
        <v>240</v>
      </c>
      <c r="CC347" s="46" t="s">
        <v>1090</v>
      </c>
      <c r="CD347" s="46" t="s">
        <v>237</v>
      </c>
      <c r="CU347" s="46" t="s">
        <v>264</v>
      </c>
      <c r="DA347" s="46" t="s">
        <v>245</v>
      </c>
      <c r="DB347" s="46" t="s">
        <v>265</v>
      </c>
      <c r="DC347" s="46" t="s">
        <v>245</v>
      </c>
      <c r="DD347" s="46" t="s">
        <v>265</v>
      </c>
      <c r="DE347" s="46" t="s">
        <v>245</v>
      </c>
      <c r="DF347" s="46" t="s">
        <v>245</v>
      </c>
      <c r="DG347" s="46" t="s">
        <v>265</v>
      </c>
      <c r="DH347" s="46" t="s">
        <v>247</v>
      </c>
      <c r="DK347" s="46" t="b">
        <f>vw_ET_Dataset_Public[[#This Row],[Event Location:  State PCODE]]=vw_ET_Dataset_Public[[#This Row],[Arrival from: Admin 1 PCODE]]</f>
        <v>1</v>
      </c>
      <c r="DL347" s="46" t="b">
        <f>vw_ET_Dataset_Public[[#This Row],[Event Location:  County PCODE]]=vw_ET_Dataset_Public[[#This Row],[Arrival from: Admin 2 PCODE]]</f>
        <v>1</v>
      </c>
      <c r="DM347" s="46" t="b">
        <f>vw_ET_Dataset_Public[[#This Row],[Event Location:  Payam PCODE]]=vw_ET_Dataset_Public[[#This Row],[Arrival from: Admin 3 PCODE]]</f>
        <v>1</v>
      </c>
      <c r="DN347" s="46" t="s">
        <v>3390</v>
      </c>
    </row>
    <row r="348" spans="1:118" x14ac:dyDescent="0.35">
      <c r="A348" s="46" t="s">
        <v>1112</v>
      </c>
      <c r="B348" s="47">
        <v>44402</v>
      </c>
      <c r="C348" s="47">
        <v>44401</v>
      </c>
      <c r="D348" s="47">
        <v>44402</v>
      </c>
      <c r="E348" s="46" t="s">
        <v>841</v>
      </c>
      <c r="F348" s="46" t="s">
        <v>57</v>
      </c>
      <c r="G348" s="46" t="s">
        <v>1054</v>
      </c>
      <c r="H348" s="46" t="s">
        <v>100</v>
      </c>
      <c r="I348" s="46" t="s">
        <v>1076</v>
      </c>
      <c r="J348" s="46" t="s">
        <v>1074</v>
      </c>
      <c r="K348" s="46" t="s">
        <v>1098</v>
      </c>
      <c r="L348" s="46" t="s">
        <v>1099</v>
      </c>
      <c r="M348" s="46">
        <v>8.218</v>
      </c>
      <c r="N348" s="46">
        <v>30.109000000000002</v>
      </c>
      <c r="O348" s="46" t="s">
        <v>253</v>
      </c>
      <c r="P348" s="46" t="s">
        <v>233</v>
      </c>
      <c r="Q348" s="46" t="s">
        <v>6</v>
      </c>
      <c r="U348" s="46" t="b">
        <v>1</v>
      </c>
      <c r="V348" s="46">
        <v>20</v>
      </c>
      <c r="W348" s="46">
        <v>120</v>
      </c>
      <c r="X348" s="46">
        <v>2</v>
      </c>
      <c r="Y348" s="46">
        <v>6</v>
      </c>
      <c r="Z348" s="46">
        <v>14</v>
      </c>
      <c r="AA348" s="46">
        <v>19</v>
      </c>
      <c r="AB348" s="46">
        <v>17</v>
      </c>
      <c r="AC348" s="46">
        <v>7</v>
      </c>
      <c r="AD348" s="46">
        <v>3</v>
      </c>
      <c r="AE348" s="46">
        <v>5</v>
      </c>
      <c r="AF348" s="46">
        <v>20</v>
      </c>
      <c r="AG348" s="46">
        <v>15</v>
      </c>
      <c r="AH348" s="46">
        <v>8</v>
      </c>
      <c r="AI348" s="46">
        <v>4</v>
      </c>
      <c r="AJ348" s="46">
        <v>65</v>
      </c>
      <c r="AK348" s="46">
        <v>55</v>
      </c>
      <c r="AL348" s="46">
        <v>16</v>
      </c>
      <c r="AM348" s="46">
        <v>11</v>
      </c>
      <c r="AN348" s="46">
        <v>120</v>
      </c>
      <c r="AO348" s="46" t="s">
        <v>12</v>
      </c>
      <c r="AP348" s="46" t="s">
        <v>48</v>
      </c>
      <c r="AR348" s="46" t="s">
        <v>234</v>
      </c>
      <c r="AV348" s="46" t="s">
        <v>255</v>
      </c>
      <c r="AX348" s="46" t="s">
        <v>65</v>
      </c>
      <c r="BD348" s="46" t="s">
        <v>256</v>
      </c>
      <c r="BE348" s="46" t="b">
        <v>1</v>
      </c>
      <c r="BF348" s="46" t="b">
        <v>1</v>
      </c>
      <c r="BP348" s="46" t="s">
        <v>237</v>
      </c>
      <c r="BQ348" s="46" t="s">
        <v>242</v>
      </c>
      <c r="BR348" s="46" t="s">
        <v>238</v>
      </c>
      <c r="BS348" s="46" t="s">
        <v>841</v>
      </c>
      <c r="BT348" s="46" t="s">
        <v>57</v>
      </c>
      <c r="BU348" s="46" t="s">
        <v>1054</v>
      </c>
      <c r="BV348" s="46" t="s">
        <v>100</v>
      </c>
      <c r="BX348" s="46" t="s">
        <v>1074</v>
      </c>
      <c r="BY348" s="46" t="s">
        <v>1076</v>
      </c>
      <c r="CA348" s="46" t="s">
        <v>244</v>
      </c>
      <c r="CB348" s="46" t="s">
        <v>240</v>
      </c>
      <c r="CC348" s="46" t="s">
        <v>1100</v>
      </c>
      <c r="CD348" s="46" t="s">
        <v>237</v>
      </c>
      <c r="CU348" s="46" t="s">
        <v>264</v>
      </c>
      <c r="DA348" s="46" t="s">
        <v>265</v>
      </c>
      <c r="DB348" s="46" t="s">
        <v>265</v>
      </c>
      <c r="DC348" s="46" t="s">
        <v>246</v>
      </c>
      <c r="DD348" s="46" t="s">
        <v>265</v>
      </c>
      <c r="DE348" s="46" t="s">
        <v>245</v>
      </c>
      <c r="DF348" s="46" t="s">
        <v>245</v>
      </c>
      <c r="DG348" s="46" t="s">
        <v>246</v>
      </c>
      <c r="DH348" s="46" t="s">
        <v>247</v>
      </c>
      <c r="DK348" s="46" t="b">
        <f>vw_ET_Dataset_Public[[#This Row],[Event Location:  State PCODE]]=vw_ET_Dataset_Public[[#This Row],[Arrival from: Admin 1 PCODE]]</f>
        <v>1</v>
      </c>
      <c r="DL348" s="46" t="b">
        <f>vw_ET_Dataset_Public[[#This Row],[Event Location:  County PCODE]]=vw_ET_Dataset_Public[[#This Row],[Arrival from: Admin 2 PCODE]]</f>
        <v>1</v>
      </c>
      <c r="DM348" s="46" t="b">
        <f>vw_ET_Dataset_Public[[#This Row],[Event Location:  Payam PCODE]]=vw_ET_Dataset_Public[[#This Row],[Arrival from: Admin 3 PCODE]]</f>
        <v>1</v>
      </c>
      <c r="DN348" s="46" t="s">
        <v>3390</v>
      </c>
    </row>
    <row r="349" spans="1:118" x14ac:dyDescent="0.35">
      <c r="A349" s="46" t="s">
        <v>1087</v>
      </c>
      <c r="B349" s="47">
        <v>44402</v>
      </c>
      <c r="C349" s="47">
        <v>44401</v>
      </c>
      <c r="D349" s="47">
        <v>44402</v>
      </c>
      <c r="E349" s="46" t="s">
        <v>841</v>
      </c>
      <c r="F349" s="46" t="s">
        <v>57</v>
      </c>
      <c r="G349" s="46" t="s">
        <v>1054</v>
      </c>
      <c r="H349" s="46" t="s">
        <v>100</v>
      </c>
      <c r="I349" s="46" t="s">
        <v>1109</v>
      </c>
      <c r="J349" s="46" t="s">
        <v>1108</v>
      </c>
      <c r="K349" s="46" t="s">
        <v>1113</v>
      </c>
      <c r="L349" s="46" t="s">
        <v>1090</v>
      </c>
      <c r="M349" s="46">
        <v>8.3140000000000001</v>
      </c>
      <c r="N349" s="46">
        <v>30.141999999999999</v>
      </c>
      <c r="O349" s="46" t="s">
        <v>253</v>
      </c>
      <c r="P349" s="46" t="s">
        <v>233</v>
      </c>
      <c r="Q349" s="46" t="s">
        <v>6</v>
      </c>
      <c r="U349" s="46" t="b">
        <v>1</v>
      </c>
      <c r="V349" s="46">
        <v>30</v>
      </c>
      <c r="W349" s="46">
        <v>180</v>
      </c>
      <c r="X349" s="46">
        <v>3</v>
      </c>
      <c r="Y349" s="46">
        <v>8</v>
      </c>
      <c r="Z349" s="46">
        <v>16</v>
      </c>
      <c r="AA349" s="46">
        <v>23</v>
      </c>
      <c r="AB349" s="46">
        <v>26</v>
      </c>
      <c r="AC349" s="46">
        <v>9</v>
      </c>
      <c r="AD349" s="46">
        <v>4</v>
      </c>
      <c r="AE349" s="46">
        <v>7</v>
      </c>
      <c r="AF349" s="46">
        <v>30</v>
      </c>
      <c r="AG349" s="46">
        <v>24</v>
      </c>
      <c r="AH349" s="46">
        <v>20</v>
      </c>
      <c r="AI349" s="46">
        <v>10</v>
      </c>
      <c r="AJ349" s="46">
        <v>85</v>
      </c>
      <c r="AK349" s="46">
        <v>95</v>
      </c>
      <c r="AL349" s="46">
        <v>22</v>
      </c>
      <c r="AM349" s="46">
        <v>19</v>
      </c>
      <c r="AN349" s="46">
        <v>180</v>
      </c>
      <c r="AO349" s="46" t="s">
        <v>12</v>
      </c>
      <c r="AP349" s="46" t="s">
        <v>48</v>
      </c>
      <c r="AR349" s="46" t="s">
        <v>234</v>
      </c>
      <c r="AV349" s="46" t="s">
        <v>255</v>
      </c>
      <c r="AX349" s="46" t="s">
        <v>65</v>
      </c>
      <c r="BD349" s="46" t="s">
        <v>256</v>
      </c>
      <c r="BE349" s="46" t="b">
        <v>1</v>
      </c>
      <c r="BF349" s="46" t="b">
        <v>1</v>
      </c>
      <c r="BP349" s="46" t="s">
        <v>237</v>
      </c>
      <c r="BQ349" s="46" t="s">
        <v>242</v>
      </c>
      <c r="BR349" s="46" t="s">
        <v>238</v>
      </c>
      <c r="BS349" s="46" t="s">
        <v>841</v>
      </c>
      <c r="BT349" s="46" t="s">
        <v>57</v>
      </c>
      <c r="BU349" s="46" t="s">
        <v>1054</v>
      </c>
      <c r="BV349" s="46" t="s">
        <v>100</v>
      </c>
      <c r="BX349" s="46" t="s">
        <v>1108</v>
      </c>
      <c r="BY349" s="46" t="s">
        <v>1109</v>
      </c>
      <c r="CA349" s="46" t="s">
        <v>244</v>
      </c>
      <c r="CB349" s="46" t="s">
        <v>240</v>
      </c>
      <c r="CC349" s="46" t="s">
        <v>1108</v>
      </c>
      <c r="CD349" s="46" t="s">
        <v>237</v>
      </c>
      <c r="CU349" s="46" t="s">
        <v>264</v>
      </c>
      <c r="DA349" s="46" t="s">
        <v>245</v>
      </c>
      <c r="DB349" s="46" t="s">
        <v>265</v>
      </c>
      <c r="DC349" s="46" t="s">
        <v>246</v>
      </c>
      <c r="DD349" s="46" t="s">
        <v>265</v>
      </c>
      <c r="DE349" s="46" t="s">
        <v>246</v>
      </c>
      <c r="DF349" s="46" t="s">
        <v>245</v>
      </c>
      <c r="DG349" s="46" t="s">
        <v>246</v>
      </c>
      <c r="DH349" s="46" t="s">
        <v>247</v>
      </c>
      <c r="DK349" s="46" t="b">
        <f>vw_ET_Dataset_Public[[#This Row],[Event Location:  State PCODE]]=vw_ET_Dataset_Public[[#This Row],[Arrival from: Admin 1 PCODE]]</f>
        <v>1</v>
      </c>
      <c r="DL349" s="46" t="b">
        <f>vw_ET_Dataset_Public[[#This Row],[Event Location:  County PCODE]]=vw_ET_Dataset_Public[[#This Row],[Arrival from: Admin 2 PCODE]]</f>
        <v>1</v>
      </c>
      <c r="DM349" s="46" t="b">
        <f>vw_ET_Dataset_Public[[#This Row],[Event Location:  Payam PCODE]]=vw_ET_Dataset_Public[[#This Row],[Arrival from: Admin 3 PCODE]]</f>
        <v>1</v>
      </c>
      <c r="DN349" s="46" t="s">
        <v>3390</v>
      </c>
    </row>
    <row r="350" spans="1:118" x14ac:dyDescent="0.35">
      <c r="A350" s="46" t="s">
        <v>2395</v>
      </c>
      <c r="B350" s="47">
        <v>44403</v>
      </c>
      <c r="C350" s="47">
        <v>44350</v>
      </c>
      <c r="D350" s="47">
        <v>44393</v>
      </c>
      <c r="E350" s="46" t="s">
        <v>260</v>
      </c>
      <c r="F350" s="46" t="s">
        <v>83</v>
      </c>
      <c r="G350" s="46" t="s">
        <v>631</v>
      </c>
      <c r="H350" s="46" t="s">
        <v>84</v>
      </c>
      <c r="I350" s="46" t="s">
        <v>2358</v>
      </c>
      <c r="J350" s="46" t="s">
        <v>2357</v>
      </c>
      <c r="K350" s="46" t="s">
        <v>2376</v>
      </c>
      <c r="L350" s="46" t="s">
        <v>2377</v>
      </c>
      <c r="M350" s="46">
        <v>8.1393604279999998</v>
      </c>
      <c r="N350" s="46">
        <v>31.3362999</v>
      </c>
      <c r="O350" s="46" t="s">
        <v>232</v>
      </c>
      <c r="P350" s="46" t="s">
        <v>382</v>
      </c>
      <c r="Q350" s="46" t="s">
        <v>6</v>
      </c>
      <c r="R350" s="46" t="b">
        <v>1</v>
      </c>
      <c r="S350" s="46" t="b">
        <v>1</v>
      </c>
      <c r="U350" s="46" t="b">
        <v>1</v>
      </c>
      <c r="V350" s="46">
        <v>579</v>
      </c>
      <c r="W350" s="46">
        <v>2895</v>
      </c>
      <c r="X350" s="46">
        <v>72</v>
      </c>
      <c r="Y350" s="46">
        <v>109</v>
      </c>
      <c r="Z350" s="46">
        <v>290</v>
      </c>
      <c r="AA350" s="46">
        <v>326</v>
      </c>
      <c r="AB350" s="46">
        <v>434</v>
      </c>
      <c r="AC350" s="46">
        <v>72</v>
      </c>
      <c r="AD350" s="46">
        <v>217</v>
      </c>
      <c r="AE350" s="46">
        <v>290</v>
      </c>
      <c r="AF350" s="46">
        <v>398</v>
      </c>
      <c r="AG350" s="46">
        <v>333</v>
      </c>
      <c r="AH350" s="46">
        <v>195</v>
      </c>
      <c r="AI350" s="46">
        <v>159</v>
      </c>
      <c r="AJ350" s="46">
        <v>1303</v>
      </c>
      <c r="AK350" s="46">
        <v>1592</v>
      </c>
      <c r="AL350" s="46">
        <v>688</v>
      </c>
      <c r="AM350" s="46">
        <v>231</v>
      </c>
      <c r="AN350" s="46">
        <v>2895</v>
      </c>
      <c r="AO350" s="46" t="s">
        <v>12</v>
      </c>
      <c r="AP350" s="46" t="s">
        <v>48</v>
      </c>
      <c r="AR350" s="46" t="s">
        <v>303</v>
      </c>
      <c r="AV350" s="46" t="s">
        <v>1516</v>
      </c>
      <c r="AX350" s="46" t="s">
        <v>65</v>
      </c>
      <c r="BD350" s="46" t="s">
        <v>237</v>
      </c>
      <c r="BP350" s="46" t="s">
        <v>237</v>
      </c>
      <c r="BQ350" s="46" t="s">
        <v>242</v>
      </c>
      <c r="BR350" s="46" t="s">
        <v>238</v>
      </c>
      <c r="BS350" s="46" t="s">
        <v>260</v>
      </c>
      <c r="BT350" s="46" t="s">
        <v>83</v>
      </c>
      <c r="BU350" s="46" t="s">
        <v>631</v>
      </c>
      <c r="BV350" s="46" t="s">
        <v>84</v>
      </c>
      <c r="BX350" s="46" t="s">
        <v>2361</v>
      </c>
      <c r="BY350" s="46" t="s">
        <v>2363</v>
      </c>
      <c r="CA350" s="46" t="s">
        <v>244</v>
      </c>
      <c r="CB350" s="46" t="s">
        <v>240</v>
      </c>
      <c r="CC350" s="46" t="s">
        <v>2378</v>
      </c>
      <c r="CD350" s="46" t="s">
        <v>237</v>
      </c>
      <c r="CU350" s="46" t="s">
        <v>256</v>
      </c>
      <c r="CV350" s="46">
        <v>56</v>
      </c>
      <c r="CW350" s="46">
        <v>318</v>
      </c>
      <c r="CX350" s="46" t="s">
        <v>272</v>
      </c>
      <c r="CY350" s="46" t="s">
        <v>2379</v>
      </c>
      <c r="DA350" s="46" t="s">
        <v>245</v>
      </c>
      <c r="DB350" s="46" t="s">
        <v>265</v>
      </c>
      <c r="DC350" s="46" t="s">
        <v>265</v>
      </c>
      <c r="DD350" s="46" t="s">
        <v>245</v>
      </c>
      <c r="DE350" s="46" t="s">
        <v>246</v>
      </c>
      <c r="DF350" s="46" t="s">
        <v>245</v>
      </c>
      <c r="DG350" s="46" t="s">
        <v>246</v>
      </c>
      <c r="DH350" s="46" t="s">
        <v>247</v>
      </c>
      <c r="DK350" s="46" t="b">
        <f>vw_ET_Dataset_Public[[#This Row],[Event Location:  State PCODE]]=vw_ET_Dataset_Public[[#This Row],[Arrival from: Admin 1 PCODE]]</f>
        <v>1</v>
      </c>
      <c r="DL350" s="46" t="b">
        <f>vw_ET_Dataset_Public[[#This Row],[Event Location:  County PCODE]]=vw_ET_Dataset_Public[[#This Row],[Arrival from: Admin 2 PCODE]]</f>
        <v>1</v>
      </c>
      <c r="DM350" s="46" t="b">
        <f>vw_ET_Dataset_Public[[#This Row],[Event Location:  Payam PCODE]]=vw_ET_Dataset_Public[[#This Row],[Arrival from: Admin 3 PCODE]]</f>
        <v>0</v>
      </c>
      <c r="DN350" s="46" t="s">
        <v>3391</v>
      </c>
    </row>
    <row r="351" spans="1:118" x14ac:dyDescent="0.35">
      <c r="A351" s="46" t="s">
        <v>1097</v>
      </c>
      <c r="B351" s="47">
        <v>44403</v>
      </c>
      <c r="C351" s="47">
        <v>44401</v>
      </c>
      <c r="D351" s="47">
        <v>44403</v>
      </c>
      <c r="E351" s="46" t="s">
        <v>841</v>
      </c>
      <c r="F351" s="46" t="s">
        <v>57</v>
      </c>
      <c r="G351" s="46" t="s">
        <v>1054</v>
      </c>
      <c r="H351" s="46" t="s">
        <v>100</v>
      </c>
      <c r="I351" s="46" t="s">
        <v>1076</v>
      </c>
      <c r="J351" s="46" t="s">
        <v>1074</v>
      </c>
      <c r="K351" s="46" t="s">
        <v>1092</v>
      </c>
      <c r="L351" s="46" t="s">
        <v>1093</v>
      </c>
      <c r="M351" s="46">
        <v>8.3109999999999999</v>
      </c>
      <c r="N351" s="46">
        <v>30.129000000000001</v>
      </c>
      <c r="O351" s="46" t="s">
        <v>253</v>
      </c>
      <c r="P351" s="46" t="s">
        <v>233</v>
      </c>
      <c r="Q351" s="46" t="s">
        <v>6</v>
      </c>
      <c r="U351" s="46" t="b">
        <v>1</v>
      </c>
      <c r="V351" s="46">
        <v>70</v>
      </c>
      <c r="W351" s="46">
        <v>420</v>
      </c>
      <c r="X351" s="46">
        <v>5</v>
      </c>
      <c r="Y351" s="46">
        <v>15</v>
      </c>
      <c r="Z351" s="46">
        <v>36</v>
      </c>
      <c r="AA351" s="46">
        <v>72</v>
      </c>
      <c r="AB351" s="46">
        <v>65</v>
      </c>
      <c r="AC351" s="46">
        <v>27</v>
      </c>
      <c r="AD351" s="46">
        <v>6</v>
      </c>
      <c r="AE351" s="46">
        <v>14</v>
      </c>
      <c r="AF351" s="46">
        <v>63</v>
      </c>
      <c r="AG351" s="46">
        <v>50</v>
      </c>
      <c r="AH351" s="46">
        <v>37</v>
      </c>
      <c r="AI351" s="46">
        <v>30</v>
      </c>
      <c r="AJ351" s="46">
        <v>220</v>
      </c>
      <c r="AK351" s="46">
        <v>200</v>
      </c>
      <c r="AL351" s="46">
        <v>40</v>
      </c>
      <c r="AM351" s="46">
        <v>57</v>
      </c>
      <c r="AN351" s="46">
        <v>420</v>
      </c>
      <c r="AO351" s="46" t="s">
        <v>12</v>
      </c>
      <c r="AP351" s="46" t="s">
        <v>48</v>
      </c>
      <c r="AR351" s="46" t="s">
        <v>234</v>
      </c>
      <c r="AV351" s="46" t="s">
        <v>255</v>
      </c>
      <c r="AX351" s="46" t="s">
        <v>65</v>
      </c>
      <c r="BD351" s="46" t="s">
        <v>256</v>
      </c>
      <c r="BE351" s="46" t="b">
        <v>1</v>
      </c>
      <c r="BF351" s="46" t="b">
        <v>1</v>
      </c>
      <c r="BP351" s="46" t="s">
        <v>237</v>
      </c>
      <c r="BQ351" s="46" t="s">
        <v>242</v>
      </c>
      <c r="BR351" s="46" t="s">
        <v>238</v>
      </c>
      <c r="BS351" s="46" t="s">
        <v>841</v>
      </c>
      <c r="BT351" s="46" t="s">
        <v>57</v>
      </c>
      <c r="BU351" s="46" t="s">
        <v>1054</v>
      </c>
      <c r="BV351" s="46" t="s">
        <v>100</v>
      </c>
      <c r="BX351" s="46" t="s">
        <v>1074</v>
      </c>
      <c r="BY351" s="46" t="s">
        <v>1076</v>
      </c>
      <c r="CA351" s="46" t="s">
        <v>244</v>
      </c>
      <c r="CB351" s="46" t="s">
        <v>240</v>
      </c>
      <c r="CC351" s="46" t="s">
        <v>1094</v>
      </c>
      <c r="CD351" s="46" t="s">
        <v>237</v>
      </c>
      <c r="CU351" s="46" t="s">
        <v>264</v>
      </c>
      <c r="DA351" s="46" t="s">
        <v>265</v>
      </c>
      <c r="DB351" s="46" t="s">
        <v>265</v>
      </c>
      <c r="DC351" s="46" t="s">
        <v>246</v>
      </c>
      <c r="DD351" s="46" t="s">
        <v>265</v>
      </c>
      <c r="DE351" s="46" t="s">
        <v>265</v>
      </c>
      <c r="DF351" s="46" t="s">
        <v>245</v>
      </c>
      <c r="DG351" s="46" t="s">
        <v>246</v>
      </c>
      <c r="DH351" s="46" t="s">
        <v>247</v>
      </c>
      <c r="DK351" s="46" t="b">
        <f>vw_ET_Dataset_Public[[#This Row],[Event Location:  State PCODE]]=vw_ET_Dataset_Public[[#This Row],[Arrival from: Admin 1 PCODE]]</f>
        <v>1</v>
      </c>
      <c r="DL351" s="46" t="b">
        <f>vw_ET_Dataset_Public[[#This Row],[Event Location:  County PCODE]]=vw_ET_Dataset_Public[[#This Row],[Arrival from: Admin 2 PCODE]]</f>
        <v>1</v>
      </c>
      <c r="DM351" s="46" t="b">
        <f>vw_ET_Dataset_Public[[#This Row],[Event Location:  Payam PCODE]]=vw_ET_Dataset_Public[[#This Row],[Arrival from: Admin 3 PCODE]]</f>
        <v>1</v>
      </c>
      <c r="DN351" s="46" t="s">
        <v>3390</v>
      </c>
    </row>
    <row r="352" spans="1:118" x14ac:dyDescent="0.35">
      <c r="A352" s="46" t="s">
        <v>1091</v>
      </c>
      <c r="B352" s="47">
        <v>44403</v>
      </c>
      <c r="C352" s="47">
        <v>44402</v>
      </c>
      <c r="D352" s="47">
        <v>44403</v>
      </c>
      <c r="E352" s="46" t="s">
        <v>841</v>
      </c>
      <c r="F352" s="46" t="s">
        <v>57</v>
      </c>
      <c r="G352" s="46" t="s">
        <v>1054</v>
      </c>
      <c r="H352" s="46" t="s">
        <v>100</v>
      </c>
      <c r="I352" s="46" t="s">
        <v>1076</v>
      </c>
      <c r="J352" s="46" t="s">
        <v>1074</v>
      </c>
      <c r="K352" s="46" t="s">
        <v>1092</v>
      </c>
      <c r="L352" s="46" t="s">
        <v>1093</v>
      </c>
      <c r="M352" s="46">
        <v>8.3109999999999999</v>
      </c>
      <c r="N352" s="46">
        <v>30.129000000000001</v>
      </c>
      <c r="O352" s="46" t="s">
        <v>253</v>
      </c>
      <c r="P352" s="46" t="s">
        <v>233</v>
      </c>
      <c r="Q352" s="46" t="s">
        <v>6</v>
      </c>
      <c r="U352" s="46" t="b">
        <v>1</v>
      </c>
      <c r="V352" s="46">
        <v>18</v>
      </c>
      <c r="W352" s="46">
        <v>108</v>
      </c>
      <c r="X352" s="46">
        <v>1</v>
      </c>
      <c r="Y352" s="46">
        <v>4</v>
      </c>
      <c r="Z352" s="46">
        <v>10</v>
      </c>
      <c r="AA352" s="46">
        <v>18</v>
      </c>
      <c r="AB352" s="46">
        <v>12</v>
      </c>
      <c r="AC352" s="46">
        <v>5</v>
      </c>
      <c r="AD352" s="46">
        <v>2</v>
      </c>
      <c r="AE352" s="46">
        <v>5</v>
      </c>
      <c r="AF352" s="46">
        <v>20</v>
      </c>
      <c r="AG352" s="46">
        <v>17</v>
      </c>
      <c r="AH352" s="46">
        <v>11</v>
      </c>
      <c r="AI352" s="46">
        <v>3</v>
      </c>
      <c r="AJ352" s="46">
        <v>50</v>
      </c>
      <c r="AK352" s="46">
        <v>58</v>
      </c>
      <c r="AL352" s="46">
        <v>12</v>
      </c>
      <c r="AM352" s="46">
        <v>8</v>
      </c>
      <c r="AN352" s="46">
        <v>108</v>
      </c>
      <c r="AO352" s="46" t="s">
        <v>12</v>
      </c>
      <c r="AP352" s="46" t="s">
        <v>48</v>
      </c>
      <c r="AR352" s="46" t="s">
        <v>234</v>
      </c>
      <c r="AV352" s="46" t="s">
        <v>255</v>
      </c>
      <c r="AX352" s="46" t="s">
        <v>65</v>
      </c>
      <c r="BD352" s="46" t="s">
        <v>256</v>
      </c>
      <c r="BE352" s="46" t="b">
        <v>1</v>
      </c>
      <c r="BF352" s="46" t="b">
        <v>1</v>
      </c>
      <c r="BP352" s="46" t="s">
        <v>237</v>
      </c>
      <c r="BQ352" s="46" t="s">
        <v>242</v>
      </c>
      <c r="BR352" s="46" t="s">
        <v>238</v>
      </c>
      <c r="BS352" s="46" t="s">
        <v>841</v>
      </c>
      <c r="BT352" s="46" t="s">
        <v>57</v>
      </c>
      <c r="BU352" s="46" t="s">
        <v>1054</v>
      </c>
      <c r="BV352" s="46" t="s">
        <v>100</v>
      </c>
      <c r="BX352" s="46" t="s">
        <v>1074</v>
      </c>
      <c r="BY352" s="46" t="s">
        <v>1076</v>
      </c>
      <c r="CA352" s="46" t="s">
        <v>244</v>
      </c>
      <c r="CB352" s="46" t="s">
        <v>240</v>
      </c>
      <c r="CC352" s="46" t="s">
        <v>1096</v>
      </c>
      <c r="CD352" s="46" t="s">
        <v>237</v>
      </c>
      <c r="CU352" s="46" t="s">
        <v>264</v>
      </c>
      <c r="DA352" s="46" t="s">
        <v>265</v>
      </c>
      <c r="DB352" s="46" t="s">
        <v>246</v>
      </c>
      <c r="DC352" s="46" t="s">
        <v>265</v>
      </c>
      <c r="DD352" s="46" t="s">
        <v>265</v>
      </c>
      <c r="DE352" s="46" t="s">
        <v>265</v>
      </c>
      <c r="DF352" s="46" t="s">
        <v>245</v>
      </c>
      <c r="DG352" s="46" t="s">
        <v>246</v>
      </c>
      <c r="DH352" s="46" t="s">
        <v>247</v>
      </c>
      <c r="DK352" s="46" t="b">
        <f>vw_ET_Dataset_Public[[#This Row],[Event Location:  State PCODE]]=vw_ET_Dataset_Public[[#This Row],[Arrival from: Admin 1 PCODE]]</f>
        <v>1</v>
      </c>
      <c r="DL352" s="46" t="b">
        <f>vw_ET_Dataset_Public[[#This Row],[Event Location:  County PCODE]]=vw_ET_Dataset_Public[[#This Row],[Arrival from: Admin 2 PCODE]]</f>
        <v>1</v>
      </c>
      <c r="DM352" s="46" t="b">
        <f>vw_ET_Dataset_Public[[#This Row],[Event Location:  Payam PCODE]]=vw_ET_Dataset_Public[[#This Row],[Arrival from: Admin 3 PCODE]]</f>
        <v>1</v>
      </c>
      <c r="DN352" s="46" t="s">
        <v>3390</v>
      </c>
    </row>
    <row r="353" spans="1:118" x14ac:dyDescent="0.35">
      <c r="A353" s="46" t="s">
        <v>248</v>
      </c>
      <c r="B353" s="47">
        <v>44406</v>
      </c>
      <c r="C353" s="47">
        <v>44213</v>
      </c>
      <c r="D353" s="47">
        <v>44215</v>
      </c>
      <c r="E353" s="46" t="s">
        <v>227</v>
      </c>
      <c r="F353" s="46" t="s">
        <v>80</v>
      </c>
      <c r="G353" s="46" t="s">
        <v>228</v>
      </c>
      <c r="H353" s="46" t="s">
        <v>81</v>
      </c>
      <c r="I353" s="46" t="s">
        <v>250</v>
      </c>
      <c r="J353" s="46" t="s">
        <v>249</v>
      </c>
      <c r="K353" s="46" t="s">
        <v>251</v>
      </c>
      <c r="L353" s="46" t="s">
        <v>252</v>
      </c>
      <c r="M353" s="46">
        <v>5.0758999999999999</v>
      </c>
      <c r="N353" s="46">
        <v>31.856739999999999</v>
      </c>
      <c r="O353" s="46" t="s">
        <v>253</v>
      </c>
      <c r="P353" s="46" t="s">
        <v>233</v>
      </c>
      <c r="Q353" s="46" t="s">
        <v>6</v>
      </c>
      <c r="R353" s="46" t="b">
        <v>1</v>
      </c>
      <c r="V353" s="46">
        <v>418</v>
      </c>
      <c r="W353" s="46">
        <v>2090</v>
      </c>
      <c r="X353" s="46">
        <v>119</v>
      </c>
      <c r="Y353" s="46">
        <v>115</v>
      </c>
      <c r="Z353" s="46">
        <v>163</v>
      </c>
      <c r="AA353" s="46">
        <v>234</v>
      </c>
      <c r="AB353" s="46">
        <v>84</v>
      </c>
      <c r="AC353" s="46">
        <v>79</v>
      </c>
      <c r="AD353" s="46">
        <v>234</v>
      </c>
      <c r="AE353" s="46">
        <v>163</v>
      </c>
      <c r="AF353" s="46">
        <v>239</v>
      </c>
      <c r="AG353" s="46">
        <v>435</v>
      </c>
      <c r="AH353" s="46">
        <v>124</v>
      </c>
      <c r="AI353" s="46">
        <v>101</v>
      </c>
      <c r="AJ353" s="46">
        <v>794</v>
      </c>
      <c r="AK353" s="46">
        <v>1296</v>
      </c>
      <c r="AL353" s="46">
        <v>631</v>
      </c>
      <c r="AM353" s="46">
        <v>180</v>
      </c>
      <c r="AN353" s="46">
        <v>2090</v>
      </c>
      <c r="AO353" s="46" t="s">
        <v>12</v>
      </c>
      <c r="AP353" s="46" t="s">
        <v>48</v>
      </c>
      <c r="AR353" s="46" t="s">
        <v>254</v>
      </c>
      <c r="AV353" s="46" t="s">
        <v>255</v>
      </c>
      <c r="AX353" s="46" t="s">
        <v>29</v>
      </c>
      <c r="AZ353" s="46" t="s">
        <v>236</v>
      </c>
      <c r="BA353" s="46" t="b">
        <v>1</v>
      </c>
      <c r="BB353" s="46" t="b">
        <v>1</v>
      </c>
      <c r="BC353" s="46" t="b">
        <v>1</v>
      </c>
      <c r="BD353" s="46" t="s">
        <v>256</v>
      </c>
      <c r="BE353" s="46" t="b">
        <v>1</v>
      </c>
      <c r="BF353" s="46" t="b">
        <v>1</v>
      </c>
      <c r="BH353" s="46" t="b">
        <v>1</v>
      </c>
      <c r="BI353" s="46" t="b">
        <v>1</v>
      </c>
      <c r="BJ353" s="46" t="b">
        <v>1</v>
      </c>
      <c r="BL353" s="46" t="b">
        <v>1</v>
      </c>
      <c r="BP353" s="46" t="s">
        <v>237</v>
      </c>
      <c r="BQ353" s="46" t="s">
        <v>242</v>
      </c>
      <c r="BR353" s="46" t="s">
        <v>238</v>
      </c>
      <c r="BS353" s="46" t="s">
        <v>260</v>
      </c>
      <c r="BT353" s="46" t="s">
        <v>83</v>
      </c>
      <c r="BU353" s="46" t="s">
        <v>261</v>
      </c>
      <c r="BV353" s="46" t="s">
        <v>257</v>
      </c>
      <c r="BX353" s="46" t="s">
        <v>258</v>
      </c>
      <c r="BY353" s="46" t="s">
        <v>262</v>
      </c>
      <c r="CA353" s="46" t="s">
        <v>263</v>
      </c>
      <c r="CB353" s="46" t="s">
        <v>259</v>
      </c>
      <c r="CC353" s="46" t="s">
        <v>258</v>
      </c>
      <c r="CD353" s="46" t="s">
        <v>237</v>
      </c>
      <c r="CU353" s="46" t="s">
        <v>264</v>
      </c>
      <c r="DA353" s="46" t="s">
        <v>245</v>
      </c>
      <c r="DB353" s="46" t="s">
        <v>265</v>
      </c>
      <c r="DC353" s="46" t="s">
        <v>265</v>
      </c>
      <c r="DD353" s="46" t="s">
        <v>245</v>
      </c>
      <c r="DE353" s="46" t="s">
        <v>265</v>
      </c>
      <c r="DF353" s="46" t="s">
        <v>245</v>
      </c>
      <c r="DG353" s="46" t="s">
        <v>246</v>
      </c>
      <c r="DH353" s="46" t="s">
        <v>247</v>
      </c>
      <c r="DK353" s="46" t="b">
        <f>vw_ET_Dataset_Public[[#This Row],[Event Location:  State PCODE]]=vw_ET_Dataset_Public[[#This Row],[Arrival from: Admin 1 PCODE]]</f>
        <v>0</v>
      </c>
      <c r="DL353" s="46" t="b">
        <f>vw_ET_Dataset_Public[[#This Row],[Event Location:  County PCODE]]=vw_ET_Dataset_Public[[#This Row],[Arrival from: Admin 2 PCODE]]</f>
        <v>0</v>
      </c>
      <c r="DM353" s="46" t="b">
        <f>vw_ET_Dataset_Public[[#This Row],[Event Location:  Payam PCODE]]=vw_ET_Dataset_Public[[#This Row],[Arrival from: Admin 3 PCODE]]</f>
        <v>0</v>
      </c>
      <c r="DN353" s="46" t="s">
        <v>3395</v>
      </c>
    </row>
    <row r="354" spans="1:118" x14ac:dyDescent="0.35">
      <c r="A354" s="46" t="s">
        <v>2390</v>
      </c>
      <c r="B354" s="47">
        <v>44406</v>
      </c>
      <c r="C354" s="47">
        <v>44362</v>
      </c>
      <c r="D354" s="47">
        <v>44392</v>
      </c>
      <c r="E354" s="46" t="s">
        <v>260</v>
      </c>
      <c r="F354" s="46" t="s">
        <v>83</v>
      </c>
      <c r="G354" s="46" t="s">
        <v>631</v>
      </c>
      <c r="H354" s="46" t="s">
        <v>84</v>
      </c>
      <c r="I354" s="46" t="s">
        <v>2381</v>
      </c>
      <c r="J354" s="46" t="s">
        <v>2068</v>
      </c>
      <c r="K354" s="46" t="s">
        <v>2382</v>
      </c>
      <c r="L354" s="46" t="s">
        <v>2383</v>
      </c>
      <c r="M354" s="46">
        <v>8.1476400000000009</v>
      </c>
      <c r="N354" s="46">
        <v>30.674800000000001</v>
      </c>
      <c r="O354" s="46" t="s">
        <v>232</v>
      </c>
      <c r="P354" s="46" t="s">
        <v>382</v>
      </c>
      <c r="Q354" s="46" t="s">
        <v>6</v>
      </c>
      <c r="R354" s="46" t="b">
        <v>1</v>
      </c>
      <c r="U354" s="46" t="b">
        <v>1</v>
      </c>
      <c r="V354" s="46">
        <v>448</v>
      </c>
      <c r="W354" s="46">
        <v>2688</v>
      </c>
      <c r="X354" s="46">
        <v>67</v>
      </c>
      <c r="Y354" s="46">
        <v>101</v>
      </c>
      <c r="Z354" s="46">
        <v>269</v>
      </c>
      <c r="AA354" s="46">
        <v>302</v>
      </c>
      <c r="AB354" s="46">
        <v>403</v>
      </c>
      <c r="AC354" s="46">
        <v>67</v>
      </c>
      <c r="AD354" s="46">
        <v>202</v>
      </c>
      <c r="AE354" s="46">
        <v>269</v>
      </c>
      <c r="AF354" s="46">
        <v>370</v>
      </c>
      <c r="AG354" s="46">
        <v>309</v>
      </c>
      <c r="AH354" s="46">
        <v>181</v>
      </c>
      <c r="AI354" s="46">
        <v>148</v>
      </c>
      <c r="AJ354" s="46">
        <v>1209</v>
      </c>
      <c r="AK354" s="46">
        <v>1479</v>
      </c>
      <c r="AL354" s="46">
        <v>639</v>
      </c>
      <c r="AM354" s="46">
        <v>215</v>
      </c>
      <c r="AN354" s="46">
        <v>2688</v>
      </c>
      <c r="AO354" s="46" t="s">
        <v>12</v>
      </c>
      <c r="AP354" s="46" t="s">
        <v>48</v>
      </c>
      <c r="AR354" s="46" t="s">
        <v>234</v>
      </c>
      <c r="AV354" s="46" t="s">
        <v>1516</v>
      </c>
      <c r="AX354" s="46" t="s">
        <v>65</v>
      </c>
      <c r="BD354" s="46" t="s">
        <v>237</v>
      </c>
      <c r="BP354" s="46" t="s">
        <v>237</v>
      </c>
      <c r="BQ354" s="46" t="s">
        <v>242</v>
      </c>
      <c r="BR354" s="46" t="s">
        <v>238</v>
      </c>
      <c r="BS354" s="46" t="s">
        <v>260</v>
      </c>
      <c r="BT354" s="46" t="s">
        <v>83</v>
      </c>
      <c r="BU354" s="46" t="s">
        <v>631</v>
      </c>
      <c r="BV354" s="46" t="s">
        <v>84</v>
      </c>
      <c r="BX354" s="46" t="s">
        <v>1567</v>
      </c>
      <c r="BY354" s="46" t="s">
        <v>1569</v>
      </c>
      <c r="CA354" s="46" t="s">
        <v>2385</v>
      </c>
      <c r="CB354" s="46" t="s">
        <v>2384</v>
      </c>
      <c r="CC354" s="46" t="s">
        <v>1567</v>
      </c>
      <c r="CD354" s="46" t="s">
        <v>237</v>
      </c>
      <c r="CU354" s="46" t="s">
        <v>256</v>
      </c>
      <c r="CV354" s="46">
        <v>185</v>
      </c>
      <c r="CW354" s="46">
        <v>1110</v>
      </c>
      <c r="CX354" s="46" t="s">
        <v>303</v>
      </c>
      <c r="CY354" s="46" t="s">
        <v>2292</v>
      </c>
      <c r="DA354" s="46" t="s">
        <v>245</v>
      </c>
      <c r="DB354" s="46" t="s">
        <v>265</v>
      </c>
      <c r="DC354" s="46" t="s">
        <v>246</v>
      </c>
      <c r="DD354" s="46" t="s">
        <v>245</v>
      </c>
      <c r="DE354" s="46" t="s">
        <v>246</v>
      </c>
      <c r="DF354" s="46" t="s">
        <v>245</v>
      </c>
      <c r="DG354" s="46" t="s">
        <v>246</v>
      </c>
      <c r="DH354" s="46" t="s">
        <v>247</v>
      </c>
      <c r="DK354" s="46" t="b">
        <f>vw_ET_Dataset_Public[[#This Row],[Event Location:  State PCODE]]=vw_ET_Dataset_Public[[#This Row],[Arrival from: Admin 1 PCODE]]</f>
        <v>1</v>
      </c>
      <c r="DL354" s="46" t="b">
        <f>vw_ET_Dataset_Public[[#This Row],[Event Location:  County PCODE]]=vw_ET_Dataset_Public[[#This Row],[Arrival from: Admin 2 PCODE]]</f>
        <v>1</v>
      </c>
      <c r="DM354" s="46" t="b">
        <f>vw_ET_Dataset_Public[[#This Row],[Event Location:  Payam PCODE]]=vw_ET_Dataset_Public[[#This Row],[Arrival from: Admin 3 PCODE]]</f>
        <v>0</v>
      </c>
      <c r="DN354" s="46" t="s">
        <v>3391</v>
      </c>
    </row>
    <row r="355" spans="1:118" x14ac:dyDescent="0.35">
      <c r="A355" s="46" t="s">
        <v>1212</v>
      </c>
      <c r="B355" s="47">
        <v>44406</v>
      </c>
      <c r="C355" s="47">
        <v>44404</v>
      </c>
      <c r="D355" s="47">
        <v>44404</v>
      </c>
      <c r="E355" s="46" t="s">
        <v>841</v>
      </c>
      <c r="F355" s="46" t="s">
        <v>57</v>
      </c>
      <c r="G355" s="46" t="s">
        <v>1163</v>
      </c>
      <c r="H355" s="46" t="s">
        <v>102</v>
      </c>
      <c r="I355" s="46" t="s">
        <v>1206</v>
      </c>
      <c r="J355" s="46" t="s">
        <v>1205</v>
      </c>
      <c r="K355" s="46" t="s">
        <v>1207</v>
      </c>
      <c r="L355" s="46" t="s">
        <v>1208</v>
      </c>
      <c r="M355" s="46">
        <v>9.1882547999999993</v>
      </c>
      <c r="N355" s="46">
        <v>29.250482000000002</v>
      </c>
      <c r="O355" s="46" t="s">
        <v>253</v>
      </c>
      <c r="P355" s="46" t="s">
        <v>233</v>
      </c>
      <c r="Q355" s="46" t="s">
        <v>6</v>
      </c>
      <c r="U355" s="46" t="b">
        <v>1</v>
      </c>
      <c r="V355" s="46">
        <v>50</v>
      </c>
      <c r="W355" s="46">
        <v>300</v>
      </c>
      <c r="X355" s="46">
        <v>11</v>
      </c>
      <c r="Y355" s="46">
        <v>15</v>
      </c>
      <c r="Z355" s="46">
        <v>28</v>
      </c>
      <c r="AA355" s="46">
        <v>30</v>
      </c>
      <c r="AB355" s="46">
        <v>15</v>
      </c>
      <c r="AC355" s="46">
        <v>6</v>
      </c>
      <c r="AD355" s="46">
        <v>14</v>
      </c>
      <c r="AE355" s="46">
        <v>27</v>
      </c>
      <c r="AF355" s="46">
        <v>46</v>
      </c>
      <c r="AG355" s="46">
        <v>56</v>
      </c>
      <c r="AH355" s="46">
        <v>42</v>
      </c>
      <c r="AI355" s="46">
        <v>10</v>
      </c>
      <c r="AJ355" s="46">
        <v>105</v>
      </c>
      <c r="AK355" s="46">
        <v>195</v>
      </c>
      <c r="AL355" s="46">
        <v>67</v>
      </c>
      <c r="AM355" s="46">
        <v>16</v>
      </c>
      <c r="AN355" s="46">
        <v>300</v>
      </c>
      <c r="AO355" s="46" t="s">
        <v>12</v>
      </c>
      <c r="AP355" s="46" t="s">
        <v>48</v>
      </c>
      <c r="AR355" s="46" t="s">
        <v>272</v>
      </c>
      <c r="AV355" s="46" t="s">
        <v>255</v>
      </c>
      <c r="AX355" s="46" t="s">
        <v>65</v>
      </c>
      <c r="BD355" s="46" t="s">
        <v>237</v>
      </c>
      <c r="BP355" s="46" t="s">
        <v>237</v>
      </c>
      <c r="BQ355" s="46" t="s">
        <v>242</v>
      </c>
      <c r="BR355" s="46" t="s">
        <v>238</v>
      </c>
      <c r="BS355" s="46" t="s">
        <v>841</v>
      </c>
      <c r="BT355" s="46" t="s">
        <v>57</v>
      </c>
      <c r="BU355" s="46" t="s">
        <v>1163</v>
      </c>
      <c r="BV355" s="46" t="s">
        <v>102</v>
      </c>
      <c r="BX355" s="46" t="s">
        <v>1213</v>
      </c>
      <c r="BY355" s="46" t="s">
        <v>1215</v>
      </c>
      <c r="CA355" s="46" t="s">
        <v>244</v>
      </c>
      <c r="CB355" s="46" t="s">
        <v>240</v>
      </c>
      <c r="CC355" s="46" t="s">
        <v>1214</v>
      </c>
      <c r="CD355" s="46" t="s">
        <v>237</v>
      </c>
      <c r="CU355" s="46" t="s">
        <v>264</v>
      </c>
      <c r="DA355" s="46" t="s">
        <v>245</v>
      </c>
      <c r="DB355" s="46" t="s">
        <v>245</v>
      </c>
      <c r="DC355" s="46" t="s">
        <v>245</v>
      </c>
      <c r="DD355" s="46" t="s">
        <v>246</v>
      </c>
      <c r="DE355" s="46" t="s">
        <v>246</v>
      </c>
      <c r="DF355" s="46" t="s">
        <v>246</v>
      </c>
      <c r="DG355" s="46" t="s">
        <v>246</v>
      </c>
      <c r="DH355" s="46" t="s">
        <v>247</v>
      </c>
      <c r="DK355" s="46" t="b">
        <f>vw_ET_Dataset_Public[[#This Row],[Event Location:  State PCODE]]=vw_ET_Dataset_Public[[#This Row],[Arrival from: Admin 1 PCODE]]</f>
        <v>1</v>
      </c>
      <c r="DL355" s="46" t="b">
        <f>vw_ET_Dataset_Public[[#This Row],[Event Location:  County PCODE]]=vw_ET_Dataset_Public[[#This Row],[Arrival from: Admin 2 PCODE]]</f>
        <v>1</v>
      </c>
      <c r="DM355" s="46" t="b">
        <f>vw_ET_Dataset_Public[[#This Row],[Event Location:  Payam PCODE]]=vw_ET_Dataset_Public[[#This Row],[Arrival from: Admin 3 PCODE]]</f>
        <v>0</v>
      </c>
      <c r="DN355" s="46" t="s">
        <v>3391</v>
      </c>
    </row>
    <row r="356" spans="1:118" x14ac:dyDescent="0.35">
      <c r="A356" s="46" t="s">
        <v>1209</v>
      </c>
      <c r="B356" s="47">
        <v>44406</v>
      </c>
      <c r="C356" s="47">
        <v>44404</v>
      </c>
      <c r="D356" s="47">
        <v>44406</v>
      </c>
      <c r="E356" s="46" t="s">
        <v>841</v>
      </c>
      <c r="F356" s="46" t="s">
        <v>57</v>
      </c>
      <c r="G356" s="46" t="s">
        <v>1163</v>
      </c>
      <c r="H356" s="46" t="s">
        <v>102</v>
      </c>
      <c r="I356" s="46" t="s">
        <v>1206</v>
      </c>
      <c r="J356" s="46" t="s">
        <v>1205</v>
      </c>
      <c r="K356" s="46" t="s">
        <v>1207</v>
      </c>
      <c r="L356" s="46" t="s">
        <v>1208</v>
      </c>
      <c r="M356" s="46">
        <v>9.1882547999999993</v>
      </c>
      <c r="N356" s="46">
        <v>29.250482000000002</v>
      </c>
      <c r="O356" s="46" t="s">
        <v>253</v>
      </c>
      <c r="P356" s="46" t="s">
        <v>233</v>
      </c>
      <c r="Q356" s="46" t="s">
        <v>6</v>
      </c>
      <c r="U356" s="46" t="b">
        <v>1</v>
      </c>
      <c r="V356" s="46">
        <v>25</v>
      </c>
      <c r="W356" s="46">
        <v>150</v>
      </c>
      <c r="X356" s="46">
        <v>5</v>
      </c>
      <c r="Y356" s="46">
        <v>9</v>
      </c>
      <c r="Z356" s="46">
        <v>13</v>
      </c>
      <c r="AA356" s="46">
        <v>18</v>
      </c>
      <c r="AB356" s="46">
        <v>14</v>
      </c>
      <c r="AC356" s="46">
        <v>6</v>
      </c>
      <c r="AD356" s="46">
        <v>8</v>
      </c>
      <c r="AE356" s="46">
        <v>12</v>
      </c>
      <c r="AF356" s="46">
        <v>18</v>
      </c>
      <c r="AG356" s="46">
        <v>22</v>
      </c>
      <c r="AH356" s="46">
        <v>16</v>
      </c>
      <c r="AI356" s="46">
        <v>9</v>
      </c>
      <c r="AJ356" s="46">
        <v>65</v>
      </c>
      <c r="AK356" s="46">
        <v>85</v>
      </c>
      <c r="AL356" s="46">
        <v>34</v>
      </c>
      <c r="AM356" s="46">
        <v>15</v>
      </c>
      <c r="AN356" s="46">
        <v>150</v>
      </c>
      <c r="AO356" s="46" t="s">
        <v>12</v>
      </c>
      <c r="AP356" s="46" t="s">
        <v>48</v>
      </c>
      <c r="AR356" s="46" t="s">
        <v>272</v>
      </c>
      <c r="AV356" s="46" t="s">
        <v>255</v>
      </c>
      <c r="AX356" s="46" t="s">
        <v>65</v>
      </c>
      <c r="BD356" s="46" t="s">
        <v>237</v>
      </c>
      <c r="BP356" s="46" t="s">
        <v>237</v>
      </c>
      <c r="BQ356" s="46" t="s">
        <v>242</v>
      </c>
      <c r="BR356" s="46" t="s">
        <v>238</v>
      </c>
      <c r="BS356" s="46" t="s">
        <v>841</v>
      </c>
      <c r="BT356" s="46" t="s">
        <v>57</v>
      </c>
      <c r="BU356" s="46" t="s">
        <v>1163</v>
      </c>
      <c r="BV356" s="46" t="s">
        <v>102</v>
      </c>
      <c r="BX356" s="46" t="s">
        <v>1205</v>
      </c>
      <c r="BY356" s="46" t="s">
        <v>1206</v>
      </c>
      <c r="CA356" s="46" t="s">
        <v>1211</v>
      </c>
      <c r="CB356" s="46" t="s">
        <v>1210</v>
      </c>
      <c r="CC356" s="46" t="s">
        <v>1205</v>
      </c>
      <c r="CD356" s="46" t="s">
        <v>237</v>
      </c>
      <c r="CU356" s="46" t="s">
        <v>264</v>
      </c>
      <c r="DA356" s="46" t="s">
        <v>245</v>
      </c>
      <c r="DB356" s="46" t="s">
        <v>245</v>
      </c>
      <c r="DC356" s="46" t="s">
        <v>245</v>
      </c>
      <c r="DD356" s="46" t="s">
        <v>246</v>
      </c>
      <c r="DE356" s="46" t="s">
        <v>246</v>
      </c>
      <c r="DF356" s="46" t="s">
        <v>246</v>
      </c>
      <c r="DG356" s="46" t="s">
        <v>246</v>
      </c>
      <c r="DH356" s="46" t="s">
        <v>247</v>
      </c>
      <c r="DK356" s="46" t="b">
        <f>vw_ET_Dataset_Public[[#This Row],[Event Location:  State PCODE]]=vw_ET_Dataset_Public[[#This Row],[Arrival from: Admin 1 PCODE]]</f>
        <v>1</v>
      </c>
      <c r="DL356" s="46" t="b">
        <f>vw_ET_Dataset_Public[[#This Row],[Event Location:  County PCODE]]=vw_ET_Dataset_Public[[#This Row],[Arrival from: Admin 2 PCODE]]</f>
        <v>1</v>
      </c>
      <c r="DM356" s="46" t="b">
        <f>vw_ET_Dataset_Public[[#This Row],[Event Location:  Payam PCODE]]=vw_ET_Dataset_Public[[#This Row],[Arrival from: Admin 3 PCODE]]</f>
        <v>1</v>
      </c>
      <c r="DN356" s="46" t="s">
        <v>3390</v>
      </c>
    </row>
    <row r="357" spans="1:118" x14ac:dyDescent="0.35">
      <c r="A357" s="46" t="s">
        <v>1204</v>
      </c>
      <c r="B357" s="47">
        <v>44406</v>
      </c>
      <c r="C357" s="47">
        <v>44404</v>
      </c>
      <c r="D357" s="47">
        <v>44406</v>
      </c>
      <c r="E357" s="46" t="s">
        <v>841</v>
      </c>
      <c r="F357" s="46" t="s">
        <v>57</v>
      </c>
      <c r="G357" s="46" t="s">
        <v>1163</v>
      </c>
      <c r="H357" s="46" t="s">
        <v>102</v>
      </c>
      <c r="I357" s="46" t="s">
        <v>1206</v>
      </c>
      <c r="J357" s="46" t="s">
        <v>1205</v>
      </c>
      <c r="K357" s="46" t="s">
        <v>1207</v>
      </c>
      <c r="L357" s="46" t="s">
        <v>1208</v>
      </c>
      <c r="M357" s="46">
        <v>9.1882547999999993</v>
      </c>
      <c r="N357" s="46">
        <v>29.250482000000002</v>
      </c>
      <c r="O357" s="46" t="s">
        <v>232</v>
      </c>
      <c r="P357" s="46" t="s">
        <v>233</v>
      </c>
      <c r="Q357" s="46" t="s">
        <v>6</v>
      </c>
      <c r="R357" s="46" t="b">
        <v>0</v>
      </c>
      <c r="S357" s="46" t="b">
        <v>0</v>
      </c>
      <c r="T357" s="46" t="b">
        <v>0</v>
      </c>
      <c r="U357" s="46" t="b">
        <v>1</v>
      </c>
      <c r="V357" s="46">
        <v>30</v>
      </c>
      <c r="W357" s="46">
        <v>180</v>
      </c>
      <c r="X357" s="46">
        <v>8</v>
      </c>
      <c r="Y357" s="46">
        <v>11</v>
      </c>
      <c r="Z357" s="46">
        <v>19</v>
      </c>
      <c r="AA357" s="46">
        <v>24</v>
      </c>
      <c r="AB357" s="46">
        <v>12</v>
      </c>
      <c r="AC357" s="46">
        <v>6</v>
      </c>
      <c r="AD357" s="46">
        <v>10</v>
      </c>
      <c r="AE357" s="46">
        <v>14</v>
      </c>
      <c r="AF357" s="46">
        <v>20</v>
      </c>
      <c r="AG357" s="46">
        <v>32</v>
      </c>
      <c r="AH357" s="46">
        <v>18</v>
      </c>
      <c r="AI357" s="46">
        <v>6</v>
      </c>
      <c r="AJ357" s="46">
        <v>80</v>
      </c>
      <c r="AK357" s="46">
        <v>100</v>
      </c>
      <c r="AL357" s="46">
        <v>43</v>
      </c>
      <c r="AM357" s="46">
        <v>12</v>
      </c>
      <c r="AN357" s="46">
        <v>180</v>
      </c>
      <c r="AO357" s="46" t="s">
        <v>12</v>
      </c>
      <c r="AP357" s="46" t="s">
        <v>48</v>
      </c>
      <c r="AR357" s="46" t="s">
        <v>272</v>
      </c>
      <c r="AV357" s="46" t="s">
        <v>255</v>
      </c>
      <c r="AX357" s="46" t="s">
        <v>65</v>
      </c>
      <c r="BD357" s="46" t="s">
        <v>256</v>
      </c>
      <c r="BE357" s="46" t="b">
        <v>0</v>
      </c>
      <c r="BF357" s="46" t="b">
        <v>0</v>
      </c>
      <c r="BG357" s="46" t="b">
        <v>0</v>
      </c>
      <c r="BH357" s="46" t="b">
        <v>0</v>
      </c>
      <c r="BI357" s="46" t="b">
        <v>0</v>
      </c>
      <c r="BJ357" s="46" t="b">
        <v>0</v>
      </c>
      <c r="BK357" s="46" t="b">
        <v>0</v>
      </c>
      <c r="BL357" s="46" t="b">
        <v>0</v>
      </c>
      <c r="BM357" s="46" t="b">
        <v>0</v>
      </c>
      <c r="BO357" s="46" t="b">
        <v>1</v>
      </c>
      <c r="BP357" s="46" t="s">
        <v>237</v>
      </c>
      <c r="BQ357" s="46" t="s">
        <v>242</v>
      </c>
      <c r="BR357" s="46" t="s">
        <v>238</v>
      </c>
      <c r="BS357" s="46" t="s">
        <v>841</v>
      </c>
      <c r="BT357" s="46" t="s">
        <v>57</v>
      </c>
      <c r="BU357" s="46" t="s">
        <v>1163</v>
      </c>
      <c r="BV357" s="46" t="s">
        <v>102</v>
      </c>
      <c r="BX357" s="46" t="s">
        <v>1162</v>
      </c>
      <c r="BY357" s="46" t="s">
        <v>1164</v>
      </c>
      <c r="CA357" s="46" t="s">
        <v>1165</v>
      </c>
      <c r="CB357" s="46" t="s">
        <v>1166</v>
      </c>
      <c r="CC357" s="46" t="s">
        <v>1162</v>
      </c>
      <c r="CD357" s="46" t="s">
        <v>237</v>
      </c>
      <c r="CU357" s="46" t="s">
        <v>264</v>
      </c>
      <c r="DA357" s="46" t="s">
        <v>245</v>
      </c>
      <c r="DB357" s="46" t="s">
        <v>245</v>
      </c>
      <c r="DC357" s="46" t="s">
        <v>245</v>
      </c>
      <c r="DD357" s="46" t="s">
        <v>246</v>
      </c>
      <c r="DE357" s="46" t="s">
        <v>246</v>
      </c>
      <c r="DF357" s="46" t="s">
        <v>246</v>
      </c>
      <c r="DG357" s="46" t="s">
        <v>246</v>
      </c>
      <c r="DH357" s="46" t="s">
        <v>247</v>
      </c>
      <c r="DK357" s="46" t="b">
        <f>vw_ET_Dataset_Public[[#This Row],[Event Location:  State PCODE]]=vw_ET_Dataset_Public[[#This Row],[Arrival from: Admin 1 PCODE]]</f>
        <v>1</v>
      </c>
      <c r="DL357" s="46" t="b">
        <f>vw_ET_Dataset_Public[[#This Row],[Event Location:  County PCODE]]=vw_ET_Dataset_Public[[#This Row],[Arrival from: Admin 2 PCODE]]</f>
        <v>1</v>
      </c>
      <c r="DM357" s="46" t="b">
        <f>vw_ET_Dataset_Public[[#This Row],[Event Location:  Payam PCODE]]=vw_ET_Dataset_Public[[#This Row],[Arrival from: Admin 3 PCODE]]</f>
        <v>0</v>
      </c>
      <c r="DN357" s="46" t="s">
        <v>3391</v>
      </c>
    </row>
    <row r="358" spans="1:118" x14ac:dyDescent="0.35">
      <c r="A358" s="46" t="s">
        <v>2386</v>
      </c>
      <c r="B358" s="47">
        <v>44407</v>
      </c>
      <c r="C358" s="47">
        <v>44371</v>
      </c>
      <c r="D358" s="47">
        <v>44400</v>
      </c>
      <c r="E358" s="46" t="s">
        <v>260</v>
      </c>
      <c r="F358" s="46" t="s">
        <v>83</v>
      </c>
      <c r="G358" s="46" t="s">
        <v>631</v>
      </c>
      <c r="H358" s="46" t="s">
        <v>84</v>
      </c>
      <c r="I358" s="46" t="s">
        <v>2381</v>
      </c>
      <c r="J358" s="46" t="s">
        <v>2068</v>
      </c>
      <c r="K358" s="46" t="s">
        <v>2387</v>
      </c>
      <c r="L358" s="46" t="s">
        <v>2388</v>
      </c>
      <c r="M358" s="46">
        <v>8.16</v>
      </c>
      <c r="N358" s="46">
        <v>30.73</v>
      </c>
      <c r="O358" s="46" t="s">
        <v>232</v>
      </c>
      <c r="P358" s="46" t="s">
        <v>382</v>
      </c>
      <c r="Q358" s="46" t="s">
        <v>6</v>
      </c>
      <c r="R358" s="46" t="b">
        <v>1</v>
      </c>
      <c r="S358" s="46" t="b">
        <v>1</v>
      </c>
      <c r="U358" s="46" t="b">
        <v>1</v>
      </c>
      <c r="V358" s="46">
        <v>336</v>
      </c>
      <c r="W358" s="46">
        <v>2016</v>
      </c>
      <c r="X358" s="46">
        <v>50</v>
      </c>
      <c r="Y358" s="46">
        <v>76</v>
      </c>
      <c r="Z358" s="46">
        <v>201</v>
      </c>
      <c r="AA358" s="46">
        <v>227</v>
      </c>
      <c r="AB358" s="46">
        <v>303</v>
      </c>
      <c r="AC358" s="46">
        <v>51</v>
      </c>
      <c r="AD358" s="46">
        <v>151</v>
      </c>
      <c r="AE358" s="46">
        <v>201</v>
      </c>
      <c r="AF358" s="46">
        <v>277</v>
      </c>
      <c r="AG358" s="46">
        <v>232</v>
      </c>
      <c r="AH358" s="46">
        <v>136</v>
      </c>
      <c r="AI358" s="46">
        <v>111</v>
      </c>
      <c r="AJ358" s="46">
        <v>908</v>
      </c>
      <c r="AK358" s="46">
        <v>1108</v>
      </c>
      <c r="AL358" s="46">
        <v>478</v>
      </c>
      <c r="AM358" s="46">
        <v>162</v>
      </c>
      <c r="AN358" s="46">
        <v>2016</v>
      </c>
      <c r="AO358" s="46" t="s">
        <v>12</v>
      </c>
      <c r="AP358" s="46" t="s">
        <v>48</v>
      </c>
      <c r="AR358" s="46" t="s">
        <v>272</v>
      </c>
      <c r="AV358" s="46" t="s">
        <v>1516</v>
      </c>
      <c r="AX358" s="46" t="s">
        <v>65</v>
      </c>
      <c r="BD358" s="46" t="s">
        <v>237</v>
      </c>
      <c r="BP358" s="46" t="s">
        <v>237</v>
      </c>
      <c r="BQ358" s="46" t="s">
        <v>242</v>
      </c>
      <c r="BR358" s="46" t="s">
        <v>238</v>
      </c>
      <c r="BS358" s="46" t="s">
        <v>260</v>
      </c>
      <c r="BT358" s="46" t="s">
        <v>83</v>
      </c>
      <c r="BU358" s="46" t="s">
        <v>631</v>
      </c>
      <c r="BV358" s="46" t="s">
        <v>84</v>
      </c>
      <c r="BX358" s="46" t="s">
        <v>1567</v>
      </c>
      <c r="BY358" s="46" t="s">
        <v>1569</v>
      </c>
      <c r="CA358" s="46" t="s">
        <v>244</v>
      </c>
      <c r="CB358" s="46" t="s">
        <v>240</v>
      </c>
      <c r="CC358" s="46" t="s">
        <v>2389</v>
      </c>
      <c r="CD358" s="46" t="s">
        <v>237</v>
      </c>
      <c r="CU358" s="46" t="s">
        <v>256</v>
      </c>
      <c r="CV358" s="46">
        <v>51</v>
      </c>
      <c r="CW358" s="46">
        <v>306</v>
      </c>
      <c r="CX358" s="46" t="s">
        <v>303</v>
      </c>
      <c r="CY358" s="46" t="s">
        <v>2379</v>
      </c>
      <c r="DA358" s="46" t="s">
        <v>245</v>
      </c>
      <c r="DB358" s="46" t="s">
        <v>265</v>
      </c>
      <c r="DC358" s="46" t="s">
        <v>246</v>
      </c>
      <c r="DD358" s="46" t="s">
        <v>245</v>
      </c>
      <c r="DE358" s="46" t="s">
        <v>246</v>
      </c>
      <c r="DF358" s="46" t="s">
        <v>245</v>
      </c>
      <c r="DG358" s="46" t="s">
        <v>246</v>
      </c>
      <c r="DH358" s="46" t="s">
        <v>247</v>
      </c>
      <c r="DK358" s="46" t="b">
        <f>vw_ET_Dataset_Public[[#This Row],[Event Location:  State PCODE]]=vw_ET_Dataset_Public[[#This Row],[Arrival from: Admin 1 PCODE]]</f>
        <v>1</v>
      </c>
      <c r="DL358" s="46" t="b">
        <f>vw_ET_Dataset_Public[[#This Row],[Event Location:  County PCODE]]=vw_ET_Dataset_Public[[#This Row],[Arrival from: Admin 2 PCODE]]</f>
        <v>1</v>
      </c>
      <c r="DM358" s="46" t="b">
        <f>vw_ET_Dataset_Public[[#This Row],[Event Location:  Payam PCODE]]=vw_ET_Dataset_Public[[#This Row],[Arrival from: Admin 3 PCODE]]</f>
        <v>0</v>
      </c>
      <c r="DN358" s="46" t="s">
        <v>3391</v>
      </c>
    </row>
    <row r="359" spans="1:118" x14ac:dyDescent="0.35">
      <c r="A359" s="46" t="s">
        <v>2380</v>
      </c>
      <c r="B359" s="47">
        <v>44407</v>
      </c>
      <c r="C359" s="47">
        <v>44376</v>
      </c>
      <c r="D359" s="47">
        <v>44399</v>
      </c>
      <c r="E359" s="46" t="s">
        <v>260</v>
      </c>
      <c r="F359" s="46" t="s">
        <v>83</v>
      </c>
      <c r="G359" s="46" t="s">
        <v>631</v>
      </c>
      <c r="H359" s="46" t="s">
        <v>84</v>
      </c>
      <c r="I359" s="46" t="s">
        <v>2358</v>
      </c>
      <c r="J359" s="46" t="s">
        <v>2357</v>
      </c>
      <c r="K359" s="46" t="s">
        <v>2366</v>
      </c>
      <c r="L359" s="46" t="s">
        <v>2367</v>
      </c>
      <c r="M359" s="46">
        <v>7.98</v>
      </c>
      <c r="N359" s="46">
        <v>30.2</v>
      </c>
      <c r="O359" s="46" t="s">
        <v>232</v>
      </c>
      <c r="P359" s="46" t="s">
        <v>382</v>
      </c>
      <c r="Q359" s="46" t="s">
        <v>6</v>
      </c>
      <c r="R359" s="46" t="b">
        <v>1</v>
      </c>
      <c r="S359" s="46" t="b">
        <v>1</v>
      </c>
      <c r="U359" s="46" t="b">
        <v>1</v>
      </c>
      <c r="V359" s="46">
        <v>583</v>
      </c>
      <c r="W359" s="46">
        <v>2915</v>
      </c>
      <c r="X359" s="46">
        <v>73</v>
      </c>
      <c r="Y359" s="46">
        <v>109</v>
      </c>
      <c r="Z359" s="46">
        <v>292</v>
      </c>
      <c r="AA359" s="46">
        <v>328</v>
      </c>
      <c r="AB359" s="46">
        <v>437</v>
      </c>
      <c r="AC359" s="46">
        <v>73</v>
      </c>
      <c r="AD359" s="46">
        <v>219</v>
      </c>
      <c r="AE359" s="46">
        <v>292</v>
      </c>
      <c r="AF359" s="46">
        <v>401</v>
      </c>
      <c r="AG359" s="46">
        <v>335</v>
      </c>
      <c r="AH359" s="46">
        <v>197</v>
      </c>
      <c r="AI359" s="46">
        <v>159</v>
      </c>
      <c r="AJ359" s="46">
        <v>1312</v>
      </c>
      <c r="AK359" s="46">
        <v>1603</v>
      </c>
      <c r="AL359" s="46">
        <v>693</v>
      </c>
      <c r="AM359" s="46">
        <v>232</v>
      </c>
      <c r="AN359" s="46">
        <v>2915</v>
      </c>
      <c r="AO359" s="46" t="s">
        <v>12</v>
      </c>
      <c r="AP359" s="46" t="s">
        <v>48</v>
      </c>
      <c r="AR359" s="46" t="s">
        <v>272</v>
      </c>
      <c r="AV359" s="46" t="s">
        <v>1516</v>
      </c>
      <c r="AX359" s="46" t="s">
        <v>65</v>
      </c>
      <c r="BD359" s="46" t="s">
        <v>237</v>
      </c>
      <c r="BP359" s="46" t="s">
        <v>237</v>
      </c>
      <c r="BQ359" s="46" t="s">
        <v>242</v>
      </c>
      <c r="BR359" s="46" t="s">
        <v>238</v>
      </c>
      <c r="BS359" s="46" t="s">
        <v>260</v>
      </c>
      <c r="BT359" s="46" t="s">
        <v>83</v>
      </c>
      <c r="BU359" s="46" t="s">
        <v>631</v>
      </c>
      <c r="BV359" s="46" t="s">
        <v>84</v>
      </c>
      <c r="BX359" s="46" t="s">
        <v>2361</v>
      </c>
      <c r="BY359" s="46" t="s">
        <v>2363</v>
      </c>
      <c r="CA359" s="46" t="s">
        <v>2369</v>
      </c>
      <c r="CB359" s="46" t="s">
        <v>2368</v>
      </c>
      <c r="CC359" s="46" t="s">
        <v>2361</v>
      </c>
      <c r="CD359" s="46" t="s">
        <v>237</v>
      </c>
      <c r="CU359" s="46" t="s">
        <v>256</v>
      </c>
      <c r="CV359" s="46">
        <v>215</v>
      </c>
      <c r="CW359" s="46">
        <v>1075</v>
      </c>
      <c r="CX359" s="46" t="s">
        <v>303</v>
      </c>
      <c r="CY359" s="46" t="s">
        <v>2292</v>
      </c>
      <c r="DA359" s="46" t="s">
        <v>245</v>
      </c>
      <c r="DB359" s="46" t="s">
        <v>246</v>
      </c>
      <c r="DC359" s="46" t="s">
        <v>246</v>
      </c>
      <c r="DD359" s="46" t="s">
        <v>245</v>
      </c>
      <c r="DE359" s="46" t="s">
        <v>246</v>
      </c>
      <c r="DF359" s="46" t="s">
        <v>245</v>
      </c>
      <c r="DG359" s="46" t="s">
        <v>246</v>
      </c>
      <c r="DH359" s="46" t="s">
        <v>247</v>
      </c>
      <c r="DK359" s="46" t="b">
        <f>vw_ET_Dataset_Public[[#This Row],[Event Location:  State PCODE]]=vw_ET_Dataset_Public[[#This Row],[Arrival from: Admin 1 PCODE]]</f>
        <v>1</v>
      </c>
      <c r="DL359" s="46" t="b">
        <f>vw_ET_Dataset_Public[[#This Row],[Event Location:  County PCODE]]=vw_ET_Dataset_Public[[#This Row],[Arrival from: Admin 2 PCODE]]</f>
        <v>1</v>
      </c>
      <c r="DM359" s="46" t="b">
        <f>vw_ET_Dataset_Public[[#This Row],[Event Location:  Payam PCODE]]=vw_ET_Dataset_Public[[#This Row],[Arrival from: Admin 3 PCODE]]</f>
        <v>0</v>
      </c>
      <c r="DN359" s="46" t="s">
        <v>3391</v>
      </c>
    </row>
    <row r="360" spans="1:118" x14ac:dyDescent="0.35">
      <c r="A360" s="46" t="s">
        <v>1239</v>
      </c>
      <c r="B360" s="47">
        <v>44408</v>
      </c>
      <c r="C360" s="47">
        <v>44406</v>
      </c>
      <c r="D360" s="47">
        <v>44408</v>
      </c>
      <c r="E360" s="46" t="s">
        <v>841</v>
      </c>
      <c r="F360" s="46" t="s">
        <v>57</v>
      </c>
      <c r="G360" s="46" t="s">
        <v>1163</v>
      </c>
      <c r="H360" s="46" t="s">
        <v>102</v>
      </c>
      <c r="I360" s="46" t="s">
        <v>1178</v>
      </c>
      <c r="J360" s="46" t="s">
        <v>1177</v>
      </c>
      <c r="K360" s="46" t="s">
        <v>1179</v>
      </c>
      <c r="L360" s="46" t="s">
        <v>1180</v>
      </c>
      <c r="M360" s="46">
        <v>9.0535800000000002</v>
      </c>
      <c r="N360" s="46">
        <v>29.102954</v>
      </c>
      <c r="O360" s="46" t="s">
        <v>253</v>
      </c>
      <c r="P360" s="46" t="s">
        <v>233</v>
      </c>
      <c r="Q360" s="46" t="s">
        <v>6</v>
      </c>
      <c r="U360" s="46" t="b">
        <v>1</v>
      </c>
      <c r="V360" s="46">
        <v>50</v>
      </c>
      <c r="W360" s="46">
        <v>300</v>
      </c>
      <c r="X360" s="46">
        <v>10</v>
      </c>
      <c r="Y360" s="46">
        <v>14</v>
      </c>
      <c r="Z360" s="46">
        <v>28</v>
      </c>
      <c r="AA360" s="46">
        <v>34</v>
      </c>
      <c r="AB360" s="46">
        <v>22</v>
      </c>
      <c r="AC360" s="46">
        <v>7</v>
      </c>
      <c r="AD360" s="46">
        <v>14</v>
      </c>
      <c r="AE360" s="46">
        <v>18</v>
      </c>
      <c r="AF360" s="46">
        <v>50</v>
      </c>
      <c r="AG360" s="46">
        <v>48</v>
      </c>
      <c r="AH360" s="46">
        <v>42</v>
      </c>
      <c r="AI360" s="46">
        <v>13</v>
      </c>
      <c r="AJ360" s="46">
        <v>115</v>
      </c>
      <c r="AK360" s="46">
        <v>185</v>
      </c>
      <c r="AL360" s="46">
        <v>56</v>
      </c>
      <c r="AM360" s="46">
        <v>20</v>
      </c>
      <c r="AN360" s="46">
        <v>300</v>
      </c>
      <c r="AO360" s="46" t="s">
        <v>12</v>
      </c>
      <c r="AP360" s="46" t="s">
        <v>48</v>
      </c>
      <c r="AR360" s="46" t="s">
        <v>272</v>
      </c>
      <c r="AV360" s="46" t="s">
        <v>255</v>
      </c>
      <c r="AX360" s="46" t="s">
        <v>65</v>
      </c>
      <c r="BD360" s="46" t="s">
        <v>237</v>
      </c>
      <c r="BP360" s="46" t="s">
        <v>237</v>
      </c>
      <c r="BQ360" s="46" t="s">
        <v>242</v>
      </c>
      <c r="BR360" s="46" t="s">
        <v>238</v>
      </c>
      <c r="BS360" s="46" t="s">
        <v>841</v>
      </c>
      <c r="BT360" s="46" t="s">
        <v>57</v>
      </c>
      <c r="BU360" s="46" t="s">
        <v>1163</v>
      </c>
      <c r="BV360" s="46" t="s">
        <v>102</v>
      </c>
      <c r="BX360" s="46" t="s">
        <v>1177</v>
      </c>
      <c r="BY360" s="46" t="s">
        <v>1178</v>
      </c>
      <c r="CA360" s="46" t="s">
        <v>244</v>
      </c>
      <c r="CB360" s="46" t="s">
        <v>240</v>
      </c>
      <c r="CC360" s="46" t="s">
        <v>1180</v>
      </c>
      <c r="CD360" s="46" t="s">
        <v>237</v>
      </c>
      <c r="CU360" s="46" t="s">
        <v>264</v>
      </c>
      <c r="DA360" s="46" t="s">
        <v>245</v>
      </c>
      <c r="DB360" s="46" t="s">
        <v>245</v>
      </c>
      <c r="DC360" s="46" t="s">
        <v>245</v>
      </c>
      <c r="DD360" s="46" t="s">
        <v>246</v>
      </c>
      <c r="DE360" s="46" t="s">
        <v>246</v>
      </c>
      <c r="DF360" s="46" t="s">
        <v>246</v>
      </c>
      <c r="DG360" s="46" t="s">
        <v>246</v>
      </c>
      <c r="DH360" s="46" t="s">
        <v>247</v>
      </c>
      <c r="DK360" s="46" t="b">
        <f>vw_ET_Dataset_Public[[#This Row],[Event Location:  State PCODE]]=vw_ET_Dataset_Public[[#This Row],[Arrival from: Admin 1 PCODE]]</f>
        <v>1</v>
      </c>
      <c r="DL360" s="46" t="b">
        <f>vw_ET_Dataset_Public[[#This Row],[Event Location:  County PCODE]]=vw_ET_Dataset_Public[[#This Row],[Arrival from: Admin 2 PCODE]]</f>
        <v>1</v>
      </c>
      <c r="DM360" s="46" t="b">
        <f>vw_ET_Dataset_Public[[#This Row],[Event Location:  Payam PCODE]]=vw_ET_Dataset_Public[[#This Row],[Arrival from: Admin 3 PCODE]]</f>
        <v>1</v>
      </c>
      <c r="DN360" s="46" t="s">
        <v>3390</v>
      </c>
    </row>
    <row r="361" spans="1:118" x14ac:dyDescent="0.35">
      <c r="A361" s="46" t="s">
        <v>1236</v>
      </c>
      <c r="B361" s="47">
        <v>44408</v>
      </c>
      <c r="C361" s="47">
        <v>44406</v>
      </c>
      <c r="D361" s="47">
        <v>44408</v>
      </c>
      <c r="E361" s="46" t="s">
        <v>841</v>
      </c>
      <c r="F361" s="46" t="s">
        <v>57</v>
      </c>
      <c r="G361" s="46" t="s">
        <v>1163</v>
      </c>
      <c r="H361" s="46" t="s">
        <v>102</v>
      </c>
      <c r="I361" s="46" t="s">
        <v>1186</v>
      </c>
      <c r="J361" s="46" t="s">
        <v>1185</v>
      </c>
      <c r="K361" s="46" t="s">
        <v>1199</v>
      </c>
      <c r="L361" s="46" t="s">
        <v>1200</v>
      </c>
      <c r="M361" s="46">
        <v>8.9763999999999999</v>
      </c>
      <c r="N361" s="46">
        <v>29.21527</v>
      </c>
      <c r="O361" s="46" t="s">
        <v>253</v>
      </c>
      <c r="P361" s="46" t="s">
        <v>233</v>
      </c>
      <c r="Q361" s="46" t="s">
        <v>6</v>
      </c>
      <c r="U361" s="46" t="b">
        <v>1</v>
      </c>
      <c r="V361" s="46">
        <v>35</v>
      </c>
      <c r="W361" s="46">
        <v>210</v>
      </c>
      <c r="X361" s="46">
        <v>6</v>
      </c>
      <c r="Y361" s="46">
        <v>11</v>
      </c>
      <c r="Z361" s="46">
        <v>28</v>
      </c>
      <c r="AA361" s="46">
        <v>30</v>
      </c>
      <c r="AB361" s="46">
        <v>10</v>
      </c>
      <c r="AC361" s="46">
        <v>5</v>
      </c>
      <c r="AD361" s="46">
        <v>8</v>
      </c>
      <c r="AE361" s="46">
        <v>14</v>
      </c>
      <c r="AF361" s="46">
        <v>32</v>
      </c>
      <c r="AG361" s="46">
        <v>40</v>
      </c>
      <c r="AH361" s="46">
        <v>20</v>
      </c>
      <c r="AI361" s="46">
        <v>6</v>
      </c>
      <c r="AJ361" s="46">
        <v>90</v>
      </c>
      <c r="AK361" s="46">
        <v>120</v>
      </c>
      <c r="AL361" s="46">
        <v>39</v>
      </c>
      <c r="AM361" s="46">
        <v>11</v>
      </c>
      <c r="AN361" s="46">
        <v>210</v>
      </c>
      <c r="AO361" s="46" t="s">
        <v>12</v>
      </c>
      <c r="AP361" s="46" t="s">
        <v>48</v>
      </c>
      <c r="AR361" s="46" t="s">
        <v>272</v>
      </c>
      <c r="AV361" s="46" t="s">
        <v>255</v>
      </c>
      <c r="AX361" s="46" t="s">
        <v>65</v>
      </c>
      <c r="BD361" s="46" t="s">
        <v>237</v>
      </c>
      <c r="BP361" s="46" t="s">
        <v>237</v>
      </c>
      <c r="BQ361" s="46" t="s">
        <v>242</v>
      </c>
      <c r="BR361" s="46" t="s">
        <v>238</v>
      </c>
      <c r="BS361" s="46" t="s">
        <v>841</v>
      </c>
      <c r="BT361" s="46" t="s">
        <v>57</v>
      </c>
      <c r="BU361" s="46" t="s">
        <v>1163</v>
      </c>
      <c r="BV361" s="46" t="s">
        <v>102</v>
      </c>
      <c r="BX361" s="46" t="s">
        <v>1185</v>
      </c>
      <c r="BY361" s="46" t="s">
        <v>1186</v>
      </c>
      <c r="CA361" s="46" t="s">
        <v>244</v>
      </c>
      <c r="CB361" s="46" t="s">
        <v>240</v>
      </c>
      <c r="CC361" s="46" t="s">
        <v>1200</v>
      </c>
      <c r="CD361" s="46" t="s">
        <v>237</v>
      </c>
      <c r="CU361" s="46" t="s">
        <v>264</v>
      </c>
      <c r="DA361" s="46" t="s">
        <v>245</v>
      </c>
      <c r="DB361" s="46" t="s">
        <v>245</v>
      </c>
      <c r="DC361" s="46" t="s">
        <v>245</v>
      </c>
      <c r="DD361" s="46" t="s">
        <v>246</v>
      </c>
      <c r="DE361" s="46" t="s">
        <v>246</v>
      </c>
      <c r="DF361" s="46" t="s">
        <v>246</v>
      </c>
      <c r="DG361" s="46" t="s">
        <v>246</v>
      </c>
      <c r="DH361" s="46" t="s">
        <v>247</v>
      </c>
      <c r="DK361" s="46" t="b">
        <f>vw_ET_Dataset_Public[[#This Row],[Event Location:  State PCODE]]=vw_ET_Dataset_Public[[#This Row],[Arrival from: Admin 1 PCODE]]</f>
        <v>1</v>
      </c>
      <c r="DL361" s="46" t="b">
        <f>vw_ET_Dataset_Public[[#This Row],[Event Location:  County PCODE]]=vw_ET_Dataset_Public[[#This Row],[Arrival from: Admin 2 PCODE]]</f>
        <v>1</v>
      </c>
      <c r="DM361" s="46" t="b">
        <f>vw_ET_Dataset_Public[[#This Row],[Event Location:  Payam PCODE]]=vw_ET_Dataset_Public[[#This Row],[Arrival from: Admin 3 PCODE]]</f>
        <v>1</v>
      </c>
      <c r="DN361" s="46" t="s">
        <v>3390</v>
      </c>
    </row>
    <row r="362" spans="1:118" x14ac:dyDescent="0.35">
      <c r="A362" s="46" t="s">
        <v>1229</v>
      </c>
      <c r="B362" s="47">
        <v>44408</v>
      </c>
      <c r="C362" s="47">
        <v>44406</v>
      </c>
      <c r="D362" s="47">
        <v>44408</v>
      </c>
      <c r="E362" s="46" t="s">
        <v>841</v>
      </c>
      <c r="F362" s="46" t="s">
        <v>57</v>
      </c>
      <c r="G362" s="46" t="s">
        <v>1163</v>
      </c>
      <c r="H362" s="46" t="s">
        <v>102</v>
      </c>
      <c r="I362" s="46" t="s">
        <v>1186</v>
      </c>
      <c r="J362" s="46" t="s">
        <v>1185</v>
      </c>
      <c r="K362" s="46" t="s">
        <v>1202</v>
      </c>
      <c r="L362" s="46" t="s">
        <v>1203</v>
      </c>
      <c r="M362" s="46">
        <v>8.9834999999999994</v>
      </c>
      <c r="N362" s="46">
        <v>29.296099999999999</v>
      </c>
      <c r="O362" s="46" t="s">
        <v>253</v>
      </c>
      <c r="P362" s="46" t="s">
        <v>233</v>
      </c>
      <c r="Q362" s="46" t="s">
        <v>6</v>
      </c>
      <c r="U362" s="46" t="b">
        <v>1</v>
      </c>
      <c r="V362" s="46">
        <v>40</v>
      </c>
      <c r="W362" s="46">
        <v>240</v>
      </c>
      <c r="X362" s="46">
        <v>10</v>
      </c>
      <c r="Y362" s="46">
        <v>12</v>
      </c>
      <c r="Z362" s="46">
        <v>26</v>
      </c>
      <c r="AA362" s="46">
        <v>30</v>
      </c>
      <c r="AB362" s="46">
        <v>24</v>
      </c>
      <c r="AC362" s="46">
        <v>8</v>
      </c>
      <c r="AD362" s="46">
        <v>14</v>
      </c>
      <c r="AE362" s="46">
        <v>18</v>
      </c>
      <c r="AF362" s="46">
        <v>32</v>
      </c>
      <c r="AG362" s="46">
        <v>38</v>
      </c>
      <c r="AH362" s="46">
        <v>20</v>
      </c>
      <c r="AI362" s="46">
        <v>8</v>
      </c>
      <c r="AJ362" s="46">
        <v>110</v>
      </c>
      <c r="AK362" s="46">
        <v>130</v>
      </c>
      <c r="AL362" s="46">
        <v>54</v>
      </c>
      <c r="AM362" s="46">
        <v>16</v>
      </c>
      <c r="AN362" s="46">
        <v>240</v>
      </c>
      <c r="AO362" s="46" t="s">
        <v>12</v>
      </c>
      <c r="AP362" s="46" t="s">
        <v>48</v>
      </c>
      <c r="AR362" s="46" t="s">
        <v>272</v>
      </c>
      <c r="AV362" s="46" t="s">
        <v>255</v>
      </c>
      <c r="AX362" s="46" t="s">
        <v>65</v>
      </c>
      <c r="BD362" s="46" t="s">
        <v>237</v>
      </c>
      <c r="BP362" s="46" t="s">
        <v>237</v>
      </c>
      <c r="BQ362" s="46" t="s">
        <v>242</v>
      </c>
      <c r="BR362" s="46" t="s">
        <v>238</v>
      </c>
      <c r="BS362" s="46" t="s">
        <v>841</v>
      </c>
      <c r="BT362" s="46" t="s">
        <v>57</v>
      </c>
      <c r="BU362" s="46" t="s">
        <v>1163</v>
      </c>
      <c r="BV362" s="46" t="s">
        <v>102</v>
      </c>
      <c r="BX362" s="46" t="s">
        <v>1185</v>
      </c>
      <c r="BY362" s="46" t="s">
        <v>1186</v>
      </c>
      <c r="CA362" s="46" t="s">
        <v>244</v>
      </c>
      <c r="CB362" s="46" t="s">
        <v>240</v>
      </c>
      <c r="CC362" s="46" t="s">
        <v>1203</v>
      </c>
      <c r="CD362" s="46" t="s">
        <v>237</v>
      </c>
      <c r="CU362" s="46" t="s">
        <v>264</v>
      </c>
      <c r="DA362" s="46" t="s">
        <v>245</v>
      </c>
      <c r="DB362" s="46" t="s">
        <v>245</v>
      </c>
      <c r="DC362" s="46" t="s">
        <v>245</v>
      </c>
      <c r="DD362" s="46" t="s">
        <v>246</v>
      </c>
      <c r="DE362" s="46" t="s">
        <v>246</v>
      </c>
      <c r="DF362" s="46" t="s">
        <v>246</v>
      </c>
      <c r="DG362" s="46" t="s">
        <v>246</v>
      </c>
      <c r="DH362" s="46" t="s">
        <v>247</v>
      </c>
      <c r="DK362" s="46" t="b">
        <f>vw_ET_Dataset_Public[[#This Row],[Event Location:  State PCODE]]=vw_ET_Dataset_Public[[#This Row],[Arrival from: Admin 1 PCODE]]</f>
        <v>1</v>
      </c>
      <c r="DL362" s="46" t="b">
        <f>vw_ET_Dataset_Public[[#This Row],[Event Location:  County PCODE]]=vw_ET_Dataset_Public[[#This Row],[Arrival from: Admin 2 PCODE]]</f>
        <v>1</v>
      </c>
      <c r="DM362" s="46" t="b">
        <f>vw_ET_Dataset_Public[[#This Row],[Event Location:  Payam PCODE]]=vw_ET_Dataset_Public[[#This Row],[Arrival from: Admin 3 PCODE]]</f>
        <v>1</v>
      </c>
      <c r="DN362" s="46" t="s">
        <v>3390</v>
      </c>
    </row>
    <row r="363" spans="1:118" x14ac:dyDescent="0.35">
      <c r="A363" s="46" t="s">
        <v>1192</v>
      </c>
      <c r="B363" s="47">
        <v>44408</v>
      </c>
      <c r="C363" s="47">
        <v>44407</v>
      </c>
      <c r="D363" s="47">
        <v>44408</v>
      </c>
      <c r="E363" s="46" t="s">
        <v>841</v>
      </c>
      <c r="F363" s="46" t="s">
        <v>57</v>
      </c>
      <c r="G363" s="46" t="s">
        <v>1163</v>
      </c>
      <c r="H363" s="46" t="s">
        <v>102</v>
      </c>
      <c r="I363" s="46" t="s">
        <v>1186</v>
      </c>
      <c r="J363" s="46" t="s">
        <v>1185</v>
      </c>
      <c r="K363" s="46" t="s">
        <v>1196</v>
      </c>
      <c r="L363" s="46" t="s">
        <v>1197</v>
      </c>
      <c r="M363" s="46">
        <v>8.8755000000000006</v>
      </c>
      <c r="N363" s="46">
        <v>29.3064</v>
      </c>
      <c r="O363" s="46" t="s">
        <v>253</v>
      </c>
      <c r="P363" s="46" t="s">
        <v>233</v>
      </c>
      <c r="Q363" s="46" t="s">
        <v>6</v>
      </c>
      <c r="U363" s="46" t="b">
        <v>1</v>
      </c>
      <c r="V363" s="46">
        <v>30</v>
      </c>
      <c r="W363" s="46">
        <v>180</v>
      </c>
      <c r="X363" s="46">
        <v>6</v>
      </c>
      <c r="Y363" s="46">
        <v>10</v>
      </c>
      <c r="Z363" s="46">
        <v>24</v>
      </c>
      <c r="AA363" s="46">
        <v>30</v>
      </c>
      <c r="AB363" s="46">
        <v>6</v>
      </c>
      <c r="AC363" s="46">
        <v>4</v>
      </c>
      <c r="AD363" s="46">
        <v>10</v>
      </c>
      <c r="AE363" s="46">
        <v>11</v>
      </c>
      <c r="AF363" s="46">
        <v>28</v>
      </c>
      <c r="AG363" s="46">
        <v>35</v>
      </c>
      <c r="AH363" s="46">
        <v>12</v>
      </c>
      <c r="AI363" s="46">
        <v>4</v>
      </c>
      <c r="AJ363" s="46">
        <v>80</v>
      </c>
      <c r="AK363" s="46">
        <v>100</v>
      </c>
      <c r="AL363" s="46">
        <v>37</v>
      </c>
      <c r="AM363" s="46">
        <v>8</v>
      </c>
      <c r="AN363" s="46">
        <v>180</v>
      </c>
      <c r="AO363" s="46" t="s">
        <v>12</v>
      </c>
      <c r="AP363" s="46" t="s">
        <v>48</v>
      </c>
      <c r="AR363" s="46" t="s">
        <v>272</v>
      </c>
      <c r="AV363" s="46" t="s">
        <v>255</v>
      </c>
      <c r="AX363" s="46" t="s">
        <v>65</v>
      </c>
      <c r="BD363" s="46" t="s">
        <v>256</v>
      </c>
      <c r="BO363" s="46" t="b">
        <v>1</v>
      </c>
      <c r="BP363" s="46" t="s">
        <v>237</v>
      </c>
      <c r="BQ363" s="46" t="s">
        <v>242</v>
      </c>
      <c r="BR363" s="46" t="s">
        <v>238</v>
      </c>
      <c r="BS363" s="46" t="s">
        <v>841</v>
      </c>
      <c r="BT363" s="46" t="s">
        <v>57</v>
      </c>
      <c r="BU363" s="46" t="s">
        <v>1163</v>
      </c>
      <c r="BV363" s="46" t="s">
        <v>102</v>
      </c>
      <c r="BX363" s="46" t="s">
        <v>1185</v>
      </c>
      <c r="BY363" s="46" t="s">
        <v>1186</v>
      </c>
      <c r="CA363" s="46" t="s">
        <v>244</v>
      </c>
      <c r="CB363" s="46" t="s">
        <v>240</v>
      </c>
      <c r="CC363" s="46" t="s">
        <v>1197</v>
      </c>
      <c r="CD363" s="46" t="s">
        <v>237</v>
      </c>
      <c r="CU363" s="46" t="s">
        <v>264</v>
      </c>
      <c r="DA363" s="46" t="s">
        <v>245</v>
      </c>
      <c r="DB363" s="46" t="s">
        <v>245</v>
      </c>
      <c r="DC363" s="46" t="s">
        <v>245</v>
      </c>
      <c r="DD363" s="46" t="s">
        <v>246</v>
      </c>
      <c r="DE363" s="46" t="s">
        <v>246</v>
      </c>
      <c r="DF363" s="46" t="s">
        <v>246</v>
      </c>
      <c r="DG363" s="46" t="s">
        <v>246</v>
      </c>
      <c r="DH363" s="46" t="s">
        <v>247</v>
      </c>
      <c r="DK363" s="46" t="b">
        <f>vw_ET_Dataset_Public[[#This Row],[Event Location:  State PCODE]]=vw_ET_Dataset_Public[[#This Row],[Arrival from: Admin 1 PCODE]]</f>
        <v>1</v>
      </c>
      <c r="DL363" s="46" t="b">
        <f>vw_ET_Dataset_Public[[#This Row],[Event Location:  County PCODE]]=vw_ET_Dataset_Public[[#This Row],[Arrival from: Admin 2 PCODE]]</f>
        <v>1</v>
      </c>
      <c r="DM363" s="46" t="b">
        <f>vw_ET_Dataset_Public[[#This Row],[Event Location:  Payam PCODE]]=vw_ET_Dataset_Public[[#This Row],[Arrival from: Admin 3 PCODE]]</f>
        <v>1</v>
      </c>
      <c r="DN363" s="46" t="s">
        <v>3390</v>
      </c>
    </row>
    <row r="364" spans="1:118" x14ac:dyDescent="0.35">
      <c r="A364" s="46" t="s">
        <v>1189</v>
      </c>
      <c r="B364" s="47">
        <v>44408</v>
      </c>
      <c r="C364" s="47">
        <v>44407</v>
      </c>
      <c r="D364" s="47">
        <v>44408</v>
      </c>
      <c r="E364" s="46" t="s">
        <v>841</v>
      </c>
      <c r="F364" s="46" t="s">
        <v>57</v>
      </c>
      <c r="G364" s="46" t="s">
        <v>1163</v>
      </c>
      <c r="H364" s="46" t="s">
        <v>102</v>
      </c>
      <c r="I364" s="46" t="s">
        <v>1186</v>
      </c>
      <c r="J364" s="46" t="s">
        <v>1185</v>
      </c>
      <c r="K364" s="46" t="s">
        <v>1187</v>
      </c>
      <c r="L364" s="46" t="s">
        <v>1188</v>
      </c>
      <c r="M364" s="46">
        <v>8.9651499999999995</v>
      </c>
      <c r="N364" s="46">
        <v>29.257480000000001</v>
      </c>
      <c r="O364" s="46" t="s">
        <v>253</v>
      </c>
      <c r="P364" s="46" t="s">
        <v>233</v>
      </c>
      <c r="Q364" s="46" t="s">
        <v>6</v>
      </c>
      <c r="U364" s="46" t="b">
        <v>1</v>
      </c>
      <c r="V364" s="46">
        <v>77</v>
      </c>
      <c r="W364" s="46">
        <v>462</v>
      </c>
      <c r="X364" s="46">
        <v>20</v>
      </c>
      <c r="Y364" s="46">
        <v>40</v>
      </c>
      <c r="Z364" s="46">
        <v>55</v>
      </c>
      <c r="AA364" s="46">
        <v>48</v>
      </c>
      <c r="AB364" s="46">
        <v>25</v>
      </c>
      <c r="AC364" s="46">
        <v>12</v>
      </c>
      <c r="AD364" s="46">
        <v>25</v>
      </c>
      <c r="AE364" s="46">
        <v>45</v>
      </c>
      <c r="AF364" s="46">
        <v>80</v>
      </c>
      <c r="AG364" s="46">
        <v>65</v>
      </c>
      <c r="AH364" s="46">
        <v>35</v>
      </c>
      <c r="AI364" s="46">
        <v>12</v>
      </c>
      <c r="AJ364" s="46">
        <v>200</v>
      </c>
      <c r="AK364" s="46">
        <v>262</v>
      </c>
      <c r="AL364" s="46">
        <v>130</v>
      </c>
      <c r="AM364" s="46">
        <v>24</v>
      </c>
      <c r="AN364" s="46">
        <v>462</v>
      </c>
      <c r="AO364" s="46" t="s">
        <v>12</v>
      </c>
      <c r="AP364" s="46" t="s">
        <v>48</v>
      </c>
      <c r="AR364" s="46" t="s">
        <v>272</v>
      </c>
      <c r="AV364" s="46" t="s">
        <v>255</v>
      </c>
      <c r="AX364" s="46" t="s">
        <v>65</v>
      </c>
      <c r="BD364" s="46" t="s">
        <v>237</v>
      </c>
      <c r="BP364" s="46" t="s">
        <v>237</v>
      </c>
      <c r="BQ364" s="46" t="s">
        <v>242</v>
      </c>
      <c r="BR364" s="46" t="s">
        <v>238</v>
      </c>
      <c r="BS364" s="46" t="s">
        <v>841</v>
      </c>
      <c r="BT364" s="46" t="s">
        <v>57</v>
      </c>
      <c r="BU364" s="46" t="s">
        <v>1163</v>
      </c>
      <c r="BV364" s="46" t="s">
        <v>102</v>
      </c>
      <c r="BX364" s="46" t="s">
        <v>1185</v>
      </c>
      <c r="BY364" s="46" t="s">
        <v>1186</v>
      </c>
      <c r="CA364" s="46" t="s">
        <v>1187</v>
      </c>
      <c r="CB364" s="46" t="s">
        <v>1188</v>
      </c>
      <c r="CC364" s="46" t="s">
        <v>1185</v>
      </c>
      <c r="CD364" s="46" t="s">
        <v>237</v>
      </c>
      <c r="CU364" s="46" t="s">
        <v>264</v>
      </c>
      <c r="DA364" s="46" t="s">
        <v>245</v>
      </c>
      <c r="DB364" s="46" t="s">
        <v>245</v>
      </c>
      <c r="DC364" s="46" t="s">
        <v>245</v>
      </c>
      <c r="DD364" s="46" t="s">
        <v>265</v>
      </c>
      <c r="DE364" s="46" t="s">
        <v>246</v>
      </c>
      <c r="DF364" s="46" t="s">
        <v>246</v>
      </c>
      <c r="DG364" s="46" t="s">
        <v>245</v>
      </c>
      <c r="DH364" s="46" t="s">
        <v>247</v>
      </c>
      <c r="DK364" s="46" t="b">
        <f>vw_ET_Dataset_Public[[#This Row],[Event Location:  State PCODE]]=vw_ET_Dataset_Public[[#This Row],[Arrival from: Admin 1 PCODE]]</f>
        <v>1</v>
      </c>
      <c r="DL364" s="46" t="b">
        <f>vw_ET_Dataset_Public[[#This Row],[Event Location:  County PCODE]]=vw_ET_Dataset_Public[[#This Row],[Arrival from: Admin 2 PCODE]]</f>
        <v>1</v>
      </c>
      <c r="DM364" s="46" t="b">
        <f>vw_ET_Dataset_Public[[#This Row],[Event Location:  Payam PCODE]]=vw_ET_Dataset_Public[[#This Row],[Arrival from: Admin 3 PCODE]]</f>
        <v>1</v>
      </c>
      <c r="DN364" s="46" t="s">
        <v>3390</v>
      </c>
    </row>
    <row r="365" spans="1:118" x14ac:dyDescent="0.35">
      <c r="A365" s="46" t="s">
        <v>1184</v>
      </c>
      <c r="B365" s="47">
        <v>44408</v>
      </c>
      <c r="C365" s="47">
        <v>44407</v>
      </c>
      <c r="D365" s="47">
        <v>44408</v>
      </c>
      <c r="E365" s="46" t="s">
        <v>841</v>
      </c>
      <c r="F365" s="46" t="s">
        <v>57</v>
      </c>
      <c r="G365" s="46" t="s">
        <v>1163</v>
      </c>
      <c r="H365" s="46" t="s">
        <v>102</v>
      </c>
      <c r="I365" s="46" t="s">
        <v>1186</v>
      </c>
      <c r="J365" s="46" t="s">
        <v>1185</v>
      </c>
      <c r="K365" s="46" t="s">
        <v>1190</v>
      </c>
      <c r="L365" s="46" t="s">
        <v>1191</v>
      </c>
      <c r="M365" s="46">
        <v>8.9388888889999993</v>
      </c>
      <c r="N365" s="46">
        <v>29.267777779999999</v>
      </c>
      <c r="O365" s="46" t="s">
        <v>253</v>
      </c>
      <c r="P365" s="46" t="s">
        <v>233</v>
      </c>
      <c r="Q365" s="46" t="s">
        <v>6</v>
      </c>
      <c r="U365" s="46" t="b">
        <v>1</v>
      </c>
      <c r="V365" s="46">
        <v>68</v>
      </c>
      <c r="W365" s="46">
        <v>408</v>
      </c>
      <c r="X365" s="46">
        <v>8</v>
      </c>
      <c r="Y365" s="46">
        <v>15</v>
      </c>
      <c r="Z365" s="46">
        <v>45</v>
      </c>
      <c r="AA365" s="46">
        <v>50</v>
      </c>
      <c r="AB365" s="46">
        <v>30</v>
      </c>
      <c r="AC365" s="46">
        <v>10</v>
      </c>
      <c r="AD365" s="46">
        <v>18</v>
      </c>
      <c r="AE365" s="46">
        <v>25</v>
      </c>
      <c r="AF365" s="46">
        <v>42</v>
      </c>
      <c r="AG365" s="46">
        <v>100</v>
      </c>
      <c r="AH365" s="46">
        <v>45</v>
      </c>
      <c r="AI365" s="46">
        <v>20</v>
      </c>
      <c r="AJ365" s="46">
        <v>158</v>
      </c>
      <c r="AK365" s="46">
        <v>250</v>
      </c>
      <c r="AL365" s="46">
        <v>66</v>
      </c>
      <c r="AM365" s="46">
        <v>30</v>
      </c>
      <c r="AN365" s="46">
        <v>408</v>
      </c>
      <c r="AO365" s="46" t="s">
        <v>12</v>
      </c>
      <c r="AP365" s="46" t="s">
        <v>48</v>
      </c>
      <c r="AR365" s="46" t="s">
        <v>272</v>
      </c>
      <c r="AV365" s="46" t="s">
        <v>255</v>
      </c>
      <c r="AX365" s="46" t="s">
        <v>65</v>
      </c>
      <c r="BD365" s="46" t="s">
        <v>256</v>
      </c>
      <c r="BO365" s="46" t="b">
        <v>1</v>
      </c>
      <c r="BP365" s="46" t="s">
        <v>237</v>
      </c>
      <c r="BQ365" s="46" t="s">
        <v>242</v>
      </c>
      <c r="BR365" s="46" t="s">
        <v>238</v>
      </c>
      <c r="BS365" s="46" t="s">
        <v>841</v>
      </c>
      <c r="BT365" s="46" t="s">
        <v>57</v>
      </c>
      <c r="BU365" s="46" t="s">
        <v>1163</v>
      </c>
      <c r="BV365" s="46" t="s">
        <v>102</v>
      </c>
      <c r="BX365" s="46" t="s">
        <v>1185</v>
      </c>
      <c r="BY365" s="46" t="s">
        <v>1186</v>
      </c>
      <c r="CA365" s="46" t="s">
        <v>1190</v>
      </c>
      <c r="CB365" s="46" t="s">
        <v>1191</v>
      </c>
      <c r="CC365" s="46" t="s">
        <v>1185</v>
      </c>
      <c r="CD365" s="46" t="s">
        <v>237</v>
      </c>
      <c r="CU365" s="46" t="s">
        <v>264</v>
      </c>
      <c r="DA365" s="46" t="s">
        <v>245</v>
      </c>
      <c r="DB365" s="46" t="s">
        <v>245</v>
      </c>
      <c r="DC365" s="46" t="s">
        <v>245</v>
      </c>
      <c r="DD365" s="46" t="s">
        <v>246</v>
      </c>
      <c r="DE365" s="46" t="s">
        <v>246</v>
      </c>
      <c r="DF365" s="46" t="s">
        <v>246</v>
      </c>
      <c r="DG365" s="46" t="s">
        <v>246</v>
      </c>
      <c r="DH365" s="46" t="s">
        <v>247</v>
      </c>
      <c r="DK365" s="46" t="b">
        <f>vw_ET_Dataset_Public[[#This Row],[Event Location:  State PCODE]]=vw_ET_Dataset_Public[[#This Row],[Arrival from: Admin 1 PCODE]]</f>
        <v>1</v>
      </c>
      <c r="DL365" s="46" t="b">
        <f>vw_ET_Dataset_Public[[#This Row],[Event Location:  County PCODE]]=vw_ET_Dataset_Public[[#This Row],[Arrival from: Admin 2 PCODE]]</f>
        <v>1</v>
      </c>
      <c r="DM365" s="46" t="b">
        <f>vw_ET_Dataset_Public[[#This Row],[Event Location:  Payam PCODE]]=vw_ET_Dataset_Public[[#This Row],[Arrival from: Admin 3 PCODE]]</f>
        <v>1</v>
      </c>
      <c r="DN365" s="46" t="s">
        <v>3390</v>
      </c>
    </row>
    <row r="366" spans="1:118" x14ac:dyDescent="0.35">
      <c r="A366" s="46" t="s">
        <v>1195</v>
      </c>
      <c r="B366" s="47">
        <v>44408</v>
      </c>
      <c r="C366" s="47">
        <v>44407</v>
      </c>
      <c r="D366" s="47">
        <v>44408</v>
      </c>
      <c r="E366" s="46" t="s">
        <v>841</v>
      </c>
      <c r="F366" s="46" t="s">
        <v>57</v>
      </c>
      <c r="G366" s="46" t="s">
        <v>1163</v>
      </c>
      <c r="H366" s="46" t="s">
        <v>102</v>
      </c>
      <c r="I366" s="46" t="s">
        <v>1186</v>
      </c>
      <c r="J366" s="46" t="s">
        <v>1185</v>
      </c>
      <c r="K366" s="46" t="s">
        <v>1193</v>
      </c>
      <c r="L366" s="46" t="s">
        <v>1194</v>
      </c>
      <c r="M366" s="46">
        <v>8.9315899999999999</v>
      </c>
      <c r="N366" s="46">
        <v>29.273689999999998</v>
      </c>
      <c r="O366" s="46" t="s">
        <v>253</v>
      </c>
      <c r="P366" s="46" t="s">
        <v>233</v>
      </c>
      <c r="Q366" s="46" t="s">
        <v>6</v>
      </c>
      <c r="U366" s="46" t="b">
        <v>1</v>
      </c>
      <c r="V366" s="46">
        <v>58</v>
      </c>
      <c r="W366" s="46">
        <v>348</v>
      </c>
      <c r="X366" s="46">
        <v>10</v>
      </c>
      <c r="Y366" s="46">
        <v>24</v>
      </c>
      <c r="Z366" s="46">
        <v>50</v>
      </c>
      <c r="AA366" s="46">
        <v>45</v>
      </c>
      <c r="AB366" s="46">
        <v>24</v>
      </c>
      <c r="AC366" s="46">
        <v>7</v>
      </c>
      <c r="AD366" s="46">
        <v>12</v>
      </c>
      <c r="AE366" s="46">
        <v>30</v>
      </c>
      <c r="AF366" s="46">
        <v>65</v>
      </c>
      <c r="AG366" s="46">
        <v>60</v>
      </c>
      <c r="AH366" s="46">
        <v>18</v>
      </c>
      <c r="AI366" s="46">
        <v>3</v>
      </c>
      <c r="AJ366" s="46">
        <v>160</v>
      </c>
      <c r="AK366" s="46">
        <v>188</v>
      </c>
      <c r="AL366" s="46">
        <v>76</v>
      </c>
      <c r="AM366" s="46">
        <v>10</v>
      </c>
      <c r="AN366" s="46">
        <v>348</v>
      </c>
      <c r="AO366" s="46" t="s">
        <v>12</v>
      </c>
      <c r="AP366" s="46" t="s">
        <v>48</v>
      </c>
      <c r="AR366" s="46" t="s">
        <v>272</v>
      </c>
      <c r="AV366" s="46" t="s">
        <v>255</v>
      </c>
      <c r="AX366" s="46" t="s">
        <v>65</v>
      </c>
      <c r="BD366" s="46" t="s">
        <v>237</v>
      </c>
      <c r="BP366" s="46" t="s">
        <v>237</v>
      </c>
      <c r="BQ366" s="46" t="s">
        <v>242</v>
      </c>
      <c r="BR366" s="46" t="s">
        <v>238</v>
      </c>
      <c r="BS366" s="46" t="s">
        <v>841</v>
      </c>
      <c r="BT366" s="46" t="s">
        <v>57</v>
      </c>
      <c r="BU366" s="46" t="s">
        <v>1163</v>
      </c>
      <c r="BV366" s="46" t="s">
        <v>102</v>
      </c>
      <c r="BX366" s="46" t="s">
        <v>1185</v>
      </c>
      <c r="BY366" s="46" t="s">
        <v>1186</v>
      </c>
      <c r="CA366" s="46" t="s">
        <v>1193</v>
      </c>
      <c r="CB366" s="46" t="s">
        <v>1194</v>
      </c>
      <c r="CC366" s="46" t="s">
        <v>1185</v>
      </c>
      <c r="CD366" s="46" t="s">
        <v>237</v>
      </c>
      <c r="CU366" s="46" t="s">
        <v>264</v>
      </c>
      <c r="DA366" s="46" t="s">
        <v>245</v>
      </c>
      <c r="DB366" s="46" t="s">
        <v>245</v>
      </c>
      <c r="DC366" s="46" t="s">
        <v>245</v>
      </c>
      <c r="DD366" s="46" t="s">
        <v>246</v>
      </c>
      <c r="DE366" s="46" t="s">
        <v>245</v>
      </c>
      <c r="DF366" s="46" t="s">
        <v>265</v>
      </c>
      <c r="DG366" s="46" t="s">
        <v>245</v>
      </c>
      <c r="DH366" s="46" t="s">
        <v>247</v>
      </c>
      <c r="DK366" s="46" t="b">
        <f>vw_ET_Dataset_Public[[#This Row],[Event Location:  State PCODE]]=vw_ET_Dataset_Public[[#This Row],[Arrival from: Admin 1 PCODE]]</f>
        <v>1</v>
      </c>
      <c r="DL366" s="46" t="b">
        <f>vw_ET_Dataset_Public[[#This Row],[Event Location:  County PCODE]]=vw_ET_Dataset_Public[[#This Row],[Arrival from: Admin 2 PCODE]]</f>
        <v>1</v>
      </c>
      <c r="DM366" s="46" t="b">
        <f>vw_ET_Dataset_Public[[#This Row],[Event Location:  Payam PCODE]]=vw_ET_Dataset_Public[[#This Row],[Arrival from: Admin 3 PCODE]]</f>
        <v>1</v>
      </c>
      <c r="DN366" s="46" t="s">
        <v>3390</v>
      </c>
    </row>
    <row r="367" spans="1:118" x14ac:dyDescent="0.35">
      <c r="A367" s="46" t="s">
        <v>1455</v>
      </c>
      <c r="B367" s="47">
        <v>44409</v>
      </c>
      <c r="C367" s="47">
        <v>44403</v>
      </c>
      <c r="D367" s="47">
        <v>44409</v>
      </c>
      <c r="E367" s="46" t="s">
        <v>841</v>
      </c>
      <c r="F367" s="46" t="s">
        <v>57</v>
      </c>
      <c r="G367" s="46" t="s">
        <v>1321</v>
      </c>
      <c r="H367" s="46" t="s">
        <v>98</v>
      </c>
      <c r="I367" s="46" t="s">
        <v>1403</v>
      </c>
      <c r="J367" s="46" t="s">
        <v>98</v>
      </c>
      <c r="K367" s="46" t="s">
        <v>1404</v>
      </c>
      <c r="L367" s="46" t="s">
        <v>1402</v>
      </c>
      <c r="M367" s="46">
        <v>9.2894232999999993</v>
      </c>
      <c r="N367" s="46">
        <v>29.789508399999999</v>
      </c>
      <c r="O367" s="46" t="s">
        <v>232</v>
      </c>
      <c r="P367" s="46" t="s">
        <v>382</v>
      </c>
      <c r="Q367" s="46" t="s">
        <v>24</v>
      </c>
      <c r="R367" s="46" t="b">
        <v>0</v>
      </c>
      <c r="S367" s="46" t="b">
        <v>0</v>
      </c>
      <c r="T367" s="46" t="b">
        <v>0</v>
      </c>
      <c r="U367" s="46" t="b">
        <v>1</v>
      </c>
      <c r="V367" s="46">
        <v>3</v>
      </c>
      <c r="W367" s="46">
        <v>17</v>
      </c>
      <c r="X367" s="46">
        <v>2</v>
      </c>
      <c r="Y367" s="46">
        <v>0</v>
      </c>
      <c r="Z367" s="46">
        <v>2</v>
      </c>
      <c r="AA367" s="46">
        <v>3</v>
      </c>
      <c r="AB367" s="46">
        <v>0</v>
      </c>
      <c r="AC367" s="46">
        <v>0</v>
      </c>
      <c r="AD367" s="46">
        <v>0</v>
      </c>
      <c r="AE367" s="46">
        <v>1</v>
      </c>
      <c r="AF367" s="46">
        <v>4</v>
      </c>
      <c r="AG367" s="46">
        <v>2</v>
      </c>
      <c r="AH367" s="46">
        <v>2</v>
      </c>
      <c r="AI367" s="46">
        <v>1</v>
      </c>
      <c r="AJ367" s="46">
        <v>7</v>
      </c>
      <c r="AK367" s="46">
        <v>10</v>
      </c>
      <c r="AL367" s="46">
        <v>3</v>
      </c>
      <c r="AM367" s="46">
        <v>1</v>
      </c>
      <c r="AN367" s="46">
        <v>17</v>
      </c>
      <c r="AP367" s="46" t="s">
        <v>48</v>
      </c>
      <c r="AR367" s="46" t="s">
        <v>303</v>
      </c>
      <c r="AS367" s="46" t="b">
        <v>0</v>
      </c>
      <c r="AT367" s="46" t="b">
        <v>0</v>
      </c>
      <c r="AU367" s="46" t="b">
        <v>1</v>
      </c>
      <c r="AV367" s="46" t="s">
        <v>304</v>
      </c>
      <c r="AX367" s="46" t="s">
        <v>305</v>
      </c>
      <c r="BD367" s="46" t="s">
        <v>256</v>
      </c>
      <c r="BE367" s="46" t="b">
        <v>1</v>
      </c>
      <c r="BF367" s="46" t="b">
        <v>0</v>
      </c>
      <c r="BG367" s="46" t="b">
        <v>0</v>
      </c>
      <c r="BH367" s="46" t="b">
        <v>1</v>
      </c>
      <c r="BI367" s="46" t="b">
        <v>0</v>
      </c>
      <c r="BJ367" s="46" t="b">
        <v>1</v>
      </c>
      <c r="BK367" s="46" t="b">
        <v>0</v>
      </c>
      <c r="BL367" s="46" t="b">
        <v>0</v>
      </c>
      <c r="BM367" s="46" t="b">
        <v>0</v>
      </c>
      <c r="BO367" s="46" t="b">
        <v>0</v>
      </c>
      <c r="BP367" s="46" t="s">
        <v>237</v>
      </c>
      <c r="BQ367" s="46" t="s">
        <v>944</v>
      </c>
      <c r="BR367" s="46" t="s">
        <v>942</v>
      </c>
      <c r="BS367" s="46" t="s">
        <v>945</v>
      </c>
      <c r="BT367" s="46" t="s">
        <v>943</v>
      </c>
      <c r="BU367" s="46" t="s">
        <v>946</v>
      </c>
      <c r="BV367" s="46" t="s">
        <v>943</v>
      </c>
      <c r="BX367" s="46" t="s">
        <v>352</v>
      </c>
      <c r="BY367" s="46" t="s">
        <v>244</v>
      </c>
      <c r="BZ367" s="46" t="s">
        <v>1029</v>
      </c>
      <c r="CC367" s="46" t="s">
        <v>1029</v>
      </c>
      <c r="CU367" s="46" t="s">
        <v>264</v>
      </c>
      <c r="DA367" s="46" t="s">
        <v>245</v>
      </c>
      <c r="DB367" s="46" t="s">
        <v>246</v>
      </c>
      <c r="DC367" s="46" t="s">
        <v>246</v>
      </c>
      <c r="DD367" s="46" t="s">
        <v>246</v>
      </c>
      <c r="DE367" s="46" t="s">
        <v>246</v>
      </c>
      <c r="DF367" s="46" t="s">
        <v>246</v>
      </c>
      <c r="DG367" s="46" t="s">
        <v>246</v>
      </c>
      <c r="DH367" s="46" t="s">
        <v>247</v>
      </c>
      <c r="DK367" s="46" t="b">
        <f>vw_ET_Dataset_Public[[#This Row],[Event Location:  State PCODE]]=vw_ET_Dataset_Public[[#This Row],[Arrival from: Admin 1 PCODE]]</f>
        <v>0</v>
      </c>
      <c r="DL367" s="46" t="b">
        <f>vw_ET_Dataset_Public[[#This Row],[Event Location:  County PCODE]]=vw_ET_Dataset_Public[[#This Row],[Arrival from: Admin 2 PCODE]]</f>
        <v>0</v>
      </c>
      <c r="DM367" s="46" t="b">
        <f>vw_ET_Dataset_Public[[#This Row],[Event Location:  Payam PCODE]]=vw_ET_Dataset_Public[[#This Row],[Arrival from: Admin 3 PCODE]]</f>
        <v>0</v>
      </c>
      <c r="DN367" s="46" t="s">
        <v>3393</v>
      </c>
    </row>
    <row r="368" spans="1:118" x14ac:dyDescent="0.35">
      <c r="A368" s="46" t="s">
        <v>2779</v>
      </c>
      <c r="B368" s="47">
        <v>44409</v>
      </c>
      <c r="C368" s="47">
        <v>44403</v>
      </c>
      <c r="D368" s="47">
        <v>44409</v>
      </c>
      <c r="E368" s="46" t="s">
        <v>841</v>
      </c>
      <c r="F368" s="46" t="s">
        <v>57</v>
      </c>
      <c r="G368" s="46" t="s">
        <v>1321</v>
      </c>
      <c r="H368" s="46" t="s">
        <v>98</v>
      </c>
      <c r="I368" s="46" t="s">
        <v>1403</v>
      </c>
      <c r="J368" s="46" t="s">
        <v>98</v>
      </c>
      <c r="K368" s="46" t="s">
        <v>1404</v>
      </c>
      <c r="L368" s="46" t="s">
        <v>1402</v>
      </c>
      <c r="M368" s="46">
        <v>9.2894232999999993</v>
      </c>
      <c r="N368" s="46">
        <v>29.789508399999999</v>
      </c>
      <c r="O368" s="46" t="s">
        <v>232</v>
      </c>
      <c r="P368" s="46" t="s">
        <v>302</v>
      </c>
      <c r="Q368" s="46" t="s">
        <v>6</v>
      </c>
      <c r="R368" s="46" t="b">
        <v>0</v>
      </c>
      <c r="S368" s="46" t="b">
        <v>0</v>
      </c>
      <c r="T368" s="46" t="b">
        <v>0</v>
      </c>
      <c r="U368" s="46" t="b">
        <v>1</v>
      </c>
      <c r="V368" s="46">
        <v>4</v>
      </c>
      <c r="W368" s="46">
        <v>21</v>
      </c>
      <c r="X368" s="46">
        <v>0</v>
      </c>
      <c r="Y368" s="46">
        <v>2</v>
      </c>
      <c r="Z368" s="46">
        <v>3</v>
      </c>
      <c r="AA368" s="46">
        <v>5</v>
      </c>
      <c r="AB368" s="46">
        <v>1</v>
      </c>
      <c r="AC368" s="46">
        <v>0</v>
      </c>
      <c r="AD368" s="46">
        <v>0</v>
      </c>
      <c r="AE368" s="46">
        <v>1</v>
      </c>
      <c r="AF368" s="46">
        <v>5</v>
      </c>
      <c r="AG368" s="46">
        <v>2</v>
      </c>
      <c r="AH368" s="46">
        <v>2</v>
      </c>
      <c r="AI368" s="46">
        <v>0</v>
      </c>
      <c r="AJ368" s="46">
        <v>11</v>
      </c>
      <c r="AK368" s="46">
        <v>10</v>
      </c>
      <c r="AL368" s="46">
        <v>3</v>
      </c>
      <c r="AM368" s="46">
        <v>0</v>
      </c>
      <c r="AN368" s="46">
        <v>21</v>
      </c>
      <c r="AO368" s="46" t="s">
        <v>12</v>
      </c>
      <c r="AP368" s="46" t="s">
        <v>48</v>
      </c>
      <c r="AR368" s="46" t="s">
        <v>327</v>
      </c>
      <c r="AV368" s="46" t="s">
        <v>304</v>
      </c>
      <c r="AX368" s="46" t="s">
        <v>1416</v>
      </c>
      <c r="AY368" s="46" t="s">
        <v>2230</v>
      </c>
      <c r="BD368" s="46" t="s">
        <v>256</v>
      </c>
      <c r="BE368" s="46" t="b">
        <v>0</v>
      </c>
      <c r="BF368" s="46" t="b">
        <v>0</v>
      </c>
      <c r="BG368" s="46" t="b">
        <v>0</v>
      </c>
      <c r="BH368" s="46" t="b">
        <v>0</v>
      </c>
      <c r="BI368" s="46" t="b">
        <v>0</v>
      </c>
      <c r="BJ368" s="46" t="b">
        <v>0</v>
      </c>
      <c r="BK368" s="46" t="b">
        <v>0</v>
      </c>
      <c r="BL368" s="46" t="b">
        <v>0</v>
      </c>
      <c r="BM368" s="46" t="b">
        <v>0</v>
      </c>
      <c r="BO368" s="46" t="b">
        <v>1</v>
      </c>
      <c r="BP368" s="46" t="s">
        <v>237</v>
      </c>
      <c r="BQ368" s="46" t="s">
        <v>944</v>
      </c>
      <c r="BR368" s="46" t="s">
        <v>942</v>
      </c>
      <c r="BS368" s="46" t="s">
        <v>945</v>
      </c>
      <c r="BT368" s="46" t="s">
        <v>943</v>
      </c>
      <c r="BU368" s="46" t="s">
        <v>946</v>
      </c>
      <c r="BV368" s="46" t="s">
        <v>943</v>
      </c>
      <c r="BX368" s="46" t="s">
        <v>352</v>
      </c>
      <c r="BY368" s="46" t="s">
        <v>244</v>
      </c>
      <c r="BZ368" s="46" t="s">
        <v>943</v>
      </c>
      <c r="CC368" s="46" t="s">
        <v>943</v>
      </c>
      <c r="CD368" s="46" t="s">
        <v>237</v>
      </c>
      <c r="CU368" s="46" t="s">
        <v>264</v>
      </c>
      <c r="DA368" s="46" t="s">
        <v>265</v>
      </c>
      <c r="DB368" s="46" t="s">
        <v>246</v>
      </c>
      <c r="DC368" s="46" t="s">
        <v>246</v>
      </c>
      <c r="DD368" s="46" t="s">
        <v>246</v>
      </c>
      <c r="DE368" s="46" t="s">
        <v>265</v>
      </c>
      <c r="DF368" s="46" t="s">
        <v>246</v>
      </c>
      <c r="DG368" s="46" t="s">
        <v>246</v>
      </c>
      <c r="DH368" s="46" t="s">
        <v>247</v>
      </c>
      <c r="DK368" s="46" t="b">
        <f>vw_ET_Dataset_Public[[#This Row],[Event Location:  State PCODE]]=vw_ET_Dataset_Public[[#This Row],[Arrival from: Admin 1 PCODE]]</f>
        <v>0</v>
      </c>
      <c r="DL368" s="46" t="b">
        <f>vw_ET_Dataset_Public[[#This Row],[Event Location:  County PCODE]]=vw_ET_Dataset_Public[[#This Row],[Arrival from: Admin 2 PCODE]]</f>
        <v>0</v>
      </c>
      <c r="DM368" s="46" t="b">
        <f>vw_ET_Dataset_Public[[#This Row],[Event Location:  Payam PCODE]]=vw_ET_Dataset_Public[[#This Row],[Arrival from: Admin 3 PCODE]]</f>
        <v>0</v>
      </c>
      <c r="DN368" s="46" t="s">
        <v>3393</v>
      </c>
    </row>
    <row r="369" spans="1:118" x14ac:dyDescent="0.35">
      <c r="A369" s="46" t="s">
        <v>1456</v>
      </c>
      <c r="B369" s="47">
        <v>44409</v>
      </c>
      <c r="C369" s="47">
        <v>44403</v>
      </c>
      <c r="D369" s="47">
        <v>44409</v>
      </c>
      <c r="E369" s="46" t="s">
        <v>841</v>
      </c>
      <c r="F369" s="46" t="s">
        <v>57</v>
      </c>
      <c r="G369" s="46" t="s">
        <v>1321</v>
      </c>
      <c r="H369" s="46" t="s">
        <v>98</v>
      </c>
      <c r="I369" s="46" t="s">
        <v>1403</v>
      </c>
      <c r="J369" s="46" t="s">
        <v>98</v>
      </c>
      <c r="K369" s="46" t="s">
        <v>1438</v>
      </c>
      <c r="L369" s="46" t="s">
        <v>1439</v>
      </c>
      <c r="M369" s="46">
        <v>9.2578669999999992</v>
      </c>
      <c r="N369" s="46">
        <v>29.765167000000002</v>
      </c>
      <c r="O369" s="46" t="s">
        <v>232</v>
      </c>
      <c r="P369" s="46" t="s">
        <v>382</v>
      </c>
      <c r="Q369" s="46" t="s">
        <v>6</v>
      </c>
      <c r="R369" s="46" t="b">
        <v>0</v>
      </c>
      <c r="S369" s="46" t="b">
        <v>0</v>
      </c>
      <c r="T369" s="46" t="b">
        <v>0</v>
      </c>
      <c r="U369" s="46" t="b">
        <v>1</v>
      </c>
      <c r="V369" s="46">
        <v>4</v>
      </c>
      <c r="W369" s="46">
        <v>21</v>
      </c>
      <c r="X369" s="46">
        <v>0</v>
      </c>
      <c r="Y369" s="46">
        <v>2</v>
      </c>
      <c r="Z369" s="46">
        <v>3</v>
      </c>
      <c r="AA369" s="46">
        <v>5</v>
      </c>
      <c r="AB369" s="46">
        <v>1</v>
      </c>
      <c r="AC369" s="46">
        <v>0</v>
      </c>
      <c r="AD369" s="46">
        <v>0</v>
      </c>
      <c r="AE369" s="46">
        <v>1</v>
      </c>
      <c r="AF369" s="46">
        <v>5</v>
      </c>
      <c r="AG369" s="46">
        <v>2</v>
      </c>
      <c r="AH369" s="46">
        <v>2</v>
      </c>
      <c r="AI369" s="46">
        <v>0</v>
      </c>
      <c r="AJ369" s="46">
        <v>11</v>
      </c>
      <c r="AK369" s="46">
        <v>10</v>
      </c>
      <c r="AL369" s="46">
        <v>3</v>
      </c>
      <c r="AM369" s="46">
        <v>0</v>
      </c>
      <c r="AN369" s="46">
        <v>21</v>
      </c>
      <c r="AO369" s="46" t="s">
        <v>12</v>
      </c>
      <c r="AP369" s="46" t="s">
        <v>48</v>
      </c>
      <c r="AR369" s="46" t="s">
        <v>327</v>
      </c>
      <c r="AV369" s="46" t="s">
        <v>304</v>
      </c>
      <c r="AX369" s="46" t="s">
        <v>31</v>
      </c>
      <c r="AZ369" s="46" t="s">
        <v>236</v>
      </c>
      <c r="BA369" s="46" t="b">
        <v>1</v>
      </c>
      <c r="BB369" s="46" t="b">
        <v>1</v>
      </c>
      <c r="BC369" s="46" t="b">
        <v>1</v>
      </c>
      <c r="BD369" s="46" t="s">
        <v>256</v>
      </c>
      <c r="BE369" s="46" t="b">
        <v>1</v>
      </c>
      <c r="BF369" s="46" t="b">
        <v>0</v>
      </c>
      <c r="BG369" s="46" t="b">
        <v>0</v>
      </c>
      <c r="BH369" s="46" t="b">
        <v>1</v>
      </c>
      <c r="BI369" s="46" t="b">
        <v>0</v>
      </c>
      <c r="BJ369" s="46" t="b">
        <v>1</v>
      </c>
      <c r="BK369" s="46" t="b">
        <v>0</v>
      </c>
      <c r="BL369" s="46" t="b">
        <v>0</v>
      </c>
      <c r="BM369" s="46" t="b">
        <v>0</v>
      </c>
      <c r="BO369" s="46" t="b">
        <v>0</v>
      </c>
      <c r="BP369" s="46" t="s">
        <v>237</v>
      </c>
      <c r="BQ369" s="46" t="s">
        <v>944</v>
      </c>
      <c r="BR369" s="46" t="s">
        <v>942</v>
      </c>
      <c r="BS369" s="46" t="s">
        <v>945</v>
      </c>
      <c r="BT369" s="46" t="s">
        <v>943</v>
      </c>
      <c r="BU369" s="46" t="s">
        <v>946</v>
      </c>
      <c r="BV369" s="46" t="s">
        <v>943</v>
      </c>
      <c r="BX369" s="46" t="s">
        <v>352</v>
      </c>
      <c r="BY369" s="46" t="s">
        <v>244</v>
      </c>
      <c r="BZ369" s="46" t="s">
        <v>1029</v>
      </c>
      <c r="CC369" s="46" t="s">
        <v>1029</v>
      </c>
      <c r="CD369" s="46" t="s">
        <v>237</v>
      </c>
      <c r="CU369" s="46" t="s">
        <v>264</v>
      </c>
      <c r="DA369" s="46" t="s">
        <v>245</v>
      </c>
      <c r="DB369" s="46" t="s">
        <v>246</v>
      </c>
      <c r="DC369" s="46" t="s">
        <v>245</v>
      </c>
      <c r="DD369" s="46" t="s">
        <v>246</v>
      </c>
      <c r="DE369" s="46" t="s">
        <v>246</v>
      </c>
      <c r="DF369" s="46" t="s">
        <v>245</v>
      </c>
      <c r="DG369" s="46" t="s">
        <v>245</v>
      </c>
      <c r="DH369" s="46" t="s">
        <v>247</v>
      </c>
      <c r="DK369" s="46" t="b">
        <f>vw_ET_Dataset_Public[[#This Row],[Event Location:  State PCODE]]=vw_ET_Dataset_Public[[#This Row],[Arrival from: Admin 1 PCODE]]</f>
        <v>0</v>
      </c>
      <c r="DL369" s="46" t="b">
        <f>vw_ET_Dataset_Public[[#This Row],[Event Location:  County PCODE]]=vw_ET_Dataset_Public[[#This Row],[Arrival from: Admin 2 PCODE]]</f>
        <v>0</v>
      </c>
      <c r="DM369" s="46" t="b">
        <f>vw_ET_Dataset_Public[[#This Row],[Event Location:  Payam PCODE]]=vw_ET_Dataset_Public[[#This Row],[Arrival from: Admin 3 PCODE]]</f>
        <v>0</v>
      </c>
      <c r="DN369" s="46" t="s">
        <v>3393</v>
      </c>
    </row>
    <row r="370" spans="1:118" x14ac:dyDescent="0.35">
      <c r="A370" s="46" t="s">
        <v>1222</v>
      </c>
      <c r="B370" s="47">
        <v>44409</v>
      </c>
      <c r="C370" s="47">
        <v>44405</v>
      </c>
      <c r="D370" s="47">
        <v>44406</v>
      </c>
      <c r="E370" s="46" t="s">
        <v>841</v>
      </c>
      <c r="F370" s="46" t="s">
        <v>57</v>
      </c>
      <c r="G370" s="46" t="s">
        <v>1163</v>
      </c>
      <c r="H370" s="46" t="s">
        <v>102</v>
      </c>
      <c r="I370" s="46" t="s">
        <v>1218</v>
      </c>
      <c r="J370" s="46" t="s">
        <v>1217</v>
      </c>
      <c r="K370" s="46" t="s">
        <v>1226</v>
      </c>
      <c r="L370" s="46" t="s">
        <v>1227</v>
      </c>
      <c r="M370" s="46">
        <v>9.0921065530000007</v>
      </c>
      <c r="N370" s="46">
        <v>29.374104800000001</v>
      </c>
      <c r="O370" s="46" t="s">
        <v>253</v>
      </c>
      <c r="P370" s="46" t="s">
        <v>233</v>
      </c>
      <c r="Q370" s="46" t="s">
        <v>6</v>
      </c>
      <c r="U370" s="46" t="b">
        <v>1</v>
      </c>
      <c r="V370" s="46">
        <v>60</v>
      </c>
      <c r="W370" s="46">
        <v>420</v>
      </c>
      <c r="X370" s="46">
        <v>10</v>
      </c>
      <c r="Y370" s="46">
        <v>30</v>
      </c>
      <c r="Z370" s="46">
        <v>50</v>
      </c>
      <c r="AA370" s="46">
        <v>60</v>
      </c>
      <c r="AB370" s="46">
        <v>44</v>
      </c>
      <c r="AC370" s="46">
        <v>20</v>
      </c>
      <c r="AD370" s="46">
        <v>30</v>
      </c>
      <c r="AE370" s="46">
        <v>18</v>
      </c>
      <c r="AF370" s="46">
        <v>60</v>
      </c>
      <c r="AG370" s="46">
        <v>50</v>
      </c>
      <c r="AH370" s="46">
        <v>30</v>
      </c>
      <c r="AI370" s="46">
        <v>18</v>
      </c>
      <c r="AJ370" s="46">
        <v>214</v>
      </c>
      <c r="AK370" s="46">
        <v>206</v>
      </c>
      <c r="AL370" s="46">
        <v>88</v>
      </c>
      <c r="AM370" s="46">
        <v>38</v>
      </c>
      <c r="AN370" s="46">
        <v>420</v>
      </c>
      <c r="AO370" s="46" t="s">
        <v>12</v>
      </c>
      <c r="AP370" s="46" t="s">
        <v>48</v>
      </c>
      <c r="AR370" s="46" t="s">
        <v>272</v>
      </c>
      <c r="AV370" s="46" t="s">
        <v>255</v>
      </c>
      <c r="AX370" s="46" t="s">
        <v>65</v>
      </c>
      <c r="BD370" s="46" t="s">
        <v>256</v>
      </c>
      <c r="BO370" s="46" t="b">
        <v>1</v>
      </c>
      <c r="BP370" s="46" t="s">
        <v>237</v>
      </c>
      <c r="BQ370" s="46" t="s">
        <v>242</v>
      </c>
      <c r="BR370" s="46" t="s">
        <v>238</v>
      </c>
      <c r="BS370" s="46" t="s">
        <v>841</v>
      </c>
      <c r="BT370" s="46" t="s">
        <v>57</v>
      </c>
      <c r="BU370" s="46" t="s">
        <v>1163</v>
      </c>
      <c r="BV370" s="46" t="s">
        <v>102</v>
      </c>
      <c r="BX370" s="46" t="s">
        <v>1217</v>
      </c>
      <c r="BY370" s="46" t="s">
        <v>1218</v>
      </c>
      <c r="CA370" s="46" t="s">
        <v>244</v>
      </c>
      <c r="CB370" s="46" t="s">
        <v>240</v>
      </c>
      <c r="CC370" s="46" t="s">
        <v>1228</v>
      </c>
      <c r="CD370" s="46" t="s">
        <v>237</v>
      </c>
      <c r="CU370" s="46" t="s">
        <v>264</v>
      </c>
      <c r="DA370" s="46" t="s">
        <v>246</v>
      </c>
      <c r="DB370" s="46" t="s">
        <v>246</v>
      </c>
      <c r="DC370" s="46" t="s">
        <v>246</v>
      </c>
      <c r="DD370" s="46" t="s">
        <v>246</v>
      </c>
      <c r="DE370" s="46" t="s">
        <v>265</v>
      </c>
      <c r="DF370" s="46" t="s">
        <v>265</v>
      </c>
      <c r="DG370" s="46" t="s">
        <v>245</v>
      </c>
      <c r="DH370" s="46" t="s">
        <v>247</v>
      </c>
      <c r="DK370" s="46" t="b">
        <f>vw_ET_Dataset_Public[[#This Row],[Event Location:  State PCODE]]=vw_ET_Dataset_Public[[#This Row],[Arrival from: Admin 1 PCODE]]</f>
        <v>1</v>
      </c>
      <c r="DL370" s="46" t="b">
        <f>vw_ET_Dataset_Public[[#This Row],[Event Location:  County PCODE]]=vw_ET_Dataset_Public[[#This Row],[Arrival from: Admin 2 PCODE]]</f>
        <v>1</v>
      </c>
      <c r="DM370" s="46" t="b">
        <f>vw_ET_Dataset_Public[[#This Row],[Event Location:  Payam PCODE]]=vw_ET_Dataset_Public[[#This Row],[Arrival from: Admin 3 PCODE]]</f>
        <v>1</v>
      </c>
      <c r="DN370" s="46" t="s">
        <v>3390</v>
      </c>
    </row>
    <row r="371" spans="1:118" x14ac:dyDescent="0.35">
      <c r="A371" s="46" t="s">
        <v>1176</v>
      </c>
      <c r="B371" s="47">
        <v>44409</v>
      </c>
      <c r="C371" s="47">
        <v>44406</v>
      </c>
      <c r="D371" s="47">
        <v>44406</v>
      </c>
      <c r="E371" s="46" t="s">
        <v>841</v>
      </c>
      <c r="F371" s="46" t="s">
        <v>57</v>
      </c>
      <c r="G371" s="46" t="s">
        <v>1163</v>
      </c>
      <c r="H371" s="46" t="s">
        <v>102</v>
      </c>
      <c r="I371" s="46" t="s">
        <v>1218</v>
      </c>
      <c r="J371" s="46" t="s">
        <v>1217</v>
      </c>
      <c r="K371" s="46" t="s">
        <v>1234</v>
      </c>
      <c r="L371" s="46" t="s">
        <v>1235</v>
      </c>
      <c r="M371" s="46">
        <v>9.0916556100000001</v>
      </c>
      <c r="N371" s="46">
        <v>29.373925010000001</v>
      </c>
      <c r="O371" s="46" t="s">
        <v>253</v>
      </c>
      <c r="P371" s="46" t="s">
        <v>233</v>
      </c>
      <c r="Q371" s="46" t="s">
        <v>6</v>
      </c>
      <c r="U371" s="46" t="b">
        <v>1</v>
      </c>
      <c r="V371" s="46">
        <v>70</v>
      </c>
      <c r="W371" s="46">
        <v>490</v>
      </c>
      <c r="X371" s="46">
        <v>18</v>
      </c>
      <c r="Y371" s="46">
        <v>28</v>
      </c>
      <c r="Z371" s="46">
        <v>46</v>
      </c>
      <c r="AA371" s="46">
        <v>80</v>
      </c>
      <c r="AB371" s="46">
        <v>25</v>
      </c>
      <c r="AC371" s="46">
        <v>10</v>
      </c>
      <c r="AD371" s="46">
        <v>25</v>
      </c>
      <c r="AE371" s="46">
        <v>34</v>
      </c>
      <c r="AF371" s="46">
        <v>52</v>
      </c>
      <c r="AG371" s="46">
        <v>142</v>
      </c>
      <c r="AH371" s="46">
        <v>23</v>
      </c>
      <c r="AI371" s="46">
        <v>7</v>
      </c>
      <c r="AJ371" s="46">
        <v>207</v>
      </c>
      <c r="AK371" s="46">
        <v>283</v>
      </c>
      <c r="AL371" s="46">
        <v>105</v>
      </c>
      <c r="AM371" s="46">
        <v>17</v>
      </c>
      <c r="AN371" s="46">
        <v>490</v>
      </c>
      <c r="AO371" s="46" t="s">
        <v>12</v>
      </c>
      <c r="AP371" s="46" t="s">
        <v>48</v>
      </c>
      <c r="AR371" s="46" t="s">
        <v>272</v>
      </c>
      <c r="AV371" s="46" t="s">
        <v>255</v>
      </c>
      <c r="AX371" s="46" t="s">
        <v>65</v>
      </c>
      <c r="BD371" s="46" t="s">
        <v>256</v>
      </c>
      <c r="BO371" s="46" t="b">
        <v>1</v>
      </c>
      <c r="BP371" s="46" t="s">
        <v>237</v>
      </c>
      <c r="BQ371" s="46" t="s">
        <v>242</v>
      </c>
      <c r="BR371" s="46" t="s">
        <v>238</v>
      </c>
      <c r="BS371" s="46" t="s">
        <v>841</v>
      </c>
      <c r="BT371" s="46" t="s">
        <v>57</v>
      </c>
      <c r="BU371" s="46" t="s">
        <v>1163</v>
      </c>
      <c r="BV371" s="46" t="s">
        <v>102</v>
      </c>
      <c r="BX371" s="46" t="s">
        <v>1217</v>
      </c>
      <c r="BY371" s="46" t="s">
        <v>1218</v>
      </c>
      <c r="CA371" s="46" t="s">
        <v>244</v>
      </c>
      <c r="CB371" s="46" t="s">
        <v>240</v>
      </c>
      <c r="CC371" s="46" t="s">
        <v>1235</v>
      </c>
      <c r="CD371" s="46" t="s">
        <v>237</v>
      </c>
      <c r="CU371" s="46" t="s">
        <v>264</v>
      </c>
      <c r="DA371" s="46" t="s">
        <v>246</v>
      </c>
      <c r="DB371" s="46" t="s">
        <v>246</v>
      </c>
      <c r="DC371" s="46" t="s">
        <v>246</v>
      </c>
      <c r="DD371" s="46" t="s">
        <v>246</v>
      </c>
      <c r="DE371" s="46" t="s">
        <v>265</v>
      </c>
      <c r="DF371" s="46" t="s">
        <v>265</v>
      </c>
      <c r="DG371" s="46" t="s">
        <v>246</v>
      </c>
      <c r="DH371" s="46" t="s">
        <v>247</v>
      </c>
      <c r="DK371" s="46" t="b">
        <f>vw_ET_Dataset_Public[[#This Row],[Event Location:  State PCODE]]=vw_ET_Dataset_Public[[#This Row],[Arrival from: Admin 1 PCODE]]</f>
        <v>1</v>
      </c>
      <c r="DL371" s="46" t="b">
        <f>vw_ET_Dataset_Public[[#This Row],[Event Location:  County PCODE]]=vw_ET_Dataset_Public[[#This Row],[Arrival from: Admin 2 PCODE]]</f>
        <v>1</v>
      </c>
      <c r="DM371" s="46" t="b">
        <f>vw_ET_Dataset_Public[[#This Row],[Event Location:  Payam PCODE]]=vw_ET_Dataset_Public[[#This Row],[Arrival from: Admin 3 PCODE]]</f>
        <v>1</v>
      </c>
      <c r="DN371" s="46" t="s">
        <v>3390</v>
      </c>
    </row>
    <row r="372" spans="1:118" x14ac:dyDescent="0.35">
      <c r="A372" s="46" t="s">
        <v>1201</v>
      </c>
      <c r="B372" s="47">
        <v>44409</v>
      </c>
      <c r="C372" s="47">
        <v>44406</v>
      </c>
      <c r="D372" s="47">
        <v>44407</v>
      </c>
      <c r="E372" s="46" t="s">
        <v>841</v>
      </c>
      <c r="F372" s="46" t="s">
        <v>57</v>
      </c>
      <c r="G372" s="46" t="s">
        <v>1163</v>
      </c>
      <c r="H372" s="46" t="s">
        <v>102</v>
      </c>
      <c r="I372" s="46" t="s">
        <v>1218</v>
      </c>
      <c r="J372" s="46" t="s">
        <v>1217</v>
      </c>
      <c r="K372" s="46" t="s">
        <v>1219</v>
      </c>
      <c r="L372" s="46" t="s">
        <v>1220</v>
      </c>
      <c r="M372" s="46">
        <v>9.0893729000000008</v>
      </c>
      <c r="N372" s="46">
        <v>29.455352099999999</v>
      </c>
      <c r="O372" s="46" t="s">
        <v>253</v>
      </c>
      <c r="P372" s="46" t="s">
        <v>233</v>
      </c>
      <c r="Q372" s="46" t="s">
        <v>6</v>
      </c>
      <c r="R372" s="46" t="b">
        <v>0</v>
      </c>
      <c r="S372" s="46" t="b">
        <v>0</v>
      </c>
      <c r="T372" s="46" t="b">
        <v>0</v>
      </c>
      <c r="U372" s="46" t="b">
        <v>1</v>
      </c>
      <c r="V372" s="46">
        <v>100</v>
      </c>
      <c r="W372" s="46">
        <v>700</v>
      </c>
      <c r="X372" s="46">
        <v>36</v>
      </c>
      <c r="Y372" s="46">
        <v>40</v>
      </c>
      <c r="Z372" s="46">
        <v>120</v>
      </c>
      <c r="AA372" s="46">
        <v>50</v>
      </c>
      <c r="AB372" s="46">
        <v>54</v>
      </c>
      <c r="AC372" s="46">
        <v>25</v>
      </c>
      <c r="AD372" s="46">
        <v>50</v>
      </c>
      <c r="AE372" s="46">
        <v>55</v>
      </c>
      <c r="AF372" s="46">
        <v>100</v>
      </c>
      <c r="AG372" s="46">
        <v>80</v>
      </c>
      <c r="AH372" s="46">
        <v>60</v>
      </c>
      <c r="AI372" s="46">
        <v>30</v>
      </c>
      <c r="AJ372" s="46">
        <v>325</v>
      </c>
      <c r="AK372" s="46">
        <v>375</v>
      </c>
      <c r="AL372" s="46">
        <v>181</v>
      </c>
      <c r="AM372" s="46">
        <v>55</v>
      </c>
      <c r="AN372" s="46">
        <v>700</v>
      </c>
      <c r="AO372" s="46" t="s">
        <v>12</v>
      </c>
      <c r="AP372" s="46" t="s">
        <v>48</v>
      </c>
      <c r="AR372" s="46" t="s">
        <v>272</v>
      </c>
      <c r="AV372" s="46" t="s">
        <v>255</v>
      </c>
      <c r="AX372" s="46" t="s">
        <v>65</v>
      </c>
      <c r="BD372" s="46" t="s">
        <v>256</v>
      </c>
      <c r="BE372" s="46" t="b">
        <v>0</v>
      </c>
      <c r="BF372" s="46" t="b">
        <v>0</v>
      </c>
      <c r="BG372" s="46" t="b">
        <v>0</v>
      </c>
      <c r="BH372" s="46" t="b">
        <v>0</v>
      </c>
      <c r="BI372" s="46" t="b">
        <v>0</v>
      </c>
      <c r="BJ372" s="46" t="b">
        <v>0</v>
      </c>
      <c r="BK372" s="46" t="b">
        <v>0</v>
      </c>
      <c r="BL372" s="46" t="b">
        <v>0</v>
      </c>
      <c r="BM372" s="46" t="b">
        <v>0</v>
      </c>
      <c r="BO372" s="46" t="b">
        <v>1</v>
      </c>
      <c r="BP372" s="46" t="s">
        <v>237</v>
      </c>
      <c r="BQ372" s="46" t="s">
        <v>242</v>
      </c>
      <c r="BR372" s="46" t="s">
        <v>238</v>
      </c>
      <c r="BS372" s="46" t="s">
        <v>841</v>
      </c>
      <c r="BT372" s="46" t="s">
        <v>57</v>
      </c>
      <c r="BU372" s="46" t="s">
        <v>1163</v>
      </c>
      <c r="BV372" s="46" t="s">
        <v>102</v>
      </c>
      <c r="BX372" s="46" t="s">
        <v>1217</v>
      </c>
      <c r="BY372" s="46" t="s">
        <v>1218</v>
      </c>
      <c r="CA372" s="46" t="s">
        <v>244</v>
      </c>
      <c r="CB372" s="46" t="s">
        <v>240</v>
      </c>
      <c r="CC372" s="46" t="s">
        <v>1221</v>
      </c>
      <c r="CD372" s="46" t="s">
        <v>237</v>
      </c>
      <c r="CU372" s="46" t="s">
        <v>264</v>
      </c>
      <c r="DA372" s="46" t="s">
        <v>246</v>
      </c>
      <c r="DB372" s="46" t="s">
        <v>246</v>
      </c>
      <c r="DC372" s="46" t="s">
        <v>246</v>
      </c>
      <c r="DD372" s="46" t="s">
        <v>246</v>
      </c>
      <c r="DE372" s="46" t="s">
        <v>265</v>
      </c>
      <c r="DF372" s="46" t="s">
        <v>265</v>
      </c>
      <c r="DG372" s="46" t="s">
        <v>246</v>
      </c>
      <c r="DH372" s="46" t="s">
        <v>247</v>
      </c>
      <c r="DK372" s="46" t="b">
        <f>vw_ET_Dataset_Public[[#This Row],[Event Location:  State PCODE]]=vw_ET_Dataset_Public[[#This Row],[Arrival from: Admin 1 PCODE]]</f>
        <v>1</v>
      </c>
      <c r="DL372" s="46" t="b">
        <f>vw_ET_Dataset_Public[[#This Row],[Event Location:  County PCODE]]=vw_ET_Dataset_Public[[#This Row],[Arrival from: Admin 2 PCODE]]</f>
        <v>1</v>
      </c>
      <c r="DM372" s="46" t="b">
        <f>vw_ET_Dataset_Public[[#This Row],[Event Location:  Payam PCODE]]=vw_ET_Dataset_Public[[#This Row],[Arrival from: Admin 3 PCODE]]</f>
        <v>1</v>
      </c>
      <c r="DN372" s="46" t="s">
        <v>3390</v>
      </c>
    </row>
    <row r="373" spans="1:118" x14ac:dyDescent="0.35">
      <c r="A373" s="46" t="s">
        <v>1198</v>
      </c>
      <c r="B373" s="47">
        <v>44409</v>
      </c>
      <c r="C373" s="47">
        <v>44407</v>
      </c>
      <c r="D373" s="47">
        <v>44408</v>
      </c>
      <c r="E373" s="46" t="s">
        <v>841</v>
      </c>
      <c r="F373" s="46" t="s">
        <v>57</v>
      </c>
      <c r="G373" s="46" t="s">
        <v>1163</v>
      </c>
      <c r="H373" s="46" t="s">
        <v>102</v>
      </c>
      <c r="I373" s="46" t="s">
        <v>1218</v>
      </c>
      <c r="J373" s="46" t="s">
        <v>1217</v>
      </c>
      <c r="K373" s="46" t="s">
        <v>1223</v>
      </c>
      <c r="L373" s="46" t="s">
        <v>1224</v>
      </c>
      <c r="M373" s="46">
        <v>8.9362337000000007</v>
      </c>
      <c r="N373" s="46">
        <v>29.488626</v>
      </c>
      <c r="O373" s="46" t="s">
        <v>253</v>
      </c>
      <c r="P373" s="46" t="s">
        <v>233</v>
      </c>
      <c r="Q373" s="46" t="s">
        <v>6</v>
      </c>
      <c r="R373" s="46" t="b">
        <v>0</v>
      </c>
      <c r="S373" s="46" t="b">
        <v>0</v>
      </c>
      <c r="T373" s="46" t="b">
        <v>0</v>
      </c>
      <c r="U373" s="46" t="b">
        <v>1</v>
      </c>
      <c r="V373" s="46">
        <v>40</v>
      </c>
      <c r="W373" s="46">
        <v>280</v>
      </c>
      <c r="X373" s="46">
        <v>2</v>
      </c>
      <c r="Y373" s="46">
        <v>17</v>
      </c>
      <c r="Z373" s="46">
        <v>33</v>
      </c>
      <c r="AA373" s="46">
        <v>39</v>
      </c>
      <c r="AB373" s="46">
        <v>30</v>
      </c>
      <c r="AC373" s="46">
        <v>1</v>
      </c>
      <c r="AD373" s="46">
        <v>15</v>
      </c>
      <c r="AE373" s="46">
        <v>27</v>
      </c>
      <c r="AF373" s="46">
        <v>31</v>
      </c>
      <c r="AG373" s="46">
        <v>37</v>
      </c>
      <c r="AH373" s="46">
        <v>40</v>
      </c>
      <c r="AI373" s="46">
        <v>8</v>
      </c>
      <c r="AJ373" s="46">
        <v>122</v>
      </c>
      <c r="AK373" s="46">
        <v>158</v>
      </c>
      <c r="AL373" s="46">
        <v>61</v>
      </c>
      <c r="AM373" s="46">
        <v>9</v>
      </c>
      <c r="AN373" s="46">
        <v>280</v>
      </c>
      <c r="AO373" s="46" t="s">
        <v>12</v>
      </c>
      <c r="AP373" s="46" t="s">
        <v>48</v>
      </c>
      <c r="AR373" s="46" t="s">
        <v>272</v>
      </c>
      <c r="AV373" s="46" t="s">
        <v>255</v>
      </c>
      <c r="AX373" s="46" t="s">
        <v>65</v>
      </c>
      <c r="BD373" s="46" t="s">
        <v>237</v>
      </c>
      <c r="BE373" s="46" t="b">
        <v>0</v>
      </c>
      <c r="BF373" s="46" t="b">
        <v>0</v>
      </c>
      <c r="BG373" s="46" t="b">
        <v>0</v>
      </c>
      <c r="BH373" s="46" t="b">
        <v>0</v>
      </c>
      <c r="BI373" s="46" t="b">
        <v>0</v>
      </c>
      <c r="BJ373" s="46" t="b">
        <v>0</v>
      </c>
      <c r="BK373" s="46" t="b">
        <v>0</v>
      </c>
      <c r="BL373" s="46" t="b">
        <v>0</v>
      </c>
      <c r="BM373" s="46" t="b">
        <v>0</v>
      </c>
      <c r="BO373" s="46" t="b">
        <v>0</v>
      </c>
      <c r="BP373" s="46" t="s">
        <v>237</v>
      </c>
      <c r="BQ373" s="46" t="s">
        <v>242</v>
      </c>
      <c r="BR373" s="46" t="s">
        <v>238</v>
      </c>
      <c r="BS373" s="46" t="s">
        <v>841</v>
      </c>
      <c r="BT373" s="46" t="s">
        <v>57</v>
      </c>
      <c r="BU373" s="46" t="s">
        <v>1163</v>
      </c>
      <c r="BV373" s="46" t="s">
        <v>102</v>
      </c>
      <c r="BX373" s="46" t="s">
        <v>1217</v>
      </c>
      <c r="BY373" s="46" t="s">
        <v>1218</v>
      </c>
      <c r="CA373" s="46" t="s">
        <v>1223</v>
      </c>
      <c r="CB373" s="46" t="s">
        <v>1224</v>
      </c>
      <c r="CC373" s="46" t="s">
        <v>1217</v>
      </c>
      <c r="CD373" s="46" t="s">
        <v>237</v>
      </c>
      <c r="CU373" s="46" t="s">
        <v>264</v>
      </c>
      <c r="DA373" s="46" t="s">
        <v>246</v>
      </c>
      <c r="DB373" s="46" t="s">
        <v>246</v>
      </c>
      <c r="DC373" s="46" t="s">
        <v>246</v>
      </c>
      <c r="DD373" s="46" t="s">
        <v>246</v>
      </c>
      <c r="DE373" s="46" t="s">
        <v>265</v>
      </c>
      <c r="DF373" s="46" t="s">
        <v>265</v>
      </c>
      <c r="DG373" s="46" t="s">
        <v>246</v>
      </c>
      <c r="DH373" s="46" t="s">
        <v>247</v>
      </c>
      <c r="DK373" s="46" t="b">
        <f>vw_ET_Dataset_Public[[#This Row],[Event Location:  State PCODE]]=vw_ET_Dataset_Public[[#This Row],[Arrival from: Admin 1 PCODE]]</f>
        <v>1</v>
      </c>
      <c r="DL373" s="46" t="b">
        <f>vw_ET_Dataset_Public[[#This Row],[Event Location:  County PCODE]]=vw_ET_Dataset_Public[[#This Row],[Arrival from: Admin 2 PCODE]]</f>
        <v>1</v>
      </c>
      <c r="DM373" s="46" t="b">
        <f>vw_ET_Dataset_Public[[#This Row],[Event Location:  Payam PCODE]]=vw_ET_Dataset_Public[[#This Row],[Arrival from: Admin 3 PCODE]]</f>
        <v>1</v>
      </c>
      <c r="DN373" s="46" t="s">
        <v>3390</v>
      </c>
    </row>
    <row r="374" spans="1:118" x14ac:dyDescent="0.35">
      <c r="A374" s="46" t="s">
        <v>2683</v>
      </c>
      <c r="B374" s="47">
        <v>44410</v>
      </c>
      <c r="C374" s="47">
        <v>44407</v>
      </c>
      <c r="D374" s="47">
        <v>44410</v>
      </c>
      <c r="E374" s="46" t="s">
        <v>841</v>
      </c>
      <c r="F374" s="46" t="s">
        <v>57</v>
      </c>
      <c r="G374" s="46" t="s">
        <v>1321</v>
      </c>
      <c r="H374" s="46" t="s">
        <v>98</v>
      </c>
      <c r="I374" s="46" t="s">
        <v>1403</v>
      </c>
      <c r="J374" s="46" t="s">
        <v>98</v>
      </c>
      <c r="K374" s="46" t="s">
        <v>1404</v>
      </c>
      <c r="L374" s="46" t="s">
        <v>1402</v>
      </c>
      <c r="M374" s="46">
        <v>9.2894232999999993</v>
      </c>
      <c r="N374" s="46">
        <v>29.789508399999999</v>
      </c>
      <c r="O374" s="46" t="s">
        <v>232</v>
      </c>
      <c r="P374" s="46" t="s">
        <v>233</v>
      </c>
      <c r="Q374" s="46" t="s">
        <v>6</v>
      </c>
      <c r="R374" s="46" t="b">
        <v>0</v>
      </c>
      <c r="S374" s="46" t="b">
        <v>0</v>
      </c>
      <c r="T374" s="46" t="b">
        <v>0</v>
      </c>
      <c r="U374" s="46" t="b">
        <v>1</v>
      </c>
      <c r="V374" s="46">
        <v>8</v>
      </c>
      <c r="W374" s="46">
        <v>36</v>
      </c>
      <c r="X374" s="46">
        <v>2</v>
      </c>
      <c r="Y374" s="46">
        <v>4</v>
      </c>
      <c r="Z374" s="46">
        <v>3</v>
      </c>
      <c r="AA374" s="46">
        <v>7</v>
      </c>
      <c r="AB374" s="46">
        <v>3</v>
      </c>
      <c r="AC374" s="46">
        <v>1</v>
      </c>
      <c r="AD374" s="46">
        <v>1</v>
      </c>
      <c r="AE374" s="46">
        <v>5</v>
      </c>
      <c r="AF374" s="46">
        <v>4</v>
      </c>
      <c r="AG374" s="46">
        <v>4</v>
      </c>
      <c r="AH374" s="46">
        <v>1</v>
      </c>
      <c r="AI374" s="46">
        <v>1</v>
      </c>
      <c r="AJ374" s="46">
        <v>20</v>
      </c>
      <c r="AK374" s="46">
        <v>16</v>
      </c>
      <c r="AL374" s="46">
        <v>12</v>
      </c>
      <c r="AM374" s="46">
        <v>2</v>
      </c>
      <c r="AN374" s="46">
        <v>36</v>
      </c>
      <c r="AO374" s="46" t="s">
        <v>12</v>
      </c>
      <c r="AP374" s="46" t="s">
        <v>48</v>
      </c>
      <c r="AR374" s="46" t="s">
        <v>234</v>
      </c>
      <c r="AV374" s="46" t="s">
        <v>255</v>
      </c>
      <c r="AX374" s="46" t="s">
        <v>65</v>
      </c>
      <c r="BD374" s="46" t="s">
        <v>256</v>
      </c>
      <c r="BE374" s="46" t="b">
        <v>1</v>
      </c>
      <c r="BF374" s="46" t="b">
        <v>1</v>
      </c>
      <c r="BG374" s="46" t="b">
        <v>0</v>
      </c>
      <c r="BH374" s="46" t="b">
        <v>0</v>
      </c>
      <c r="BI374" s="46" t="b">
        <v>0</v>
      </c>
      <c r="BJ374" s="46" t="b">
        <v>0</v>
      </c>
      <c r="BK374" s="46" t="b">
        <v>0</v>
      </c>
      <c r="BL374" s="46" t="b">
        <v>0</v>
      </c>
      <c r="BM374" s="46" t="b">
        <v>0</v>
      </c>
      <c r="BO374" s="46" t="b">
        <v>0</v>
      </c>
      <c r="BP374" s="46" t="s">
        <v>237</v>
      </c>
      <c r="BQ374" s="46" t="s">
        <v>242</v>
      </c>
      <c r="BR374" s="46" t="s">
        <v>238</v>
      </c>
      <c r="BS374" s="46" t="s">
        <v>841</v>
      </c>
      <c r="BT374" s="46" t="s">
        <v>57</v>
      </c>
      <c r="BU374" s="46" t="s">
        <v>1321</v>
      </c>
      <c r="BV374" s="46" t="s">
        <v>98</v>
      </c>
      <c r="BX374" s="46" t="s">
        <v>1325</v>
      </c>
      <c r="BY374" s="46" t="s">
        <v>1327</v>
      </c>
      <c r="CA374" s="46" t="s">
        <v>1348</v>
      </c>
      <c r="CB374" s="46" t="s">
        <v>1347</v>
      </c>
      <c r="CC374" s="46" t="s">
        <v>1325</v>
      </c>
      <c r="CD374" s="46" t="s">
        <v>237</v>
      </c>
      <c r="CU374" s="46" t="s">
        <v>264</v>
      </c>
      <c r="DA374" s="46" t="s">
        <v>245</v>
      </c>
      <c r="DB374" s="46" t="s">
        <v>246</v>
      </c>
      <c r="DC374" s="46" t="s">
        <v>246</v>
      </c>
      <c r="DD374" s="46" t="s">
        <v>246</v>
      </c>
      <c r="DE374" s="46" t="s">
        <v>246</v>
      </c>
      <c r="DF374" s="46" t="s">
        <v>246</v>
      </c>
      <c r="DG374" s="46" t="s">
        <v>246</v>
      </c>
      <c r="DH374" s="46" t="s">
        <v>247</v>
      </c>
      <c r="DK374" s="46" t="b">
        <f>vw_ET_Dataset_Public[[#This Row],[Event Location:  State PCODE]]=vw_ET_Dataset_Public[[#This Row],[Arrival from: Admin 1 PCODE]]</f>
        <v>1</v>
      </c>
      <c r="DL374" s="46" t="b">
        <f>vw_ET_Dataset_Public[[#This Row],[Event Location:  County PCODE]]=vw_ET_Dataset_Public[[#This Row],[Arrival from: Admin 2 PCODE]]</f>
        <v>1</v>
      </c>
      <c r="DM374" s="46" t="b">
        <f>vw_ET_Dataset_Public[[#This Row],[Event Location:  Payam PCODE]]=vw_ET_Dataset_Public[[#This Row],[Arrival from: Admin 3 PCODE]]</f>
        <v>0</v>
      </c>
      <c r="DN374" s="46" t="s">
        <v>3391</v>
      </c>
    </row>
    <row r="375" spans="1:118" x14ac:dyDescent="0.35">
      <c r="A375" s="46" t="s">
        <v>2132</v>
      </c>
      <c r="B375" s="47">
        <v>44411</v>
      </c>
      <c r="C375" s="47">
        <v>44406</v>
      </c>
      <c r="D375" s="47">
        <v>44411</v>
      </c>
      <c r="E375" s="46" t="s">
        <v>908</v>
      </c>
      <c r="F375" s="46" t="s">
        <v>58</v>
      </c>
      <c r="G375" s="46" t="s">
        <v>2134</v>
      </c>
      <c r="H375" s="46" t="s">
        <v>115</v>
      </c>
      <c r="I375" s="46" t="s">
        <v>2135</v>
      </c>
      <c r="J375" s="46" t="s">
        <v>2133</v>
      </c>
      <c r="K375" s="46" t="s">
        <v>2136</v>
      </c>
      <c r="L375" s="46" t="s">
        <v>2137</v>
      </c>
      <c r="M375" s="46">
        <v>4.7122149999999996</v>
      </c>
      <c r="N375" s="46">
        <v>28.229493999999999</v>
      </c>
      <c r="O375" s="46" t="s">
        <v>232</v>
      </c>
      <c r="P375" s="46" t="s">
        <v>271</v>
      </c>
      <c r="Q375" s="46" t="s">
        <v>6</v>
      </c>
      <c r="R375" s="46" t="b">
        <v>0</v>
      </c>
      <c r="S375" s="46" t="b">
        <v>0</v>
      </c>
      <c r="T375" s="46" t="b">
        <v>0</v>
      </c>
      <c r="U375" s="46" t="b">
        <v>1</v>
      </c>
      <c r="V375" s="46">
        <v>9</v>
      </c>
      <c r="W375" s="46">
        <v>54</v>
      </c>
      <c r="X375" s="46">
        <v>1</v>
      </c>
      <c r="Y375" s="46">
        <v>1</v>
      </c>
      <c r="Z375" s="46">
        <v>2</v>
      </c>
      <c r="AA375" s="46">
        <v>7</v>
      </c>
      <c r="AB375" s="46">
        <v>9</v>
      </c>
      <c r="AC375" s="46">
        <v>4</v>
      </c>
      <c r="AD375" s="46">
        <v>1</v>
      </c>
      <c r="AE375" s="46">
        <v>2</v>
      </c>
      <c r="AF375" s="46">
        <v>3</v>
      </c>
      <c r="AG375" s="46">
        <v>9</v>
      </c>
      <c r="AH375" s="46">
        <v>11</v>
      </c>
      <c r="AI375" s="46">
        <v>4</v>
      </c>
      <c r="AJ375" s="46">
        <v>24</v>
      </c>
      <c r="AK375" s="46">
        <v>30</v>
      </c>
      <c r="AL375" s="46">
        <v>5</v>
      </c>
      <c r="AM375" s="46">
        <v>8</v>
      </c>
      <c r="AN375" s="46">
        <v>54</v>
      </c>
      <c r="AO375" s="46" t="s">
        <v>12</v>
      </c>
      <c r="AP375" s="46" t="s">
        <v>48</v>
      </c>
      <c r="AR375" s="46" t="s">
        <v>272</v>
      </c>
      <c r="AV375" s="46" t="s">
        <v>255</v>
      </c>
      <c r="AX375" s="46" t="s">
        <v>65</v>
      </c>
      <c r="BD375" s="46" t="s">
        <v>256</v>
      </c>
      <c r="BE375" s="46" t="b">
        <v>1</v>
      </c>
      <c r="BF375" s="46" t="b">
        <v>1</v>
      </c>
      <c r="BG375" s="46" t="b">
        <v>0</v>
      </c>
      <c r="BH375" s="46" t="b">
        <v>1</v>
      </c>
      <c r="BI375" s="46" t="b">
        <v>0</v>
      </c>
      <c r="BJ375" s="46" t="b">
        <v>0</v>
      </c>
      <c r="BK375" s="46" t="b">
        <v>0</v>
      </c>
      <c r="BL375" s="46" t="b">
        <v>1</v>
      </c>
      <c r="BM375" s="46" t="b">
        <v>0</v>
      </c>
      <c r="BO375" s="46" t="b">
        <v>0</v>
      </c>
      <c r="BP375" s="46" t="s">
        <v>237</v>
      </c>
      <c r="BQ375" s="46" t="s">
        <v>242</v>
      </c>
      <c r="BR375" s="46" t="s">
        <v>238</v>
      </c>
      <c r="BS375" s="46" t="s">
        <v>908</v>
      </c>
      <c r="BT375" s="46" t="s">
        <v>58</v>
      </c>
      <c r="BU375" s="46" t="s">
        <v>2134</v>
      </c>
      <c r="BV375" s="46" t="s">
        <v>115</v>
      </c>
      <c r="BX375" s="46" t="s">
        <v>2133</v>
      </c>
      <c r="BY375" s="46" t="s">
        <v>2135</v>
      </c>
      <c r="CA375" s="46" t="s">
        <v>2136</v>
      </c>
      <c r="CB375" s="46" t="s">
        <v>2137</v>
      </c>
      <c r="CC375" s="46" t="s">
        <v>2133</v>
      </c>
      <c r="CD375" s="46" t="s">
        <v>237</v>
      </c>
      <c r="CU375" s="46" t="s">
        <v>264</v>
      </c>
      <c r="DA375" s="46" t="s">
        <v>265</v>
      </c>
      <c r="DB375" s="46" t="s">
        <v>265</v>
      </c>
      <c r="DC375" s="46" t="s">
        <v>265</v>
      </c>
      <c r="DD375" s="46" t="s">
        <v>265</v>
      </c>
      <c r="DE375" s="46" t="s">
        <v>265</v>
      </c>
      <c r="DF375" s="46" t="s">
        <v>265</v>
      </c>
      <c r="DG375" s="46" t="s">
        <v>246</v>
      </c>
      <c r="DH375" s="46" t="s">
        <v>247</v>
      </c>
      <c r="DK375" s="46" t="b">
        <f>vw_ET_Dataset_Public[[#This Row],[Event Location:  State PCODE]]=vw_ET_Dataset_Public[[#This Row],[Arrival from: Admin 1 PCODE]]</f>
        <v>1</v>
      </c>
      <c r="DL375" s="46" t="b">
        <f>vw_ET_Dataset_Public[[#This Row],[Event Location:  County PCODE]]=vw_ET_Dataset_Public[[#This Row],[Arrival from: Admin 2 PCODE]]</f>
        <v>1</v>
      </c>
      <c r="DM375" s="46" t="b">
        <f>vw_ET_Dataset_Public[[#This Row],[Event Location:  Payam PCODE]]=vw_ET_Dataset_Public[[#This Row],[Arrival from: Admin 3 PCODE]]</f>
        <v>1</v>
      </c>
      <c r="DN375" s="46" t="s">
        <v>3390</v>
      </c>
    </row>
    <row r="376" spans="1:118" x14ac:dyDescent="0.35">
      <c r="A376" s="46" t="s">
        <v>2138</v>
      </c>
      <c r="B376" s="47">
        <v>44411</v>
      </c>
      <c r="C376" s="47">
        <v>44406</v>
      </c>
      <c r="D376" s="47">
        <v>44411</v>
      </c>
      <c r="E376" s="46" t="s">
        <v>908</v>
      </c>
      <c r="F376" s="46" t="s">
        <v>58</v>
      </c>
      <c r="G376" s="46" t="s">
        <v>2134</v>
      </c>
      <c r="H376" s="46" t="s">
        <v>115</v>
      </c>
      <c r="I376" s="46" t="s">
        <v>2135</v>
      </c>
      <c r="J376" s="46" t="s">
        <v>2133</v>
      </c>
      <c r="K376" s="46" t="s">
        <v>2139</v>
      </c>
      <c r="L376" s="46" t="s">
        <v>2140</v>
      </c>
      <c r="M376" s="46">
        <v>4.6440000000000001</v>
      </c>
      <c r="N376" s="46">
        <v>28.263000000000002</v>
      </c>
      <c r="O376" s="46" t="s">
        <v>232</v>
      </c>
      <c r="P376" s="46" t="s">
        <v>271</v>
      </c>
      <c r="Q376" s="46" t="s">
        <v>6</v>
      </c>
      <c r="R376" s="46" t="b">
        <v>1</v>
      </c>
      <c r="U376" s="46" t="b">
        <v>1</v>
      </c>
      <c r="V376" s="46">
        <v>19</v>
      </c>
      <c r="W376" s="46">
        <v>114</v>
      </c>
      <c r="X376" s="46">
        <v>1</v>
      </c>
      <c r="Y376" s="46">
        <v>3</v>
      </c>
      <c r="Z376" s="46">
        <v>9</v>
      </c>
      <c r="AA376" s="46">
        <v>21</v>
      </c>
      <c r="AB376" s="46">
        <v>9</v>
      </c>
      <c r="AC376" s="46">
        <v>4</v>
      </c>
      <c r="AD376" s="46">
        <v>1</v>
      </c>
      <c r="AE376" s="46">
        <v>4</v>
      </c>
      <c r="AF376" s="46">
        <v>11</v>
      </c>
      <c r="AG376" s="46">
        <v>33</v>
      </c>
      <c r="AH376" s="46">
        <v>11</v>
      </c>
      <c r="AI376" s="46">
        <v>7</v>
      </c>
      <c r="AJ376" s="46">
        <v>47</v>
      </c>
      <c r="AK376" s="46">
        <v>67</v>
      </c>
      <c r="AL376" s="46">
        <v>9</v>
      </c>
      <c r="AM376" s="46">
        <v>11</v>
      </c>
      <c r="AN376" s="46">
        <v>114</v>
      </c>
      <c r="AO376" s="46" t="s">
        <v>12</v>
      </c>
      <c r="AP376" s="46" t="s">
        <v>48</v>
      </c>
      <c r="AR376" s="46" t="s">
        <v>272</v>
      </c>
      <c r="AV376" s="46" t="s">
        <v>255</v>
      </c>
      <c r="AX376" s="46" t="s">
        <v>65</v>
      </c>
      <c r="BD376" s="46" t="s">
        <v>256</v>
      </c>
      <c r="BF376" s="46" t="b">
        <v>1</v>
      </c>
      <c r="BH376" s="46" t="b">
        <v>1</v>
      </c>
      <c r="BP376" s="46" t="s">
        <v>237</v>
      </c>
      <c r="BQ376" s="46" t="s">
        <v>242</v>
      </c>
      <c r="BR376" s="46" t="s">
        <v>238</v>
      </c>
      <c r="BS376" s="46" t="s">
        <v>908</v>
      </c>
      <c r="BT376" s="46" t="s">
        <v>58</v>
      </c>
      <c r="BU376" s="46" t="s">
        <v>2134</v>
      </c>
      <c r="BV376" s="46" t="s">
        <v>115</v>
      </c>
      <c r="BX376" s="46" t="s">
        <v>2133</v>
      </c>
      <c r="BY376" s="46" t="s">
        <v>2135</v>
      </c>
      <c r="CA376" s="46" t="s">
        <v>244</v>
      </c>
      <c r="CB376" s="46" t="s">
        <v>240</v>
      </c>
      <c r="CC376" s="46" t="s">
        <v>2140</v>
      </c>
      <c r="CD376" s="46" t="s">
        <v>237</v>
      </c>
      <c r="CU376" s="46" t="s">
        <v>264</v>
      </c>
      <c r="DA376" s="46" t="s">
        <v>265</v>
      </c>
      <c r="DB376" s="46" t="s">
        <v>245</v>
      </c>
      <c r="DC376" s="46" t="s">
        <v>265</v>
      </c>
      <c r="DD376" s="46" t="s">
        <v>265</v>
      </c>
      <c r="DE376" s="46" t="s">
        <v>245</v>
      </c>
      <c r="DF376" s="46" t="s">
        <v>265</v>
      </c>
      <c r="DG376" s="46" t="s">
        <v>246</v>
      </c>
      <c r="DH376" s="46" t="s">
        <v>247</v>
      </c>
      <c r="DK376" s="46" t="b">
        <f>vw_ET_Dataset_Public[[#This Row],[Event Location:  State PCODE]]=vw_ET_Dataset_Public[[#This Row],[Arrival from: Admin 1 PCODE]]</f>
        <v>1</v>
      </c>
      <c r="DL376" s="46" t="b">
        <f>vw_ET_Dataset_Public[[#This Row],[Event Location:  County PCODE]]=vw_ET_Dataset_Public[[#This Row],[Arrival from: Admin 2 PCODE]]</f>
        <v>1</v>
      </c>
      <c r="DM376" s="46" t="b">
        <f>vw_ET_Dataset_Public[[#This Row],[Event Location:  Payam PCODE]]=vw_ET_Dataset_Public[[#This Row],[Arrival from: Admin 3 PCODE]]</f>
        <v>1</v>
      </c>
      <c r="DN376" s="46" t="s">
        <v>3390</v>
      </c>
    </row>
    <row r="377" spans="1:118" x14ac:dyDescent="0.35">
      <c r="A377" s="46" t="s">
        <v>2141</v>
      </c>
      <c r="B377" s="47">
        <v>44411</v>
      </c>
      <c r="C377" s="47">
        <v>44406</v>
      </c>
      <c r="D377" s="47">
        <v>44411</v>
      </c>
      <c r="E377" s="46" t="s">
        <v>908</v>
      </c>
      <c r="F377" s="46" t="s">
        <v>58</v>
      </c>
      <c r="G377" s="46" t="s">
        <v>2134</v>
      </c>
      <c r="H377" s="46" t="s">
        <v>115</v>
      </c>
      <c r="I377" s="46" t="s">
        <v>2135</v>
      </c>
      <c r="J377" s="46" t="s">
        <v>2133</v>
      </c>
      <c r="K377" s="46" t="s">
        <v>2142</v>
      </c>
      <c r="L377" s="46" t="s">
        <v>2143</v>
      </c>
      <c r="M377" s="46">
        <v>4.649</v>
      </c>
      <c r="N377" s="46">
        <v>28.26</v>
      </c>
      <c r="O377" s="46" t="s">
        <v>232</v>
      </c>
      <c r="P377" s="46" t="s">
        <v>271</v>
      </c>
      <c r="Q377" s="46" t="s">
        <v>6</v>
      </c>
      <c r="R377" s="46" t="b">
        <v>1</v>
      </c>
      <c r="U377" s="46" t="b">
        <v>1</v>
      </c>
      <c r="V377" s="46">
        <v>18</v>
      </c>
      <c r="W377" s="46">
        <v>108</v>
      </c>
      <c r="X377" s="46">
        <v>1</v>
      </c>
      <c r="Y377" s="46">
        <v>3</v>
      </c>
      <c r="Z377" s="46">
        <v>9</v>
      </c>
      <c r="AA377" s="46">
        <v>20</v>
      </c>
      <c r="AB377" s="46">
        <v>8</v>
      </c>
      <c r="AC377" s="46">
        <v>4</v>
      </c>
      <c r="AD377" s="46">
        <v>1</v>
      </c>
      <c r="AE377" s="46">
        <v>4</v>
      </c>
      <c r="AF377" s="46">
        <v>11</v>
      </c>
      <c r="AG377" s="46">
        <v>31</v>
      </c>
      <c r="AH377" s="46">
        <v>10</v>
      </c>
      <c r="AI377" s="46">
        <v>6</v>
      </c>
      <c r="AJ377" s="46">
        <v>45</v>
      </c>
      <c r="AK377" s="46">
        <v>63</v>
      </c>
      <c r="AL377" s="46">
        <v>9</v>
      </c>
      <c r="AM377" s="46">
        <v>10</v>
      </c>
      <c r="AN377" s="46">
        <v>108</v>
      </c>
      <c r="AO377" s="46" t="s">
        <v>12</v>
      </c>
      <c r="AP377" s="46" t="s">
        <v>48</v>
      </c>
      <c r="AR377" s="46" t="s">
        <v>272</v>
      </c>
      <c r="AV377" s="46" t="s">
        <v>255</v>
      </c>
      <c r="AX377" s="46" t="s">
        <v>65</v>
      </c>
      <c r="BD377" s="46" t="s">
        <v>256</v>
      </c>
      <c r="BF377" s="46" t="b">
        <v>1</v>
      </c>
      <c r="BH377" s="46" t="b">
        <v>1</v>
      </c>
      <c r="BL377" s="46" t="b">
        <v>1</v>
      </c>
      <c r="BP377" s="46" t="s">
        <v>237</v>
      </c>
      <c r="BQ377" s="46" t="s">
        <v>242</v>
      </c>
      <c r="BR377" s="46" t="s">
        <v>238</v>
      </c>
      <c r="BS377" s="46" t="s">
        <v>908</v>
      </c>
      <c r="BT377" s="46" t="s">
        <v>58</v>
      </c>
      <c r="BU377" s="46" t="s">
        <v>2134</v>
      </c>
      <c r="BV377" s="46" t="s">
        <v>115</v>
      </c>
      <c r="BX377" s="46" t="s">
        <v>2133</v>
      </c>
      <c r="BY377" s="46" t="s">
        <v>2135</v>
      </c>
      <c r="CA377" s="46" t="s">
        <v>244</v>
      </c>
      <c r="CB377" s="46" t="s">
        <v>240</v>
      </c>
      <c r="CC377" s="46" t="s">
        <v>2143</v>
      </c>
      <c r="CD377" s="46" t="s">
        <v>237</v>
      </c>
      <c r="CU377" s="46" t="s">
        <v>264</v>
      </c>
      <c r="DA377" s="46" t="s">
        <v>265</v>
      </c>
      <c r="DB377" s="46" t="s">
        <v>265</v>
      </c>
      <c r="DC377" s="46" t="s">
        <v>265</v>
      </c>
      <c r="DD377" s="46" t="s">
        <v>265</v>
      </c>
      <c r="DE377" s="46" t="s">
        <v>265</v>
      </c>
      <c r="DF377" s="46" t="s">
        <v>265</v>
      </c>
      <c r="DG377" s="46" t="s">
        <v>246</v>
      </c>
      <c r="DH377" s="46" t="s">
        <v>247</v>
      </c>
      <c r="DK377" s="46" t="b">
        <f>vw_ET_Dataset_Public[[#This Row],[Event Location:  State PCODE]]=vw_ET_Dataset_Public[[#This Row],[Arrival from: Admin 1 PCODE]]</f>
        <v>1</v>
      </c>
      <c r="DL377" s="46" t="b">
        <f>vw_ET_Dataset_Public[[#This Row],[Event Location:  County PCODE]]=vw_ET_Dataset_Public[[#This Row],[Arrival from: Admin 2 PCODE]]</f>
        <v>1</v>
      </c>
      <c r="DM377" s="46" t="b">
        <f>vw_ET_Dataset_Public[[#This Row],[Event Location:  Payam PCODE]]=vw_ET_Dataset_Public[[#This Row],[Arrival from: Admin 3 PCODE]]</f>
        <v>1</v>
      </c>
      <c r="DN377" s="46" t="s">
        <v>3390</v>
      </c>
    </row>
    <row r="378" spans="1:118" x14ac:dyDescent="0.35">
      <c r="A378" s="46" t="s">
        <v>2144</v>
      </c>
      <c r="B378" s="47">
        <v>44411</v>
      </c>
      <c r="C378" s="47">
        <v>44406</v>
      </c>
      <c r="D378" s="47">
        <v>44411</v>
      </c>
      <c r="E378" s="46" t="s">
        <v>908</v>
      </c>
      <c r="F378" s="46" t="s">
        <v>58</v>
      </c>
      <c r="G378" s="46" t="s">
        <v>2134</v>
      </c>
      <c r="H378" s="46" t="s">
        <v>115</v>
      </c>
      <c r="I378" s="46" t="s">
        <v>2135</v>
      </c>
      <c r="J378" s="46" t="s">
        <v>2133</v>
      </c>
      <c r="K378" s="46" t="s">
        <v>2145</v>
      </c>
      <c r="L378" s="46" t="s">
        <v>2146</v>
      </c>
      <c r="M378" s="46">
        <v>4.6429999999999998</v>
      </c>
      <c r="N378" s="46">
        <v>28.257000000000001</v>
      </c>
      <c r="O378" s="46" t="s">
        <v>232</v>
      </c>
      <c r="P378" s="46" t="s">
        <v>271</v>
      </c>
      <c r="Q378" s="46" t="s">
        <v>6</v>
      </c>
      <c r="R378" s="46" t="b">
        <v>1</v>
      </c>
      <c r="U378" s="46" t="b">
        <v>1</v>
      </c>
      <c r="V378" s="46">
        <v>10</v>
      </c>
      <c r="W378" s="46">
        <v>50</v>
      </c>
      <c r="X378" s="46">
        <v>0</v>
      </c>
      <c r="Y378" s="46">
        <v>2</v>
      </c>
      <c r="Z378" s="46">
        <v>4</v>
      </c>
      <c r="AA378" s="46">
        <v>9</v>
      </c>
      <c r="AB378" s="46">
        <v>4</v>
      </c>
      <c r="AC378" s="46">
        <v>2</v>
      </c>
      <c r="AD378" s="46">
        <v>0</v>
      </c>
      <c r="AE378" s="46">
        <v>2</v>
      </c>
      <c r="AF378" s="46">
        <v>5</v>
      </c>
      <c r="AG378" s="46">
        <v>14</v>
      </c>
      <c r="AH378" s="46">
        <v>5</v>
      </c>
      <c r="AI378" s="46">
        <v>3</v>
      </c>
      <c r="AJ378" s="46">
        <v>21</v>
      </c>
      <c r="AK378" s="46">
        <v>29</v>
      </c>
      <c r="AL378" s="46">
        <v>4</v>
      </c>
      <c r="AM378" s="46">
        <v>5</v>
      </c>
      <c r="AN378" s="46">
        <v>50</v>
      </c>
      <c r="AO378" s="46" t="s">
        <v>12</v>
      </c>
      <c r="AP378" s="46" t="s">
        <v>48</v>
      </c>
      <c r="AR378" s="46" t="s">
        <v>272</v>
      </c>
      <c r="AV378" s="46" t="s">
        <v>255</v>
      </c>
      <c r="AX378" s="46" t="s">
        <v>65</v>
      </c>
      <c r="BD378" s="46" t="s">
        <v>256</v>
      </c>
      <c r="BF378" s="46" t="b">
        <v>1</v>
      </c>
      <c r="BH378" s="46" t="b">
        <v>1</v>
      </c>
      <c r="BL378" s="46" t="b">
        <v>1</v>
      </c>
      <c r="BP378" s="46" t="s">
        <v>237</v>
      </c>
      <c r="BQ378" s="46" t="s">
        <v>242</v>
      </c>
      <c r="BR378" s="46" t="s">
        <v>238</v>
      </c>
      <c r="BS378" s="46" t="s">
        <v>908</v>
      </c>
      <c r="BT378" s="46" t="s">
        <v>58</v>
      </c>
      <c r="BU378" s="46" t="s">
        <v>2134</v>
      </c>
      <c r="BV378" s="46" t="s">
        <v>115</v>
      </c>
      <c r="BX378" s="46" t="s">
        <v>2133</v>
      </c>
      <c r="BY378" s="46" t="s">
        <v>2135</v>
      </c>
      <c r="CA378" s="46" t="s">
        <v>244</v>
      </c>
      <c r="CB378" s="46" t="s">
        <v>240</v>
      </c>
      <c r="CC378" s="46" t="s">
        <v>2146</v>
      </c>
      <c r="CD378" s="46" t="s">
        <v>237</v>
      </c>
      <c r="CU378" s="46" t="s">
        <v>264</v>
      </c>
      <c r="DA378" s="46" t="s">
        <v>265</v>
      </c>
      <c r="DB378" s="46" t="s">
        <v>265</v>
      </c>
      <c r="DC378" s="46" t="s">
        <v>265</v>
      </c>
      <c r="DD378" s="46" t="s">
        <v>265</v>
      </c>
      <c r="DE378" s="46" t="s">
        <v>265</v>
      </c>
      <c r="DF378" s="46" t="s">
        <v>265</v>
      </c>
      <c r="DG378" s="46" t="s">
        <v>246</v>
      </c>
      <c r="DH378" s="46" t="s">
        <v>247</v>
      </c>
      <c r="DK378" s="46" t="b">
        <f>vw_ET_Dataset_Public[[#This Row],[Event Location:  State PCODE]]=vw_ET_Dataset_Public[[#This Row],[Arrival from: Admin 1 PCODE]]</f>
        <v>1</v>
      </c>
      <c r="DL378" s="46" t="b">
        <f>vw_ET_Dataset_Public[[#This Row],[Event Location:  County PCODE]]=vw_ET_Dataset_Public[[#This Row],[Arrival from: Admin 2 PCODE]]</f>
        <v>1</v>
      </c>
      <c r="DM378" s="46" t="b">
        <f>vw_ET_Dataset_Public[[#This Row],[Event Location:  Payam PCODE]]=vw_ET_Dataset_Public[[#This Row],[Arrival from: Admin 3 PCODE]]</f>
        <v>1</v>
      </c>
      <c r="DN378" s="46" t="s">
        <v>3390</v>
      </c>
    </row>
    <row r="379" spans="1:118" x14ac:dyDescent="0.35">
      <c r="A379" s="46" t="s">
        <v>2217</v>
      </c>
      <c r="B379" s="47">
        <v>44411</v>
      </c>
      <c r="C379" s="47">
        <v>44409</v>
      </c>
      <c r="D379" s="47">
        <v>44410</v>
      </c>
      <c r="E379" s="46" t="s">
        <v>841</v>
      </c>
      <c r="F379" s="46" t="s">
        <v>57</v>
      </c>
      <c r="G379" s="46" t="s">
        <v>1321</v>
      </c>
      <c r="H379" s="46" t="s">
        <v>98</v>
      </c>
      <c r="I379" s="46" t="s">
        <v>1327</v>
      </c>
      <c r="J379" s="46" t="s">
        <v>1325</v>
      </c>
      <c r="K379" s="46" t="s">
        <v>1400</v>
      </c>
      <c r="L379" s="46" t="s">
        <v>1401</v>
      </c>
      <c r="M379" s="46">
        <v>8.9475928220000007</v>
      </c>
      <c r="N379" s="46">
        <v>29.683248219999999</v>
      </c>
      <c r="O379" s="46" t="s">
        <v>253</v>
      </c>
      <c r="P379" s="46" t="s">
        <v>233</v>
      </c>
      <c r="Q379" s="46" t="s">
        <v>6</v>
      </c>
      <c r="U379" s="46" t="b">
        <v>1</v>
      </c>
      <c r="V379" s="46">
        <v>20</v>
      </c>
      <c r="W379" s="46">
        <v>100</v>
      </c>
      <c r="X379" s="46">
        <v>3</v>
      </c>
      <c r="Y379" s="46">
        <v>11</v>
      </c>
      <c r="Z379" s="46">
        <v>10</v>
      </c>
      <c r="AA379" s="46">
        <v>20</v>
      </c>
      <c r="AB379" s="46">
        <v>12</v>
      </c>
      <c r="AC379" s="46">
        <v>4</v>
      </c>
      <c r="AD379" s="46">
        <v>0</v>
      </c>
      <c r="AE379" s="46">
        <v>7</v>
      </c>
      <c r="AF379" s="46">
        <v>17</v>
      </c>
      <c r="AG379" s="46">
        <v>9</v>
      </c>
      <c r="AH379" s="46">
        <v>6</v>
      </c>
      <c r="AI379" s="46">
        <v>1</v>
      </c>
      <c r="AJ379" s="46">
        <v>60</v>
      </c>
      <c r="AK379" s="46">
        <v>40</v>
      </c>
      <c r="AL379" s="46">
        <v>21</v>
      </c>
      <c r="AM379" s="46">
        <v>5</v>
      </c>
      <c r="AN379" s="46">
        <v>100</v>
      </c>
      <c r="AO379" s="46" t="s">
        <v>12</v>
      </c>
      <c r="AP379" s="46" t="s">
        <v>48</v>
      </c>
      <c r="AR379" s="46" t="s">
        <v>272</v>
      </c>
      <c r="AV379" s="46" t="s">
        <v>255</v>
      </c>
      <c r="AX379" s="46" t="s">
        <v>65</v>
      </c>
      <c r="BD379" s="46" t="s">
        <v>256</v>
      </c>
      <c r="BF379" s="46" t="b">
        <v>1</v>
      </c>
      <c r="BP379" s="46" t="s">
        <v>237</v>
      </c>
      <c r="BQ379" s="46" t="s">
        <v>242</v>
      </c>
      <c r="BR379" s="46" t="s">
        <v>238</v>
      </c>
      <c r="BS379" s="46" t="s">
        <v>841</v>
      </c>
      <c r="BT379" s="46" t="s">
        <v>57</v>
      </c>
      <c r="BU379" s="46" t="s">
        <v>1321</v>
      </c>
      <c r="BV379" s="46" t="s">
        <v>98</v>
      </c>
      <c r="BX379" s="46" t="s">
        <v>98</v>
      </c>
      <c r="BY379" s="46" t="s">
        <v>1403</v>
      </c>
      <c r="CA379" s="46" t="s">
        <v>1404</v>
      </c>
      <c r="CB379" s="46" t="s">
        <v>1402</v>
      </c>
      <c r="CC379" s="46" t="s">
        <v>98</v>
      </c>
      <c r="CD379" s="46" t="s">
        <v>237</v>
      </c>
      <c r="CU379" s="46" t="s">
        <v>264</v>
      </c>
      <c r="DA379" s="46" t="s">
        <v>265</v>
      </c>
      <c r="DB379" s="46" t="s">
        <v>265</v>
      </c>
      <c r="DC379" s="46" t="s">
        <v>246</v>
      </c>
      <c r="DD379" s="46" t="s">
        <v>246</v>
      </c>
      <c r="DE379" s="46" t="s">
        <v>246</v>
      </c>
      <c r="DF379" s="46" t="s">
        <v>246</v>
      </c>
      <c r="DG379" s="46" t="s">
        <v>246</v>
      </c>
      <c r="DH379" s="46" t="s">
        <v>247</v>
      </c>
      <c r="DK379" s="46" t="b">
        <f>vw_ET_Dataset_Public[[#This Row],[Event Location:  State PCODE]]=vw_ET_Dataset_Public[[#This Row],[Arrival from: Admin 1 PCODE]]</f>
        <v>1</v>
      </c>
      <c r="DL379" s="46" t="b">
        <f>vw_ET_Dataset_Public[[#This Row],[Event Location:  County PCODE]]=vw_ET_Dataset_Public[[#This Row],[Arrival from: Admin 2 PCODE]]</f>
        <v>1</v>
      </c>
      <c r="DM379" s="46" t="b">
        <f>vw_ET_Dataset_Public[[#This Row],[Event Location:  Payam PCODE]]=vw_ET_Dataset_Public[[#This Row],[Arrival from: Admin 3 PCODE]]</f>
        <v>0</v>
      </c>
      <c r="DN379" s="46" t="s">
        <v>3391</v>
      </c>
    </row>
    <row r="380" spans="1:118" x14ac:dyDescent="0.35">
      <c r="A380" s="46" t="s">
        <v>1225</v>
      </c>
      <c r="B380" s="47">
        <v>44411</v>
      </c>
      <c r="C380" s="47">
        <v>44409</v>
      </c>
      <c r="D380" s="47">
        <v>44411</v>
      </c>
      <c r="E380" s="46" t="s">
        <v>841</v>
      </c>
      <c r="F380" s="46" t="s">
        <v>57</v>
      </c>
      <c r="G380" s="46" t="s">
        <v>1163</v>
      </c>
      <c r="H380" s="46" t="s">
        <v>102</v>
      </c>
      <c r="I380" s="46" t="s">
        <v>1218</v>
      </c>
      <c r="J380" s="46" t="s">
        <v>1217</v>
      </c>
      <c r="K380" s="46" t="s">
        <v>1237</v>
      </c>
      <c r="L380" s="46" t="s">
        <v>1238</v>
      </c>
      <c r="M380" s="46">
        <v>9.0879999999999992</v>
      </c>
      <c r="N380" s="46">
        <v>29.460999999999999</v>
      </c>
      <c r="O380" s="46" t="s">
        <v>253</v>
      </c>
      <c r="P380" s="46" t="s">
        <v>233</v>
      </c>
      <c r="Q380" s="46" t="s">
        <v>6</v>
      </c>
      <c r="U380" s="46" t="b">
        <v>1</v>
      </c>
      <c r="V380" s="46">
        <v>37</v>
      </c>
      <c r="W380" s="46">
        <v>222</v>
      </c>
      <c r="X380" s="46">
        <v>8</v>
      </c>
      <c r="Y380" s="46">
        <v>14</v>
      </c>
      <c r="Z380" s="46">
        <v>28</v>
      </c>
      <c r="AA380" s="46">
        <v>24</v>
      </c>
      <c r="AB380" s="46">
        <v>18</v>
      </c>
      <c r="AC380" s="46">
        <v>8</v>
      </c>
      <c r="AD380" s="46">
        <v>12</v>
      </c>
      <c r="AE380" s="46">
        <v>18</v>
      </c>
      <c r="AF380" s="46">
        <v>32</v>
      </c>
      <c r="AG380" s="46">
        <v>30</v>
      </c>
      <c r="AH380" s="46">
        <v>19</v>
      </c>
      <c r="AI380" s="46">
        <v>11</v>
      </c>
      <c r="AJ380" s="46">
        <v>100</v>
      </c>
      <c r="AK380" s="46">
        <v>122</v>
      </c>
      <c r="AL380" s="46">
        <v>52</v>
      </c>
      <c r="AM380" s="46">
        <v>19</v>
      </c>
      <c r="AN380" s="46">
        <v>222</v>
      </c>
      <c r="AO380" s="46" t="s">
        <v>12</v>
      </c>
      <c r="AP380" s="46" t="s">
        <v>48</v>
      </c>
      <c r="AR380" s="46" t="s">
        <v>272</v>
      </c>
      <c r="AV380" s="46" t="s">
        <v>255</v>
      </c>
      <c r="AX380" s="46" t="s">
        <v>65</v>
      </c>
      <c r="BD380" s="46" t="s">
        <v>237</v>
      </c>
      <c r="BP380" s="46" t="s">
        <v>237</v>
      </c>
      <c r="BQ380" s="46" t="s">
        <v>242</v>
      </c>
      <c r="BR380" s="46" t="s">
        <v>238</v>
      </c>
      <c r="BS380" s="46" t="s">
        <v>841</v>
      </c>
      <c r="BT380" s="46" t="s">
        <v>57</v>
      </c>
      <c r="BU380" s="46" t="s">
        <v>1163</v>
      </c>
      <c r="BV380" s="46" t="s">
        <v>102</v>
      </c>
      <c r="BX380" s="46" t="s">
        <v>1217</v>
      </c>
      <c r="BY380" s="46" t="s">
        <v>1218</v>
      </c>
      <c r="CA380" s="46" t="s">
        <v>1219</v>
      </c>
      <c r="CB380" s="46" t="s">
        <v>1220</v>
      </c>
      <c r="CC380" s="46" t="s">
        <v>1217</v>
      </c>
      <c r="CD380" s="46" t="s">
        <v>237</v>
      </c>
      <c r="CU380" s="46" t="s">
        <v>264</v>
      </c>
      <c r="DA380" s="46" t="s">
        <v>245</v>
      </c>
      <c r="DB380" s="46" t="s">
        <v>245</v>
      </c>
      <c r="DC380" s="46" t="s">
        <v>245</v>
      </c>
      <c r="DD380" s="46" t="s">
        <v>246</v>
      </c>
      <c r="DE380" s="46" t="s">
        <v>246</v>
      </c>
      <c r="DF380" s="46" t="s">
        <v>246</v>
      </c>
      <c r="DG380" s="46" t="s">
        <v>246</v>
      </c>
      <c r="DH380" s="46" t="s">
        <v>247</v>
      </c>
      <c r="DK380" s="46" t="b">
        <f>vw_ET_Dataset_Public[[#This Row],[Event Location:  State PCODE]]=vw_ET_Dataset_Public[[#This Row],[Arrival from: Admin 1 PCODE]]</f>
        <v>1</v>
      </c>
      <c r="DL380" s="46" t="b">
        <f>vw_ET_Dataset_Public[[#This Row],[Event Location:  County PCODE]]=vw_ET_Dataset_Public[[#This Row],[Arrival from: Admin 2 PCODE]]</f>
        <v>1</v>
      </c>
      <c r="DM380" s="46" t="b">
        <f>vw_ET_Dataset_Public[[#This Row],[Event Location:  Payam PCODE]]=vw_ET_Dataset_Public[[#This Row],[Arrival from: Admin 3 PCODE]]</f>
        <v>1</v>
      </c>
      <c r="DN380" s="46" t="s">
        <v>3390</v>
      </c>
    </row>
    <row r="381" spans="1:118" x14ac:dyDescent="0.35">
      <c r="A381" s="46" t="s">
        <v>1233</v>
      </c>
      <c r="B381" s="47">
        <v>44411</v>
      </c>
      <c r="C381" s="47">
        <v>44409</v>
      </c>
      <c r="D381" s="47">
        <v>44411</v>
      </c>
      <c r="E381" s="46" t="s">
        <v>841</v>
      </c>
      <c r="F381" s="46" t="s">
        <v>57</v>
      </c>
      <c r="G381" s="46" t="s">
        <v>1163</v>
      </c>
      <c r="H381" s="46" t="s">
        <v>102</v>
      </c>
      <c r="I381" s="46" t="s">
        <v>1218</v>
      </c>
      <c r="J381" s="46" t="s">
        <v>1217</v>
      </c>
      <c r="K381" s="46" t="s">
        <v>1237</v>
      </c>
      <c r="L381" s="46" t="s">
        <v>1238</v>
      </c>
      <c r="M381" s="46">
        <v>9.0879999999999992</v>
      </c>
      <c r="N381" s="46">
        <v>29.460999999999999</v>
      </c>
      <c r="O381" s="46" t="s">
        <v>253</v>
      </c>
      <c r="P381" s="46" t="s">
        <v>233</v>
      </c>
      <c r="Q381" s="46" t="s">
        <v>6</v>
      </c>
      <c r="U381" s="46" t="b">
        <v>1</v>
      </c>
      <c r="V381" s="46">
        <v>50</v>
      </c>
      <c r="W381" s="46">
        <v>300</v>
      </c>
      <c r="X381" s="46">
        <v>10</v>
      </c>
      <c r="Y381" s="46">
        <v>20</v>
      </c>
      <c r="Z381" s="46">
        <v>30</v>
      </c>
      <c r="AA381" s="46">
        <v>32</v>
      </c>
      <c r="AB381" s="46">
        <v>13</v>
      </c>
      <c r="AC381" s="46">
        <v>5</v>
      </c>
      <c r="AD381" s="46">
        <v>12</v>
      </c>
      <c r="AE381" s="46">
        <v>32</v>
      </c>
      <c r="AF381" s="46">
        <v>50</v>
      </c>
      <c r="AG381" s="46">
        <v>46</v>
      </c>
      <c r="AH381" s="46">
        <v>36</v>
      </c>
      <c r="AI381" s="46">
        <v>14</v>
      </c>
      <c r="AJ381" s="46">
        <v>110</v>
      </c>
      <c r="AK381" s="46">
        <v>190</v>
      </c>
      <c r="AL381" s="46">
        <v>74</v>
      </c>
      <c r="AM381" s="46">
        <v>19</v>
      </c>
      <c r="AN381" s="46">
        <v>300</v>
      </c>
      <c r="AO381" s="46" t="s">
        <v>12</v>
      </c>
      <c r="AP381" s="46" t="s">
        <v>48</v>
      </c>
      <c r="AR381" s="46" t="s">
        <v>272</v>
      </c>
      <c r="AV381" s="46" t="s">
        <v>255</v>
      </c>
      <c r="AX381" s="46" t="s">
        <v>65</v>
      </c>
      <c r="BD381" s="46" t="s">
        <v>237</v>
      </c>
      <c r="BP381" s="46" t="s">
        <v>237</v>
      </c>
      <c r="BQ381" s="46" t="s">
        <v>242</v>
      </c>
      <c r="BR381" s="46" t="s">
        <v>238</v>
      </c>
      <c r="BS381" s="46" t="s">
        <v>841</v>
      </c>
      <c r="BT381" s="46" t="s">
        <v>57</v>
      </c>
      <c r="BU381" s="46" t="s">
        <v>1163</v>
      </c>
      <c r="BV381" s="46" t="s">
        <v>102</v>
      </c>
      <c r="BX381" s="46" t="s">
        <v>1217</v>
      </c>
      <c r="BY381" s="46" t="s">
        <v>1218</v>
      </c>
      <c r="CA381" s="46" t="s">
        <v>244</v>
      </c>
      <c r="CB381" s="46" t="s">
        <v>240</v>
      </c>
      <c r="CC381" s="46" t="s">
        <v>1240</v>
      </c>
      <c r="CD381" s="46" t="s">
        <v>237</v>
      </c>
      <c r="CU381" s="46" t="s">
        <v>264</v>
      </c>
      <c r="DA381" s="46" t="s">
        <v>245</v>
      </c>
      <c r="DB381" s="46" t="s">
        <v>245</v>
      </c>
      <c r="DC381" s="46" t="s">
        <v>245</v>
      </c>
      <c r="DD381" s="46" t="s">
        <v>246</v>
      </c>
      <c r="DE381" s="46" t="s">
        <v>246</v>
      </c>
      <c r="DF381" s="46" t="s">
        <v>246</v>
      </c>
      <c r="DG381" s="46" t="s">
        <v>246</v>
      </c>
      <c r="DH381" s="46" t="s">
        <v>247</v>
      </c>
      <c r="DK381" s="46" t="b">
        <f>vw_ET_Dataset_Public[[#This Row],[Event Location:  State PCODE]]=vw_ET_Dataset_Public[[#This Row],[Arrival from: Admin 1 PCODE]]</f>
        <v>1</v>
      </c>
      <c r="DL381" s="46" t="b">
        <f>vw_ET_Dataset_Public[[#This Row],[Event Location:  County PCODE]]=vw_ET_Dataset_Public[[#This Row],[Arrival from: Admin 2 PCODE]]</f>
        <v>1</v>
      </c>
      <c r="DM381" s="46" t="b">
        <f>vw_ET_Dataset_Public[[#This Row],[Event Location:  Payam PCODE]]=vw_ET_Dataset_Public[[#This Row],[Arrival from: Admin 3 PCODE]]</f>
        <v>1</v>
      </c>
      <c r="DN381" s="46" t="s">
        <v>3390</v>
      </c>
    </row>
    <row r="382" spans="1:118" x14ac:dyDescent="0.35">
      <c r="A382" s="46" t="s">
        <v>1216</v>
      </c>
      <c r="B382" s="47">
        <v>44411</v>
      </c>
      <c r="C382" s="47">
        <v>44409</v>
      </c>
      <c r="D382" s="47">
        <v>44411</v>
      </c>
      <c r="E382" s="46" t="s">
        <v>841</v>
      </c>
      <c r="F382" s="46" t="s">
        <v>57</v>
      </c>
      <c r="G382" s="46" t="s">
        <v>1163</v>
      </c>
      <c r="H382" s="46" t="s">
        <v>102</v>
      </c>
      <c r="I382" s="46" t="s">
        <v>1218</v>
      </c>
      <c r="J382" s="46" t="s">
        <v>1217</v>
      </c>
      <c r="K382" s="46" t="s">
        <v>1230</v>
      </c>
      <c r="L382" s="46" t="s">
        <v>1231</v>
      </c>
      <c r="M382" s="46">
        <v>9.0877719999999993</v>
      </c>
      <c r="N382" s="46">
        <v>29.448176</v>
      </c>
      <c r="O382" s="46" t="s">
        <v>253</v>
      </c>
      <c r="P382" s="46" t="s">
        <v>233</v>
      </c>
      <c r="Q382" s="46" t="s">
        <v>6</v>
      </c>
      <c r="U382" s="46" t="b">
        <v>1</v>
      </c>
      <c r="V382" s="46">
        <v>37</v>
      </c>
      <c r="W382" s="46">
        <v>222</v>
      </c>
      <c r="X382" s="46">
        <v>10</v>
      </c>
      <c r="Y382" s="46">
        <v>12</v>
      </c>
      <c r="Z382" s="46">
        <v>26</v>
      </c>
      <c r="AA382" s="46">
        <v>24</v>
      </c>
      <c r="AB382" s="46">
        <v>8</v>
      </c>
      <c r="AC382" s="46">
        <v>4</v>
      </c>
      <c r="AD382" s="46">
        <v>8</v>
      </c>
      <c r="AE382" s="46">
        <v>22</v>
      </c>
      <c r="AF382" s="46">
        <v>40</v>
      </c>
      <c r="AG382" s="46">
        <v>35</v>
      </c>
      <c r="AH382" s="46">
        <v>25</v>
      </c>
      <c r="AI382" s="46">
        <v>8</v>
      </c>
      <c r="AJ382" s="46">
        <v>84</v>
      </c>
      <c r="AK382" s="46">
        <v>138</v>
      </c>
      <c r="AL382" s="46">
        <v>52</v>
      </c>
      <c r="AM382" s="46">
        <v>12</v>
      </c>
      <c r="AN382" s="46">
        <v>222</v>
      </c>
      <c r="AO382" s="46" t="s">
        <v>12</v>
      </c>
      <c r="AP382" s="46" t="s">
        <v>48</v>
      </c>
      <c r="AR382" s="46" t="s">
        <v>272</v>
      </c>
      <c r="AV382" s="46" t="s">
        <v>255</v>
      </c>
      <c r="AX382" s="46" t="s">
        <v>65</v>
      </c>
      <c r="BD382" s="46" t="s">
        <v>256</v>
      </c>
      <c r="BO382" s="46" t="b">
        <v>1</v>
      </c>
      <c r="BP382" s="46" t="s">
        <v>237</v>
      </c>
      <c r="BQ382" s="46" t="s">
        <v>242</v>
      </c>
      <c r="BR382" s="46" t="s">
        <v>238</v>
      </c>
      <c r="BS382" s="46" t="s">
        <v>841</v>
      </c>
      <c r="BT382" s="46" t="s">
        <v>57</v>
      </c>
      <c r="BU382" s="46" t="s">
        <v>1163</v>
      </c>
      <c r="BV382" s="46" t="s">
        <v>102</v>
      </c>
      <c r="BX382" s="46" t="s">
        <v>1217</v>
      </c>
      <c r="BY382" s="46" t="s">
        <v>1218</v>
      </c>
      <c r="CA382" s="46" t="s">
        <v>244</v>
      </c>
      <c r="CB382" s="46" t="s">
        <v>240</v>
      </c>
      <c r="CC382" s="46" t="s">
        <v>1232</v>
      </c>
      <c r="CD382" s="46" t="s">
        <v>237</v>
      </c>
      <c r="CU382" s="46" t="s">
        <v>264</v>
      </c>
      <c r="DA382" s="46" t="s">
        <v>245</v>
      </c>
      <c r="DB382" s="46" t="s">
        <v>245</v>
      </c>
      <c r="DC382" s="46" t="s">
        <v>245</v>
      </c>
      <c r="DD382" s="46" t="s">
        <v>246</v>
      </c>
      <c r="DE382" s="46" t="s">
        <v>246</v>
      </c>
      <c r="DF382" s="46" t="s">
        <v>246</v>
      </c>
      <c r="DG382" s="46" t="s">
        <v>246</v>
      </c>
      <c r="DH382" s="46" t="s">
        <v>247</v>
      </c>
      <c r="DK382" s="46" t="b">
        <f>vw_ET_Dataset_Public[[#This Row],[Event Location:  State PCODE]]=vw_ET_Dataset_Public[[#This Row],[Arrival from: Admin 1 PCODE]]</f>
        <v>1</v>
      </c>
      <c r="DL382" s="46" t="b">
        <f>vw_ET_Dataset_Public[[#This Row],[Event Location:  County PCODE]]=vw_ET_Dataset_Public[[#This Row],[Arrival from: Admin 2 PCODE]]</f>
        <v>1</v>
      </c>
      <c r="DM382" s="46" t="b">
        <f>vw_ET_Dataset_Public[[#This Row],[Event Location:  Payam PCODE]]=vw_ET_Dataset_Public[[#This Row],[Arrival from: Admin 3 PCODE]]</f>
        <v>1</v>
      </c>
      <c r="DN382" s="46" t="s">
        <v>3390</v>
      </c>
    </row>
    <row r="383" spans="1:118" x14ac:dyDescent="0.35">
      <c r="A383" s="46" t="s">
        <v>2467</v>
      </c>
      <c r="B383" s="47">
        <v>44412</v>
      </c>
      <c r="C383" s="47">
        <v>44406</v>
      </c>
      <c r="D383" s="47">
        <v>44408</v>
      </c>
      <c r="E383" s="46" t="s">
        <v>841</v>
      </c>
      <c r="F383" s="46" t="s">
        <v>57</v>
      </c>
      <c r="G383" s="46" t="s">
        <v>842</v>
      </c>
      <c r="H383" s="46" t="s">
        <v>94</v>
      </c>
      <c r="I383" s="46" t="s">
        <v>1243</v>
      </c>
      <c r="J383" s="46" t="s">
        <v>1242</v>
      </c>
      <c r="K383" s="46" t="s">
        <v>1256</v>
      </c>
      <c r="L383" s="46" t="s">
        <v>1257</v>
      </c>
      <c r="M383" s="46">
        <v>7.3576829999999998</v>
      </c>
      <c r="N383" s="46">
        <v>30.454367000000001</v>
      </c>
      <c r="O383" s="46" t="s">
        <v>232</v>
      </c>
      <c r="P383" s="46" t="s">
        <v>271</v>
      </c>
      <c r="Q383" s="46" t="s">
        <v>6</v>
      </c>
      <c r="R383" s="46" t="b">
        <v>0</v>
      </c>
      <c r="S383" s="46" t="b">
        <v>0</v>
      </c>
      <c r="T383" s="46" t="b">
        <v>0</v>
      </c>
      <c r="U383" s="46" t="b">
        <v>1</v>
      </c>
      <c r="V383" s="46">
        <v>30</v>
      </c>
      <c r="W383" s="46">
        <v>180</v>
      </c>
      <c r="X383" s="46">
        <v>5</v>
      </c>
      <c r="Y383" s="46">
        <v>10</v>
      </c>
      <c r="Z383" s="46">
        <v>15</v>
      </c>
      <c r="AA383" s="46">
        <v>25</v>
      </c>
      <c r="AB383" s="46">
        <v>30</v>
      </c>
      <c r="AC383" s="46">
        <v>15</v>
      </c>
      <c r="AD383" s="46">
        <v>3</v>
      </c>
      <c r="AE383" s="46">
        <v>6</v>
      </c>
      <c r="AF383" s="46">
        <v>11</v>
      </c>
      <c r="AG383" s="46">
        <v>15</v>
      </c>
      <c r="AH383" s="46">
        <v>40</v>
      </c>
      <c r="AI383" s="46">
        <v>5</v>
      </c>
      <c r="AJ383" s="46">
        <v>100</v>
      </c>
      <c r="AK383" s="46">
        <v>80</v>
      </c>
      <c r="AL383" s="46">
        <v>24</v>
      </c>
      <c r="AM383" s="46">
        <v>20</v>
      </c>
      <c r="AN383" s="46">
        <v>180</v>
      </c>
      <c r="AO383" s="46" t="s">
        <v>13</v>
      </c>
      <c r="AP383" s="46" t="s">
        <v>48</v>
      </c>
      <c r="AR383" s="46" t="s">
        <v>234</v>
      </c>
      <c r="AV383" s="46" t="s">
        <v>1516</v>
      </c>
      <c r="AX383" s="46" t="s">
        <v>65</v>
      </c>
      <c r="BD383" s="46" t="s">
        <v>256</v>
      </c>
      <c r="BE383" s="46" t="b">
        <v>0</v>
      </c>
      <c r="BF383" s="46" t="b">
        <v>1</v>
      </c>
      <c r="BG383" s="46" t="b">
        <v>0</v>
      </c>
      <c r="BH383" s="46" t="b">
        <v>0</v>
      </c>
      <c r="BI383" s="46" t="b">
        <v>0</v>
      </c>
      <c r="BJ383" s="46" t="b">
        <v>0</v>
      </c>
      <c r="BK383" s="46" t="b">
        <v>0</v>
      </c>
      <c r="BL383" s="46" t="b">
        <v>0</v>
      </c>
      <c r="BM383" s="46" t="b">
        <v>0</v>
      </c>
      <c r="BO383" s="46" t="b">
        <v>0</v>
      </c>
      <c r="BP383" s="46" t="s">
        <v>256</v>
      </c>
      <c r="BQ383" s="46" t="s">
        <v>242</v>
      </c>
      <c r="BR383" s="46" t="s">
        <v>238</v>
      </c>
      <c r="BS383" s="46" t="s">
        <v>841</v>
      </c>
      <c r="BT383" s="46" t="s">
        <v>57</v>
      </c>
      <c r="BU383" s="46" t="s">
        <v>842</v>
      </c>
      <c r="BV383" s="46" t="s">
        <v>94</v>
      </c>
      <c r="BX383" s="46" t="s">
        <v>1242</v>
      </c>
      <c r="BY383" s="46" t="s">
        <v>1243</v>
      </c>
      <c r="CA383" s="46" t="s">
        <v>1256</v>
      </c>
      <c r="CB383" s="46" t="s">
        <v>1257</v>
      </c>
      <c r="CC383" s="46" t="s">
        <v>2468</v>
      </c>
      <c r="CD383" s="46" t="s">
        <v>237</v>
      </c>
      <c r="CU383" s="46" t="s">
        <v>256</v>
      </c>
      <c r="CV383" s="46">
        <v>40</v>
      </c>
      <c r="CW383" s="46">
        <v>240</v>
      </c>
      <c r="CX383" s="46" t="s">
        <v>272</v>
      </c>
      <c r="CY383" s="46" t="s">
        <v>2256</v>
      </c>
      <c r="DA383" s="46" t="s">
        <v>245</v>
      </c>
      <c r="DB383" s="46" t="s">
        <v>245</v>
      </c>
      <c r="DC383" s="46" t="s">
        <v>265</v>
      </c>
      <c r="DD383" s="46" t="s">
        <v>265</v>
      </c>
      <c r="DE383" s="46" t="s">
        <v>245</v>
      </c>
      <c r="DF383" s="46" t="s">
        <v>245</v>
      </c>
      <c r="DG383" s="46" t="s">
        <v>245</v>
      </c>
      <c r="DH383" s="46" t="s">
        <v>247</v>
      </c>
      <c r="DK383" s="46" t="b">
        <f>vw_ET_Dataset_Public[[#This Row],[Event Location:  State PCODE]]=vw_ET_Dataset_Public[[#This Row],[Arrival from: Admin 1 PCODE]]</f>
        <v>1</v>
      </c>
      <c r="DL383" s="46" t="b">
        <f>vw_ET_Dataset_Public[[#This Row],[Event Location:  County PCODE]]=vw_ET_Dataset_Public[[#This Row],[Arrival from: Admin 2 PCODE]]</f>
        <v>1</v>
      </c>
      <c r="DM383" s="46" t="b">
        <f>vw_ET_Dataset_Public[[#This Row],[Event Location:  Payam PCODE]]=vw_ET_Dataset_Public[[#This Row],[Arrival from: Admin 3 PCODE]]</f>
        <v>1</v>
      </c>
      <c r="DN383" s="46" t="s">
        <v>3390</v>
      </c>
    </row>
    <row r="384" spans="1:118" x14ac:dyDescent="0.35">
      <c r="A384" s="46" t="s">
        <v>1095</v>
      </c>
      <c r="B384" s="47">
        <v>44412</v>
      </c>
      <c r="C384" s="47">
        <v>44410</v>
      </c>
      <c r="D384" s="47">
        <v>44411</v>
      </c>
      <c r="E384" s="46" t="s">
        <v>841</v>
      </c>
      <c r="F384" s="46" t="s">
        <v>57</v>
      </c>
      <c r="G384" s="46" t="s">
        <v>1054</v>
      </c>
      <c r="H384" s="46" t="s">
        <v>100</v>
      </c>
      <c r="I384" s="46" t="s">
        <v>1116</v>
      </c>
      <c r="J384" s="46" t="s">
        <v>1115</v>
      </c>
      <c r="K384" s="46" t="s">
        <v>1117</v>
      </c>
      <c r="L384" s="46" t="s">
        <v>1118</v>
      </c>
      <c r="M384" s="46">
        <v>8.2943499999999997</v>
      </c>
      <c r="N384" s="46">
        <v>30.153816670000001</v>
      </c>
      <c r="O384" s="46" t="s">
        <v>253</v>
      </c>
      <c r="P384" s="46" t="s">
        <v>233</v>
      </c>
      <c r="Q384" s="46" t="s">
        <v>6</v>
      </c>
      <c r="R384" s="46" t="b">
        <v>0</v>
      </c>
      <c r="S384" s="46" t="b">
        <v>0</v>
      </c>
      <c r="T384" s="46" t="b">
        <v>0</v>
      </c>
      <c r="U384" s="46" t="b">
        <v>1</v>
      </c>
      <c r="V384" s="46">
        <v>58</v>
      </c>
      <c r="W384" s="46">
        <v>290</v>
      </c>
      <c r="X384" s="46">
        <v>3</v>
      </c>
      <c r="Y384" s="46">
        <v>15</v>
      </c>
      <c r="Z384" s="46">
        <v>37</v>
      </c>
      <c r="AA384" s="46">
        <v>39</v>
      </c>
      <c r="AB384" s="46">
        <v>30</v>
      </c>
      <c r="AC384" s="46">
        <v>1</v>
      </c>
      <c r="AD384" s="46">
        <v>10</v>
      </c>
      <c r="AE384" s="46">
        <v>27</v>
      </c>
      <c r="AF384" s="46">
        <v>45</v>
      </c>
      <c r="AG384" s="46">
        <v>36</v>
      </c>
      <c r="AH384" s="46">
        <v>39</v>
      </c>
      <c r="AI384" s="46">
        <v>8</v>
      </c>
      <c r="AJ384" s="46">
        <v>125</v>
      </c>
      <c r="AK384" s="46">
        <v>165</v>
      </c>
      <c r="AL384" s="46">
        <v>55</v>
      </c>
      <c r="AM384" s="46">
        <v>9</v>
      </c>
      <c r="AN384" s="46">
        <v>290</v>
      </c>
      <c r="AO384" s="46" t="s">
        <v>12</v>
      </c>
      <c r="AP384" s="46" t="s">
        <v>48</v>
      </c>
      <c r="AR384" s="46" t="s">
        <v>272</v>
      </c>
      <c r="AV384" s="46" t="s">
        <v>255</v>
      </c>
      <c r="AX384" s="46" t="s">
        <v>65</v>
      </c>
      <c r="BD384" s="46" t="s">
        <v>256</v>
      </c>
      <c r="BE384" s="46" t="b">
        <v>0</v>
      </c>
      <c r="BF384" s="46" t="b">
        <v>0</v>
      </c>
      <c r="BG384" s="46" t="b">
        <v>0</v>
      </c>
      <c r="BH384" s="46" t="b">
        <v>0</v>
      </c>
      <c r="BI384" s="46" t="b">
        <v>0</v>
      </c>
      <c r="BJ384" s="46" t="b">
        <v>0</v>
      </c>
      <c r="BK384" s="46" t="b">
        <v>0</v>
      </c>
      <c r="BL384" s="46" t="b">
        <v>0</v>
      </c>
      <c r="BM384" s="46" t="b">
        <v>0</v>
      </c>
      <c r="BO384" s="46" t="b">
        <v>1</v>
      </c>
      <c r="BP384" s="46" t="s">
        <v>237</v>
      </c>
      <c r="BQ384" s="46" t="s">
        <v>242</v>
      </c>
      <c r="BR384" s="46" t="s">
        <v>238</v>
      </c>
      <c r="BS384" s="46" t="s">
        <v>841</v>
      </c>
      <c r="BT384" s="46" t="s">
        <v>57</v>
      </c>
      <c r="BU384" s="46" t="s">
        <v>1054</v>
      </c>
      <c r="BV384" s="46" t="s">
        <v>100</v>
      </c>
      <c r="BX384" s="46" t="s">
        <v>1115</v>
      </c>
      <c r="BY384" s="46" t="s">
        <v>1116</v>
      </c>
      <c r="CA384" s="46" t="s">
        <v>1117</v>
      </c>
      <c r="CB384" s="46" t="s">
        <v>1118</v>
      </c>
      <c r="CC384" s="46" t="s">
        <v>1115</v>
      </c>
      <c r="CD384" s="46" t="s">
        <v>237</v>
      </c>
      <c r="CU384" s="46" t="s">
        <v>264</v>
      </c>
      <c r="DA384" s="46" t="s">
        <v>246</v>
      </c>
      <c r="DB384" s="46" t="s">
        <v>246</v>
      </c>
      <c r="DC384" s="46" t="s">
        <v>265</v>
      </c>
      <c r="DD384" s="46" t="s">
        <v>246</v>
      </c>
      <c r="DE384" s="46" t="s">
        <v>246</v>
      </c>
      <c r="DF384" s="46" t="s">
        <v>246</v>
      </c>
      <c r="DG384" s="46" t="s">
        <v>265</v>
      </c>
      <c r="DH384" s="46" t="s">
        <v>247</v>
      </c>
      <c r="DK384" s="46" t="b">
        <f>vw_ET_Dataset_Public[[#This Row],[Event Location:  State PCODE]]=vw_ET_Dataset_Public[[#This Row],[Arrival from: Admin 1 PCODE]]</f>
        <v>1</v>
      </c>
      <c r="DL384" s="46" t="b">
        <f>vw_ET_Dataset_Public[[#This Row],[Event Location:  County PCODE]]=vw_ET_Dataset_Public[[#This Row],[Arrival from: Admin 2 PCODE]]</f>
        <v>1</v>
      </c>
      <c r="DM384" s="46" t="b">
        <f>vw_ET_Dataset_Public[[#This Row],[Event Location:  Payam PCODE]]=vw_ET_Dataset_Public[[#This Row],[Arrival from: Admin 3 PCODE]]</f>
        <v>1</v>
      </c>
      <c r="DN384" s="46" t="s">
        <v>3390</v>
      </c>
    </row>
    <row r="385" spans="1:118" x14ac:dyDescent="0.35">
      <c r="A385" s="46" t="s">
        <v>1723</v>
      </c>
      <c r="B385" s="47">
        <v>44413</v>
      </c>
      <c r="C385" s="47">
        <v>44395</v>
      </c>
      <c r="D385" s="47">
        <v>44412</v>
      </c>
      <c r="E385" s="46" t="s">
        <v>1626</v>
      </c>
      <c r="F385" s="46" t="s">
        <v>111</v>
      </c>
      <c r="G385" s="46" t="s">
        <v>1699</v>
      </c>
      <c r="H385" s="46" t="s">
        <v>112</v>
      </c>
      <c r="I385" s="46" t="s">
        <v>1700</v>
      </c>
      <c r="J385" s="46" t="s">
        <v>1698</v>
      </c>
      <c r="K385" s="46" t="s">
        <v>1720</v>
      </c>
      <c r="L385" s="46" t="s">
        <v>1721</v>
      </c>
      <c r="M385" s="46">
        <v>8.98</v>
      </c>
      <c r="N385" s="46">
        <v>28.01</v>
      </c>
      <c r="O385" s="46" t="s">
        <v>253</v>
      </c>
      <c r="P385" s="46" t="s">
        <v>271</v>
      </c>
      <c r="Q385" s="46" t="s">
        <v>6</v>
      </c>
      <c r="R385" s="46" t="b">
        <v>1</v>
      </c>
      <c r="S385" s="46" t="b">
        <v>1</v>
      </c>
      <c r="V385" s="46">
        <v>213</v>
      </c>
      <c r="W385" s="46">
        <v>1108</v>
      </c>
      <c r="X385" s="46">
        <v>53</v>
      </c>
      <c r="Y385" s="46">
        <v>60</v>
      </c>
      <c r="Z385" s="46">
        <v>106</v>
      </c>
      <c r="AA385" s="46">
        <v>198</v>
      </c>
      <c r="AB385" s="46">
        <v>29</v>
      </c>
      <c r="AC385" s="46">
        <v>15</v>
      </c>
      <c r="AD385" s="46">
        <v>90</v>
      </c>
      <c r="AE385" s="46">
        <v>97</v>
      </c>
      <c r="AF385" s="46">
        <v>143</v>
      </c>
      <c r="AG385" s="46">
        <v>236</v>
      </c>
      <c r="AH385" s="46">
        <v>51</v>
      </c>
      <c r="AI385" s="46">
        <v>30</v>
      </c>
      <c r="AJ385" s="46">
        <v>461</v>
      </c>
      <c r="AK385" s="46">
        <v>647</v>
      </c>
      <c r="AL385" s="46">
        <v>300</v>
      </c>
      <c r="AM385" s="46">
        <v>45</v>
      </c>
      <c r="AN385" s="46">
        <v>1108</v>
      </c>
      <c r="AO385" s="46" t="s">
        <v>12</v>
      </c>
      <c r="AP385" s="46" t="s">
        <v>48</v>
      </c>
      <c r="AR385" s="46" t="s">
        <v>272</v>
      </c>
      <c r="AV385" s="46" t="s">
        <v>255</v>
      </c>
      <c r="AX385" s="46" t="s">
        <v>65</v>
      </c>
      <c r="BD385" s="46" t="s">
        <v>256</v>
      </c>
      <c r="BE385" s="46" t="b">
        <v>1</v>
      </c>
      <c r="BF385" s="46" t="b">
        <v>1</v>
      </c>
      <c r="BL385" s="46" t="b">
        <v>1</v>
      </c>
      <c r="BP385" s="46" t="s">
        <v>237</v>
      </c>
      <c r="BQ385" s="46" t="s">
        <v>242</v>
      </c>
      <c r="BR385" s="46" t="s">
        <v>238</v>
      </c>
      <c r="BS385" s="46" t="s">
        <v>1626</v>
      </c>
      <c r="BT385" s="46" t="s">
        <v>111</v>
      </c>
      <c r="BU385" s="46" t="s">
        <v>1699</v>
      </c>
      <c r="BV385" s="46" t="s">
        <v>112</v>
      </c>
      <c r="BX385" s="46" t="s">
        <v>1698</v>
      </c>
      <c r="BY385" s="46" t="s">
        <v>1700</v>
      </c>
      <c r="CA385" s="46" t="s">
        <v>244</v>
      </c>
      <c r="CB385" s="46" t="s">
        <v>240</v>
      </c>
      <c r="CC385" s="46" t="s">
        <v>1722</v>
      </c>
      <c r="CD385" s="46" t="s">
        <v>237</v>
      </c>
      <c r="CU385" s="46" t="s">
        <v>237</v>
      </c>
      <c r="DA385" s="46" t="s">
        <v>245</v>
      </c>
      <c r="DB385" s="46" t="s">
        <v>245</v>
      </c>
      <c r="DC385" s="46" t="s">
        <v>265</v>
      </c>
      <c r="DD385" s="46" t="s">
        <v>265</v>
      </c>
      <c r="DE385" s="46" t="s">
        <v>265</v>
      </c>
      <c r="DF385" s="46" t="s">
        <v>245</v>
      </c>
      <c r="DG385" s="46" t="s">
        <v>265</v>
      </c>
      <c r="DH385" s="46" t="s">
        <v>247</v>
      </c>
      <c r="DK385" s="46" t="b">
        <f>vw_ET_Dataset_Public[[#This Row],[Event Location:  State PCODE]]=vw_ET_Dataset_Public[[#This Row],[Arrival from: Admin 1 PCODE]]</f>
        <v>1</v>
      </c>
      <c r="DL385" s="46" t="b">
        <f>vw_ET_Dataset_Public[[#This Row],[Event Location:  County PCODE]]=vw_ET_Dataset_Public[[#This Row],[Arrival from: Admin 2 PCODE]]</f>
        <v>1</v>
      </c>
      <c r="DM385" s="46" t="b">
        <f>vw_ET_Dataset_Public[[#This Row],[Event Location:  Payam PCODE]]=vw_ET_Dataset_Public[[#This Row],[Arrival from: Admin 3 PCODE]]</f>
        <v>1</v>
      </c>
      <c r="DN385" s="46" t="s">
        <v>3390</v>
      </c>
    </row>
    <row r="386" spans="1:118" x14ac:dyDescent="0.35">
      <c r="A386" s="46" t="s">
        <v>1715</v>
      </c>
      <c r="B386" s="47">
        <v>44413</v>
      </c>
      <c r="C386" s="47">
        <v>44395</v>
      </c>
      <c r="D386" s="47">
        <v>44412</v>
      </c>
      <c r="E386" s="46" t="s">
        <v>1626</v>
      </c>
      <c r="F386" s="46" t="s">
        <v>111</v>
      </c>
      <c r="G386" s="46" t="s">
        <v>1699</v>
      </c>
      <c r="H386" s="46" t="s">
        <v>112</v>
      </c>
      <c r="I386" s="46" t="s">
        <v>1700</v>
      </c>
      <c r="J386" s="46" t="s">
        <v>1698</v>
      </c>
      <c r="K386" s="46" t="s">
        <v>1728</v>
      </c>
      <c r="L386" s="46" t="s">
        <v>1729</v>
      </c>
      <c r="M386" s="46">
        <v>8.92</v>
      </c>
      <c r="N386" s="46">
        <v>28.02</v>
      </c>
      <c r="O386" s="46" t="s">
        <v>253</v>
      </c>
      <c r="P386" s="46" t="s">
        <v>271</v>
      </c>
      <c r="Q386" s="46" t="s">
        <v>6</v>
      </c>
      <c r="R386" s="46" t="b">
        <v>1</v>
      </c>
      <c r="S386" s="46" t="b">
        <v>1</v>
      </c>
      <c r="V386" s="46">
        <v>193</v>
      </c>
      <c r="W386" s="46">
        <v>1004</v>
      </c>
      <c r="X386" s="46">
        <v>45</v>
      </c>
      <c r="Y386" s="46">
        <v>52</v>
      </c>
      <c r="Z386" s="46">
        <v>98</v>
      </c>
      <c r="AA386" s="46">
        <v>186</v>
      </c>
      <c r="AB386" s="46">
        <v>21</v>
      </c>
      <c r="AC386" s="46">
        <v>7</v>
      </c>
      <c r="AD386" s="46">
        <v>82</v>
      </c>
      <c r="AE386" s="46">
        <v>89</v>
      </c>
      <c r="AF386" s="46">
        <v>145</v>
      </c>
      <c r="AG386" s="46">
        <v>196</v>
      </c>
      <c r="AH386" s="46">
        <v>53</v>
      </c>
      <c r="AI386" s="46">
        <v>30</v>
      </c>
      <c r="AJ386" s="46">
        <v>409</v>
      </c>
      <c r="AK386" s="46">
        <v>595</v>
      </c>
      <c r="AL386" s="46">
        <v>268</v>
      </c>
      <c r="AM386" s="46">
        <v>37</v>
      </c>
      <c r="AN386" s="46">
        <v>1004</v>
      </c>
      <c r="AO386" s="46" t="s">
        <v>12</v>
      </c>
      <c r="AP386" s="46" t="s">
        <v>48</v>
      </c>
      <c r="AR386" s="46" t="s">
        <v>272</v>
      </c>
      <c r="AV386" s="46" t="s">
        <v>255</v>
      </c>
      <c r="AX386" s="46" t="s">
        <v>65</v>
      </c>
      <c r="BD386" s="46" t="s">
        <v>256</v>
      </c>
      <c r="BE386" s="46" t="b">
        <v>1</v>
      </c>
      <c r="BF386" s="46" t="b">
        <v>1</v>
      </c>
      <c r="BL386" s="46" t="b">
        <v>1</v>
      </c>
      <c r="BP386" s="46" t="s">
        <v>237</v>
      </c>
      <c r="BQ386" s="46" t="s">
        <v>242</v>
      </c>
      <c r="BR386" s="46" t="s">
        <v>238</v>
      </c>
      <c r="BS386" s="46" t="s">
        <v>1626</v>
      </c>
      <c r="BT386" s="46" t="s">
        <v>111</v>
      </c>
      <c r="BU386" s="46" t="s">
        <v>1699</v>
      </c>
      <c r="BV386" s="46" t="s">
        <v>112</v>
      </c>
      <c r="BX386" s="46" t="s">
        <v>1698</v>
      </c>
      <c r="BY386" s="46" t="s">
        <v>1700</v>
      </c>
      <c r="CA386" s="46" t="s">
        <v>244</v>
      </c>
      <c r="CB386" s="46" t="s">
        <v>240</v>
      </c>
      <c r="CC386" s="46" t="s">
        <v>1730</v>
      </c>
      <c r="CD386" s="46" t="s">
        <v>237</v>
      </c>
      <c r="CU386" s="46" t="s">
        <v>237</v>
      </c>
      <c r="DA386" s="46" t="s">
        <v>245</v>
      </c>
      <c r="DB386" s="46" t="s">
        <v>245</v>
      </c>
      <c r="DC386" s="46" t="s">
        <v>245</v>
      </c>
      <c r="DD386" s="46" t="s">
        <v>265</v>
      </c>
      <c r="DE386" s="46" t="s">
        <v>265</v>
      </c>
      <c r="DF386" s="46" t="s">
        <v>245</v>
      </c>
      <c r="DG386" s="46" t="s">
        <v>265</v>
      </c>
      <c r="DH386" s="46" t="s">
        <v>247</v>
      </c>
      <c r="DK386" s="46" t="b">
        <f>vw_ET_Dataset_Public[[#This Row],[Event Location:  State PCODE]]=vw_ET_Dataset_Public[[#This Row],[Arrival from: Admin 1 PCODE]]</f>
        <v>1</v>
      </c>
      <c r="DL386" s="46" t="b">
        <f>vw_ET_Dataset_Public[[#This Row],[Event Location:  County PCODE]]=vw_ET_Dataset_Public[[#This Row],[Arrival from: Admin 2 PCODE]]</f>
        <v>1</v>
      </c>
      <c r="DM386" s="46" t="b">
        <f>vw_ET_Dataset_Public[[#This Row],[Event Location:  Payam PCODE]]=vw_ET_Dataset_Public[[#This Row],[Arrival from: Admin 3 PCODE]]</f>
        <v>1</v>
      </c>
      <c r="DN386" s="46" t="s">
        <v>3390</v>
      </c>
    </row>
    <row r="387" spans="1:118" x14ac:dyDescent="0.35">
      <c r="A387" s="46" t="s">
        <v>1727</v>
      </c>
      <c r="B387" s="47">
        <v>44413</v>
      </c>
      <c r="C387" s="47">
        <v>44395</v>
      </c>
      <c r="D387" s="47">
        <v>44412</v>
      </c>
      <c r="E387" s="46" t="s">
        <v>1626</v>
      </c>
      <c r="F387" s="46" t="s">
        <v>111</v>
      </c>
      <c r="G387" s="46" t="s">
        <v>1699</v>
      </c>
      <c r="H387" s="46" t="s">
        <v>112</v>
      </c>
      <c r="I387" s="46" t="s">
        <v>1700</v>
      </c>
      <c r="J387" s="46" t="s">
        <v>1698</v>
      </c>
      <c r="K387" s="46" t="s">
        <v>1724</v>
      </c>
      <c r="L387" s="46" t="s">
        <v>1725</v>
      </c>
      <c r="M387" s="46">
        <v>8.9499999999999993</v>
      </c>
      <c r="N387" s="46">
        <v>28.05</v>
      </c>
      <c r="O387" s="46" t="s">
        <v>253</v>
      </c>
      <c r="P387" s="46" t="s">
        <v>271</v>
      </c>
      <c r="Q387" s="46" t="s">
        <v>6</v>
      </c>
      <c r="R387" s="46" t="b">
        <v>1</v>
      </c>
      <c r="S387" s="46" t="b">
        <v>1</v>
      </c>
      <c r="V387" s="46">
        <v>448</v>
      </c>
      <c r="W387" s="46">
        <v>2330</v>
      </c>
      <c r="X387" s="46">
        <v>178</v>
      </c>
      <c r="Y387" s="46">
        <v>185</v>
      </c>
      <c r="Z387" s="46">
        <v>231</v>
      </c>
      <c r="AA387" s="46">
        <v>334</v>
      </c>
      <c r="AB387" s="46">
        <v>79</v>
      </c>
      <c r="AC387" s="46">
        <v>65</v>
      </c>
      <c r="AD387" s="46">
        <v>215</v>
      </c>
      <c r="AE387" s="46">
        <v>222</v>
      </c>
      <c r="AF387" s="46">
        <v>268</v>
      </c>
      <c r="AG387" s="46">
        <v>372</v>
      </c>
      <c r="AH387" s="46">
        <v>101</v>
      </c>
      <c r="AI387" s="46">
        <v>80</v>
      </c>
      <c r="AJ387" s="46">
        <v>1072</v>
      </c>
      <c r="AK387" s="46">
        <v>1258</v>
      </c>
      <c r="AL387" s="46">
        <v>800</v>
      </c>
      <c r="AM387" s="46">
        <v>145</v>
      </c>
      <c r="AN387" s="46">
        <v>2330</v>
      </c>
      <c r="AO387" s="46" t="s">
        <v>12</v>
      </c>
      <c r="AP387" s="46" t="s">
        <v>48</v>
      </c>
      <c r="AR387" s="46" t="s">
        <v>272</v>
      </c>
      <c r="AV387" s="46" t="s">
        <v>255</v>
      </c>
      <c r="AX387" s="46" t="s">
        <v>65</v>
      </c>
      <c r="BD387" s="46" t="s">
        <v>256</v>
      </c>
      <c r="BE387" s="46" t="b">
        <v>1</v>
      </c>
      <c r="BF387" s="46" t="b">
        <v>1</v>
      </c>
      <c r="BJ387" s="46" t="b">
        <v>1</v>
      </c>
      <c r="BL387" s="46" t="b">
        <v>1</v>
      </c>
      <c r="BP387" s="46" t="s">
        <v>237</v>
      </c>
      <c r="BQ387" s="46" t="s">
        <v>242</v>
      </c>
      <c r="BR387" s="46" t="s">
        <v>238</v>
      </c>
      <c r="BS387" s="46" t="s">
        <v>1626</v>
      </c>
      <c r="BT387" s="46" t="s">
        <v>111</v>
      </c>
      <c r="BU387" s="46" t="s">
        <v>1699</v>
      </c>
      <c r="BV387" s="46" t="s">
        <v>112</v>
      </c>
      <c r="BX387" s="46" t="s">
        <v>1698</v>
      </c>
      <c r="BY387" s="46" t="s">
        <v>1700</v>
      </c>
      <c r="CA387" s="46" t="s">
        <v>244</v>
      </c>
      <c r="CB387" s="46" t="s">
        <v>240</v>
      </c>
      <c r="CC387" s="46" t="s">
        <v>1726</v>
      </c>
      <c r="CD387" s="46" t="s">
        <v>237</v>
      </c>
      <c r="CU387" s="46" t="s">
        <v>237</v>
      </c>
      <c r="DA387" s="46" t="s">
        <v>245</v>
      </c>
      <c r="DB387" s="46" t="s">
        <v>245</v>
      </c>
      <c r="DC387" s="46" t="s">
        <v>245</v>
      </c>
      <c r="DD387" s="46" t="s">
        <v>265</v>
      </c>
      <c r="DE387" s="46" t="s">
        <v>265</v>
      </c>
      <c r="DF387" s="46" t="s">
        <v>245</v>
      </c>
      <c r="DG387" s="46" t="s">
        <v>265</v>
      </c>
      <c r="DH387" s="46" t="s">
        <v>247</v>
      </c>
      <c r="DK387" s="46" t="b">
        <f>vw_ET_Dataset_Public[[#This Row],[Event Location:  State PCODE]]=vw_ET_Dataset_Public[[#This Row],[Arrival from: Admin 1 PCODE]]</f>
        <v>1</v>
      </c>
      <c r="DL387" s="46" t="b">
        <f>vw_ET_Dataset_Public[[#This Row],[Event Location:  County PCODE]]=vw_ET_Dataset_Public[[#This Row],[Arrival from: Admin 2 PCODE]]</f>
        <v>1</v>
      </c>
      <c r="DM387" s="46" t="b">
        <f>vw_ET_Dataset_Public[[#This Row],[Event Location:  Payam PCODE]]=vw_ET_Dataset_Public[[#This Row],[Arrival from: Admin 3 PCODE]]</f>
        <v>1</v>
      </c>
      <c r="DN387" s="46" t="s">
        <v>3390</v>
      </c>
    </row>
    <row r="388" spans="1:118" x14ac:dyDescent="0.35">
      <c r="A388" s="46" t="s">
        <v>1719</v>
      </c>
      <c r="B388" s="47">
        <v>44413</v>
      </c>
      <c r="C388" s="47">
        <v>44395</v>
      </c>
      <c r="D388" s="47">
        <v>44412</v>
      </c>
      <c r="E388" s="46" t="s">
        <v>1626</v>
      </c>
      <c r="F388" s="46" t="s">
        <v>111</v>
      </c>
      <c r="G388" s="46" t="s">
        <v>1699</v>
      </c>
      <c r="H388" s="46" t="s">
        <v>112</v>
      </c>
      <c r="I388" s="46" t="s">
        <v>1700</v>
      </c>
      <c r="J388" s="46" t="s">
        <v>1698</v>
      </c>
      <c r="K388" s="46" t="s">
        <v>1716</v>
      </c>
      <c r="L388" s="46" t="s">
        <v>1717</v>
      </c>
      <c r="M388" s="46">
        <v>8.93</v>
      </c>
      <c r="N388" s="46">
        <v>28.04</v>
      </c>
      <c r="O388" s="46" t="s">
        <v>253</v>
      </c>
      <c r="P388" s="46" t="s">
        <v>271</v>
      </c>
      <c r="Q388" s="46" t="s">
        <v>6</v>
      </c>
      <c r="R388" s="46" t="b">
        <v>1</v>
      </c>
      <c r="S388" s="46" t="b">
        <v>1</v>
      </c>
      <c r="V388" s="46">
        <v>70</v>
      </c>
      <c r="W388" s="46">
        <v>364</v>
      </c>
      <c r="X388" s="46">
        <v>23</v>
      </c>
      <c r="Y388" s="46">
        <v>26</v>
      </c>
      <c r="Z388" s="46">
        <v>41</v>
      </c>
      <c r="AA388" s="46">
        <v>71</v>
      </c>
      <c r="AB388" s="46">
        <v>5</v>
      </c>
      <c r="AC388" s="46">
        <v>3</v>
      </c>
      <c r="AD388" s="46">
        <v>27</v>
      </c>
      <c r="AE388" s="46">
        <v>31</v>
      </c>
      <c r="AF388" s="46">
        <v>45</v>
      </c>
      <c r="AG388" s="46">
        <v>76</v>
      </c>
      <c r="AH388" s="46">
        <v>9</v>
      </c>
      <c r="AI388" s="46">
        <v>7</v>
      </c>
      <c r="AJ388" s="46">
        <v>169</v>
      </c>
      <c r="AK388" s="46">
        <v>195</v>
      </c>
      <c r="AL388" s="46">
        <v>107</v>
      </c>
      <c r="AM388" s="46">
        <v>10</v>
      </c>
      <c r="AN388" s="46">
        <v>364</v>
      </c>
      <c r="AO388" s="46" t="s">
        <v>12</v>
      </c>
      <c r="AP388" s="46" t="s">
        <v>48</v>
      </c>
      <c r="AR388" s="46" t="s">
        <v>272</v>
      </c>
      <c r="AV388" s="46" t="s">
        <v>255</v>
      </c>
      <c r="AX388" s="46" t="s">
        <v>65</v>
      </c>
      <c r="BD388" s="46" t="s">
        <v>256</v>
      </c>
      <c r="BE388" s="46" t="b">
        <v>1</v>
      </c>
      <c r="BF388" s="46" t="b">
        <v>1</v>
      </c>
      <c r="BJ388" s="46" t="b">
        <v>1</v>
      </c>
      <c r="BL388" s="46" t="b">
        <v>1</v>
      </c>
      <c r="BP388" s="46" t="s">
        <v>237</v>
      </c>
      <c r="BQ388" s="46" t="s">
        <v>242</v>
      </c>
      <c r="BR388" s="46" t="s">
        <v>238</v>
      </c>
      <c r="BS388" s="46" t="s">
        <v>1626</v>
      </c>
      <c r="BT388" s="46" t="s">
        <v>111</v>
      </c>
      <c r="BU388" s="46" t="s">
        <v>1699</v>
      </c>
      <c r="BV388" s="46" t="s">
        <v>112</v>
      </c>
      <c r="BX388" s="46" t="s">
        <v>1698</v>
      </c>
      <c r="BY388" s="46" t="s">
        <v>1700</v>
      </c>
      <c r="CA388" s="46" t="s">
        <v>244</v>
      </c>
      <c r="CB388" s="46" t="s">
        <v>240</v>
      </c>
      <c r="CC388" s="46" t="s">
        <v>1718</v>
      </c>
      <c r="CD388" s="46" t="s">
        <v>237</v>
      </c>
      <c r="CU388" s="46" t="s">
        <v>237</v>
      </c>
      <c r="DA388" s="46" t="s">
        <v>245</v>
      </c>
      <c r="DB388" s="46" t="s">
        <v>245</v>
      </c>
      <c r="DC388" s="46" t="s">
        <v>245</v>
      </c>
      <c r="DD388" s="46" t="s">
        <v>265</v>
      </c>
      <c r="DE388" s="46" t="s">
        <v>265</v>
      </c>
      <c r="DF388" s="46" t="s">
        <v>265</v>
      </c>
      <c r="DG388" s="46" t="s">
        <v>265</v>
      </c>
      <c r="DH388" s="46" t="s">
        <v>247</v>
      </c>
      <c r="DK388" s="46" t="b">
        <f>vw_ET_Dataset_Public[[#This Row],[Event Location:  State PCODE]]=vw_ET_Dataset_Public[[#This Row],[Arrival from: Admin 1 PCODE]]</f>
        <v>1</v>
      </c>
      <c r="DL388" s="46" t="b">
        <f>vw_ET_Dataset_Public[[#This Row],[Event Location:  County PCODE]]=vw_ET_Dataset_Public[[#This Row],[Arrival from: Admin 2 PCODE]]</f>
        <v>1</v>
      </c>
      <c r="DM388" s="46" t="b">
        <f>vw_ET_Dataset_Public[[#This Row],[Event Location:  Payam PCODE]]=vw_ET_Dataset_Public[[#This Row],[Arrival from: Admin 3 PCODE]]</f>
        <v>1</v>
      </c>
      <c r="DN388" s="46" t="s">
        <v>3390</v>
      </c>
    </row>
    <row r="389" spans="1:118" x14ac:dyDescent="0.35">
      <c r="A389" s="46" t="s">
        <v>1031</v>
      </c>
      <c r="B389" s="47">
        <v>44413</v>
      </c>
      <c r="C389" s="47">
        <v>44397</v>
      </c>
      <c r="D389" s="47">
        <v>44397</v>
      </c>
      <c r="E389" s="46" t="s">
        <v>841</v>
      </c>
      <c r="F389" s="46" t="s">
        <v>57</v>
      </c>
      <c r="G389" s="46" t="s">
        <v>987</v>
      </c>
      <c r="H389" s="46" t="s">
        <v>99</v>
      </c>
      <c r="I389" s="46" t="s">
        <v>1027</v>
      </c>
      <c r="J389" s="46" t="s">
        <v>99</v>
      </c>
      <c r="K389" s="46" t="s">
        <v>1032</v>
      </c>
      <c r="L389" s="46" t="s">
        <v>1033</v>
      </c>
      <c r="M389" s="46">
        <v>8.5943690000000004</v>
      </c>
      <c r="N389" s="46">
        <v>29.996213999999998</v>
      </c>
      <c r="O389" s="46" t="s">
        <v>232</v>
      </c>
      <c r="P389" s="46" t="s">
        <v>233</v>
      </c>
      <c r="Q389" s="46" t="s">
        <v>6</v>
      </c>
      <c r="R389" s="46" t="b">
        <v>0</v>
      </c>
      <c r="S389" s="46" t="b">
        <v>0</v>
      </c>
      <c r="T389" s="46" t="b">
        <v>0</v>
      </c>
      <c r="U389" s="46" t="b">
        <v>1</v>
      </c>
      <c r="V389" s="46">
        <v>27</v>
      </c>
      <c r="W389" s="46">
        <v>162</v>
      </c>
      <c r="X389" s="46">
        <v>3</v>
      </c>
      <c r="Y389" s="46">
        <v>8</v>
      </c>
      <c r="Z389" s="46">
        <v>16</v>
      </c>
      <c r="AA389" s="46">
        <v>37</v>
      </c>
      <c r="AB389" s="46">
        <v>8</v>
      </c>
      <c r="AC389" s="46">
        <v>3</v>
      </c>
      <c r="AD389" s="46">
        <v>5</v>
      </c>
      <c r="AE389" s="46">
        <v>10</v>
      </c>
      <c r="AF389" s="46">
        <v>18</v>
      </c>
      <c r="AG389" s="46">
        <v>41</v>
      </c>
      <c r="AH389" s="46">
        <v>11</v>
      </c>
      <c r="AI389" s="46">
        <v>2</v>
      </c>
      <c r="AJ389" s="46">
        <v>75</v>
      </c>
      <c r="AK389" s="46">
        <v>87</v>
      </c>
      <c r="AL389" s="46">
        <v>26</v>
      </c>
      <c r="AM389" s="46">
        <v>5</v>
      </c>
      <c r="AN389" s="46">
        <v>162</v>
      </c>
      <c r="AO389" s="46" t="s">
        <v>13</v>
      </c>
      <c r="AP389" s="46" t="s">
        <v>48</v>
      </c>
      <c r="AR389" s="46" t="s">
        <v>272</v>
      </c>
      <c r="AV389" s="46" t="s">
        <v>255</v>
      </c>
      <c r="AX389" s="46" t="s">
        <v>65</v>
      </c>
      <c r="BD389" s="46" t="s">
        <v>256</v>
      </c>
      <c r="BE389" s="46" t="b">
        <v>0</v>
      </c>
      <c r="BF389" s="46" t="b">
        <v>0</v>
      </c>
      <c r="BG389" s="46" t="b">
        <v>0</v>
      </c>
      <c r="BH389" s="46" t="b">
        <v>0</v>
      </c>
      <c r="BI389" s="46" t="b">
        <v>0</v>
      </c>
      <c r="BJ389" s="46" t="b">
        <v>0</v>
      </c>
      <c r="BK389" s="46" t="b">
        <v>0</v>
      </c>
      <c r="BL389" s="46" t="b">
        <v>0</v>
      </c>
      <c r="BM389" s="46" t="b">
        <v>0</v>
      </c>
      <c r="BO389" s="46" t="b">
        <v>1</v>
      </c>
      <c r="BP389" s="46" t="s">
        <v>237</v>
      </c>
      <c r="BQ389" s="46" t="s">
        <v>242</v>
      </c>
      <c r="BR389" s="46" t="s">
        <v>238</v>
      </c>
      <c r="BS389" s="46" t="s">
        <v>841</v>
      </c>
      <c r="BT389" s="46" t="s">
        <v>57</v>
      </c>
      <c r="BU389" s="46" t="s">
        <v>987</v>
      </c>
      <c r="BV389" s="46" t="s">
        <v>99</v>
      </c>
      <c r="BX389" s="46" t="s">
        <v>1002</v>
      </c>
      <c r="BY389" s="46" t="s">
        <v>1003</v>
      </c>
      <c r="CA389" s="46" t="s">
        <v>1004</v>
      </c>
      <c r="CB389" s="46" t="s">
        <v>1005</v>
      </c>
      <c r="CC389" s="46" t="s">
        <v>1002</v>
      </c>
      <c r="CD389" s="46" t="s">
        <v>237</v>
      </c>
      <c r="CU389" s="46" t="s">
        <v>264</v>
      </c>
      <c r="DA389" s="46" t="s">
        <v>246</v>
      </c>
      <c r="DB389" s="46" t="s">
        <v>265</v>
      </c>
      <c r="DC389" s="46" t="s">
        <v>265</v>
      </c>
      <c r="DD389" s="46" t="s">
        <v>246</v>
      </c>
      <c r="DE389" s="46" t="s">
        <v>265</v>
      </c>
      <c r="DF389" s="46" t="s">
        <v>246</v>
      </c>
      <c r="DG389" s="46" t="s">
        <v>246</v>
      </c>
      <c r="DH389" s="46" t="s">
        <v>247</v>
      </c>
      <c r="DK389" s="46" t="b">
        <f>vw_ET_Dataset_Public[[#This Row],[Event Location:  State PCODE]]=vw_ET_Dataset_Public[[#This Row],[Arrival from: Admin 1 PCODE]]</f>
        <v>1</v>
      </c>
      <c r="DL389" s="46" t="b">
        <f>vw_ET_Dataset_Public[[#This Row],[Event Location:  County PCODE]]=vw_ET_Dataset_Public[[#This Row],[Arrival from: Admin 2 PCODE]]</f>
        <v>1</v>
      </c>
      <c r="DM389" s="46" t="b">
        <f>vw_ET_Dataset_Public[[#This Row],[Event Location:  Payam PCODE]]=vw_ET_Dataset_Public[[#This Row],[Arrival from: Admin 3 PCODE]]</f>
        <v>0</v>
      </c>
      <c r="DN389" s="46" t="s">
        <v>3391</v>
      </c>
    </row>
    <row r="390" spans="1:118" x14ac:dyDescent="0.35">
      <c r="A390" s="46" t="s">
        <v>2293</v>
      </c>
      <c r="B390" s="47">
        <v>44413</v>
      </c>
      <c r="C390" s="47">
        <v>44412</v>
      </c>
      <c r="D390" s="47">
        <v>44413</v>
      </c>
      <c r="E390" s="46" t="s">
        <v>227</v>
      </c>
      <c r="F390" s="46" t="s">
        <v>80</v>
      </c>
      <c r="G390" s="46" t="s">
        <v>228</v>
      </c>
      <c r="H390" s="46" t="s">
        <v>81</v>
      </c>
      <c r="I390" s="46" t="s">
        <v>280</v>
      </c>
      <c r="J390" s="46" t="s">
        <v>278</v>
      </c>
      <c r="K390" s="46" t="s">
        <v>2294</v>
      </c>
      <c r="L390" s="46" t="s">
        <v>2295</v>
      </c>
      <c r="M390" s="46">
        <v>4.8989520000000004</v>
      </c>
      <c r="N390" s="46">
        <v>31.595842999999999</v>
      </c>
      <c r="O390" s="46" t="s">
        <v>232</v>
      </c>
      <c r="P390" s="46" t="s">
        <v>271</v>
      </c>
      <c r="Q390" s="46" t="s">
        <v>6</v>
      </c>
      <c r="U390" s="46" t="b">
        <v>1</v>
      </c>
      <c r="V390" s="46">
        <v>283</v>
      </c>
      <c r="W390" s="46">
        <v>1700</v>
      </c>
      <c r="X390" s="46">
        <v>63</v>
      </c>
      <c r="Y390" s="46">
        <v>205</v>
      </c>
      <c r="Z390" s="46">
        <v>162</v>
      </c>
      <c r="AA390" s="46">
        <v>35</v>
      </c>
      <c r="AB390" s="46">
        <v>28</v>
      </c>
      <c r="AC390" s="46">
        <v>35</v>
      </c>
      <c r="AD390" s="46">
        <v>106</v>
      </c>
      <c r="AE390" s="46">
        <v>247</v>
      </c>
      <c r="AF390" s="46">
        <v>275</v>
      </c>
      <c r="AG390" s="46">
        <v>310</v>
      </c>
      <c r="AH390" s="46">
        <v>155</v>
      </c>
      <c r="AI390" s="46">
        <v>79</v>
      </c>
      <c r="AJ390" s="46">
        <v>528</v>
      </c>
      <c r="AK390" s="46">
        <v>1172</v>
      </c>
      <c r="AL390" s="46">
        <v>621</v>
      </c>
      <c r="AM390" s="46">
        <v>114</v>
      </c>
      <c r="AN390" s="46">
        <v>1700</v>
      </c>
      <c r="AO390" s="46" t="s">
        <v>13</v>
      </c>
      <c r="AP390" s="46" t="s">
        <v>48</v>
      </c>
      <c r="AR390" s="46" t="s">
        <v>272</v>
      </c>
      <c r="AV390" s="46" t="s">
        <v>255</v>
      </c>
      <c r="AX390" s="46" t="s">
        <v>29</v>
      </c>
      <c r="AZ390" s="46" t="s">
        <v>273</v>
      </c>
      <c r="BB390" s="46" t="b">
        <v>1</v>
      </c>
      <c r="BD390" s="46" t="s">
        <v>237</v>
      </c>
      <c r="BP390" s="46" t="s">
        <v>237</v>
      </c>
      <c r="BQ390" s="46" t="s">
        <v>242</v>
      </c>
      <c r="BR390" s="46" t="s">
        <v>238</v>
      </c>
      <c r="BS390" s="46" t="s">
        <v>227</v>
      </c>
      <c r="BT390" s="46" t="s">
        <v>80</v>
      </c>
      <c r="BU390" s="46" t="s">
        <v>228</v>
      </c>
      <c r="BV390" s="46" t="s">
        <v>81</v>
      </c>
      <c r="BX390" s="46" t="s">
        <v>278</v>
      </c>
      <c r="BY390" s="46" t="s">
        <v>280</v>
      </c>
      <c r="CA390" s="46" t="s">
        <v>244</v>
      </c>
      <c r="CB390" s="46" t="s">
        <v>240</v>
      </c>
      <c r="CC390" s="46" t="s">
        <v>2296</v>
      </c>
      <c r="CD390" s="46" t="s">
        <v>237</v>
      </c>
      <c r="CU390" s="46" t="s">
        <v>256</v>
      </c>
      <c r="CV390" s="46">
        <v>426</v>
      </c>
      <c r="CW390" s="46">
        <v>2345</v>
      </c>
      <c r="CX390" s="46" t="s">
        <v>234</v>
      </c>
      <c r="CY390" s="46" t="s">
        <v>2292</v>
      </c>
      <c r="DA390" s="46" t="s">
        <v>245</v>
      </c>
      <c r="DB390" s="46" t="s">
        <v>245</v>
      </c>
      <c r="DC390" s="46" t="s">
        <v>245</v>
      </c>
      <c r="DD390" s="46" t="s">
        <v>265</v>
      </c>
      <c r="DE390" s="46" t="s">
        <v>245</v>
      </c>
      <c r="DF390" s="46" t="s">
        <v>265</v>
      </c>
      <c r="DG390" s="46" t="s">
        <v>265</v>
      </c>
      <c r="DH390" s="46" t="s">
        <v>247</v>
      </c>
      <c r="DK390" s="46" t="b">
        <f>vw_ET_Dataset_Public[[#This Row],[Event Location:  State PCODE]]=vw_ET_Dataset_Public[[#This Row],[Arrival from: Admin 1 PCODE]]</f>
        <v>1</v>
      </c>
      <c r="DL390" s="46" t="b">
        <f>vw_ET_Dataset_Public[[#This Row],[Event Location:  County PCODE]]=vw_ET_Dataset_Public[[#This Row],[Arrival from: Admin 2 PCODE]]</f>
        <v>1</v>
      </c>
      <c r="DM390" s="46" t="b">
        <f>vw_ET_Dataset_Public[[#This Row],[Event Location:  Payam PCODE]]=vw_ET_Dataset_Public[[#This Row],[Arrival from: Admin 3 PCODE]]</f>
        <v>1</v>
      </c>
      <c r="DN390" s="46" t="s">
        <v>3390</v>
      </c>
    </row>
    <row r="391" spans="1:118" x14ac:dyDescent="0.35">
      <c r="A391" s="46" t="s">
        <v>281</v>
      </c>
      <c r="B391" s="47">
        <v>44414</v>
      </c>
      <c r="C391" s="47">
        <v>44412</v>
      </c>
      <c r="D391" s="47">
        <v>44414</v>
      </c>
      <c r="E391" s="46" t="s">
        <v>227</v>
      </c>
      <c r="F391" s="46" t="s">
        <v>80</v>
      </c>
      <c r="G391" s="46" t="s">
        <v>228</v>
      </c>
      <c r="H391" s="46" t="s">
        <v>81</v>
      </c>
      <c r="I391" s="46" t="s">
        <v>280</v>
      </c>
      <c r="J391" s="46" t="s">
        <v>278</v>
      </c>
      <c r="K391" s="46" t="s">
        <v>282</v>
      </c>
      <c r="L391" s="46" t="s">
        <v>283</v>
      </c>
      <c r="M391" s="46">
        <v>4.8987755000000002</v>
      </c>
      <c r="N391" s="46">
        <v>31.596113800000001</v>
      </c>
      <c r="O391" s="46" t="s">
        <v>232</v>
      </c>
      <c r="P391" s="46" t="s">
        <v>233</v>
      </c>
      <c r="Q391" s="46" t="s">
        <v>6</v>
      </c>
      <c r="U391" s="46" t="b">
        <v>1</v>
      </c>
      <c r="V391" s="46">
        <v>202</v>
      </c>
      <c r="W391" s="46">
        <v>1010</v>
      </c>
      <c r="X391" s="46">
        <v>3</v>
      </c>
      <c r="Y391" s="46">
        <v>55</v>
      </c>
      <c r="Z391" s="46">
        <v>93</v>
      </c>
      <c r="AA391" s="46">
        <v>82</v>
      </c>
      <c r="AB391" s="46">
        <v>91</v>
      </c>
      <c r="AC391" s="46">
        <v>35</v>
      </c>
      <c r="AD391" s="46">
        <v>6</v>
      </c>
      <c r="AE391" s="46">
        <v>87</v>
      </c>
      <c r="AF391" s="46">
        <v>127</v>
      </c>
      <c r="AG391" s="46">
        <v>232</v>
      </c>
      <c r="AH391" s="46">
        <v>161</v>
      </c>
      <c r="AI391" s="46">
        <v>38</v>
      </c>
      <c r="AJ391" s="46">
        <v>359</v>
      </c>
      <c r="AK391" s="46">
        <v>651</v>
      </c>
      <c r="AL391" s="46">
        <v>151</v>
      </c>
      <c r="AM391" s="46">
        <v>73</v>
      </c>
      <c r="AN391" s="46">
        <v>1010</v>
      </c>
      <c r="AO391" s="46" t="s">
        <v>13</v>
      </c>
      <c r="AP391" s="46" t="s">
        <v>48</v>
      </c>
      <c r="AR391" s="46" t="s">
        <v>272</v>
      </c>
      <c r="AV391" s="46" t="s">
        <v>255</v>
      </c>
      <c r="AX391" s="46" t="s">
        <v>29</v>
      </c>
      <c r="AZ391" s="46" t="s">
        <v>273</v>
      </c>
      <c r="BB391" s="46" t="b">
        <v>1</v>
      </c>
      <c r="BD391" s="46" t="s">
        <v>237</v>
      </c>
      <c r="BP391" s="46" t="s">
        <v>237</v>
      </c>
      <c r="BQ391" s="46" t="s">
        <v>242</v>
      </c>
      <c r="BR391" s="46" t="s">
        <v>238</v>
      </c>
      <c r="BS391" s="46" t="s">
        <v>227</v>
      </c>
      <c r="BT391" s="46" t="s">
        <v>80</v>
      </c>
      <c r="BU391" s="46" t="s">
        <v>228</v>
      </c>
      <c r="BV391" s="46" t="s">
        <v>81</v>
      </c>
      <c r="BX391" s="46" t="s">
        <v>278</v>
      </c>
      <c r="BY391" s="46" t="s">
        <v>280</v>
      </c>
      <c r="CA391" s="46" t="s">
        <v>244</v>
      </c>
      <c r="CB391" s="46" t="s">
        <v>240</v>
      </c>
      <c r="CC391" s="46" t="s">
        <v>284</v>
      </c>
      <c r="CD391" s="46" t="s">
        <v>237</v>
      </c>
      <c r="CU391" s="46" t="s">
        <v>237</v>
      </c>
      <c r="DA391" s="46" t="s">
        <v>245</v>
      </c>
      <c r="DB391" s="46" t="s">
        <v>245</v>
      </c>
      <c r="DC391" s="46" t="s">
        <v>245</v>
      </c>
      <c r="DD391" s="46" t="s">
        <v>245</v>
      </c>
      <c r="DE391" s="46" t="s">
        <v>245</v>
      </c>
      <c r="DF391" s="46" t="s">
        <v>245</v>
      </c>
      <c r="DG391" s="46" t="s">
        <v>245</v>
      </c>
      <c r="DH391" s="46" t="s">
        <v>247</v>
      </c>
      <c r="DK391" s="46" t="b">
        <f>vw_ET_Dataset_Public[[#This Row],[Event Location:  State PCODE]]=vw_ET_Dataset_Public[[#This Row],[Arrival from: Admin 1 PCODE]]</f>
        <v>1</v>
      </c>
      <c r="DL391" s="46" t="b">
        <f>vw_ET_Dataset_Public[[#This Row],[Event Location:  County PCODE]]=vw_ET_Dataset_Public[[#This Row],[Arrival from: Admin 2 PCODE]]</f>
        <v>1</v>
      </c>
      <c r="DM391" s="46" t="b">
        <f>vw_ET_Dataset_Public[[#This Row],[Event Location:  Payam PCODE]]=vw_ET_Dataset_Public[[#This Row],[Arrival from: Admin 3 PCODE]]</f>
        <v>1</v>
      </c>
      <c r="DN391" s="46" t="s">
        <v>3390</v>
      </c>
    </row>
    <row r="392" spans="1:118" x14ac:dyDescent="0.35">
      <c r="A392" s="46" t="s">
        <v>285</v>
      </c>
      <c r="B392" s="47">
        <v>44414</v>
      </c>
      <c r="C392" s="47">
        <v>44412</v>
      </c>
      <c r="D392" s="47">
        <v>44414</v>
      </c>
      <c r="E392" s="46" t="s">
        <v>227</v>
      </c>
      <c r="F392" s="46" t="s">
        <v>80</v>
      </c>
      <c r="G392" s="46" t="s">
        <v>228</v>
      </c>
      <c r="H392" s="46" t="s">
        <v>81</v>
      </c>
      <c r="I392" s="46" t="s">
        <v>280</v>
      </c>
      <c r="J392" s="46" t="s">
        <v>278</v>
      </c>
      <c r="K392" s="46" t="s">
        <v>286</v>
      </c>
      <c r="L392" s="46" t="s">
        <v>287</v>
      </c>
      <c r="M392" s="46">
        <v>4.8987755000000002</v>
      </c>
      <c r="N392" s="46">
        <v>31.596112999999999</v>
      </c>
      <c r="O392" s="46" t="s">
        <v>232</v>
      </c>
      <c r="P392" s="46" t="s">
        <v>233</v>
      </c>
      <c r="Q392" s="46" t="s">
        <v>6</v>
      </c>
      <c r="U392" s="46" t="b">
        <v>1</v>
      </c>
      <c r="V392" s="46">
        <v>16</v>
      </c>
      <c r="W392" s="46">
        <v>78</v>
      </c>
      <c r="X392" s="46">
        <v>1</v>
      </c>
      <c r="Y392" s="46">
        <v>6</v>
      </c>
      <c r="Z392" s="46">
        <v>12</v>
      </c>
      <c r="AA392" s="46">
        <v>1</v>
      </c>
      <c r="AB392" s="46">
        <v>4</v>
      </c>
      <c r="AC392" s="46">
        <v>1</v>
      </c>
      <c r="AD392" s="46">
        <v>2</v>
      </c>
      <c r="AE392" s="46">
        <v>4</v>
      </c>
      <c r="AF392" s="46">
        <v>19</v>
      </c>
      <c r="AG392" s="46">
        <v>14</v>
      </c>
      <c r="AH392" s="46">
        <v>11</v>
      </c>
      <c r="AI392" s="46">
        <v>3</v>
      </c>
      <c r="AJ392" s="46">
        <v>25</v>
      </c>
      <c r="AK392" s="46">
        <v>53</v>
      </c>
      <c r="AL392" s="46">
        <v>13</v>
      </c>
      <c r="AM392" s="46">
        <v>4</v>
      </c>
      <c r="AN392" s="46">
        <v>78</v>
      </c>
      <c r="AO392" s="46" t="s">
        <v>13</v>
      </c>
      <c r="AP392" s="46" t="s">
        <v>48</v>
      </c>
      <c r="AR392" s="46" t="s">
        <v>272</v>
      </c>
      <c r="AV392" s="46" t="s">
        <v>255</v>
      </c>
      <c r="AX392" s="46" t="s">
        <v>29</v>
      </c>
      <c r="AZ392" s="46" t="s">
        <v>273</v>
      </c>
      <c r="BB392" s="46" t="b">
        <v>1</v>
      </c>
      <c r="BD392" s="46" t="s">
        <v>237</v>
      </c>
      <c r="BP392" s="46" t="s">
        <v>237</v>
      </c>
      <c r="BQ392" s="46" t="s">
        <v>242</v>
      </c>
      <c r="BR392" s="46" t="s">
        <v>238</v>
      </c>
      <c r="BS392" s="46" t="s">
        <v>227</v>
      </c>
      <c r="BT392" s="46" t="s">
        <v>80</v>
      </c>
      <c r="BU392" s="46" t="s">
        <v>228</v>
      </c>
      <c r="BV392" s="46" t="s">
        <v>81</v>
      </c>
      <c r="BX392" s="46" t="s">
        <v>278</v>
      </c>
      <c r="BY392" s="46" t="s">
        <v>280</v>
      </c>
      <c r="CA392" s="46" t="s">
        <v>244</v>
      </c>
      <c r="CB392" s="46" t="s">
        <v>240</v>
      </c>
      <c r="CC392" s="46" t="s">
        <v>288</v>
      </c>
      <c r="CD392" s="46" t="s">
        <v>237</v>
      </c>
      <c r="CU392" s="46" t="s">
        <v>237</v>
      </c>
      <c r="DA392" s="46" t="s">
        <v>245</v>
      </c>
      <c r="DB392" s="46" t="s">
        <v>245</v>
      </c>
      <c r="DC392" s="46" t="s">
        <v>245</v>
      </c>
      <c r="DD392" s="46" t="s">
        <v>245</v>
      </c>
      <c r="DE392" s="46" t="s">
        <v>245</v>
      </c>
      <c r="DF392" s="46" t="s">
        <v>265</v>
      </c>
      <c r="DG392" s="46" t="s">
        <v>265</v>
      </c>
      <c r="DH392" s="46" t="s">
        <v>247</v>
      </c>
      <c r="DK392" s="46" t="b">
        <f>vw_ET_Dataset_Public[[#This Row],[Event Location:  State PCODE]]=vw_ET_Dataset_Public[[#This Row],[Arrival from: Admin 1 PCODE]]</f>
        <v>1</v>
      </c>
      <c r="DL392" s="46" t="b">
        <f>vw_ET_Dataset_Public[[#This Row],[Event Location:  County PCODE]]=vw_ET_Dataset_Public[[#This Row],[Arrival from: Admin 2 PCODE]]</f>
        <v>1</v>
      </c>
      <c r="DM392" s="46" t="b">
        <f>vw_ET_Dataset_Public[[#This Row],[Event Location:  Payam PCODE]]=vw_ET_Dataset_Public[[#This Row],[Arrival from: Admin 3 PCODE]]</f>
        <v>1</v>
      </c>
      <c r="DN392" s="46" t="s">
        <v>3390</v>
      </c>
    </row>
    <row r="393" spans="1:118" x14ac:dyDescent="0.35">
      <c r="A393" s="46" t="s">
        <v>961</v>
      </c>
      <c r="B393" s="47">
        <v>44415</v>
      </c>
      <c r="C393" s="47">
        <v>44414</v>
      </c>
      <c r="D393" s="47">
        <v>44414</v>
      </c>
      <c r="E393" s="46" t="s">
        <v>841</v>
      </c>
      <c r="F393" s="46" t="s">
        <v>57</v>
      </c>
      <c r="G393" s="46" t="s">
        <v>938</v>
      </c>
      <c r="H393" s="46" t="s">
        <v>97</v>
      </c>
      <c r="I393" s="46" t="s">
        <v>954</v>
      </c>
      <c r="J393" s="46" t="s">
        <v>953</v>
      </c>
      <c r="K393" s="46" t="s">
        <v>955</v>
      </c>
      <c r="L393" s="46" t="s">
        <v>956</v>
      </c>
      <c r="M393" s="46">
        <v>9.2915000459999995</v>
      </c>
      <c r="N393" s="46">
        <v>29.93349164</v>
      </c>
      <c r="O393" s="46" t="s">
        <v>253</v>
      </c>
      <c r="P393" s="46" t="s">
        <v>233</v>
      </c>
      <c r="Q393" s="46" t="s">
        <v>6</v>
      </c>
      <c r="U393" s="46" t="b">
        <v>1</v>
      </c>
      <c r="V393" s="46">
        <v>40</v>
      </c>
      <c r="W393" s="46">
        <v>223</v>
      </c>
      <c r="X393" s="46">
        <v>6</v>
      </c>
      <c r="Y393" s="46">
        <v>12</v>
      </c>
      <c r="Z393" s="46">
        <v>20</v>
      </c>
      <c r="AA393" s="46">
        <v>41</v>
      </c>
      <c r="AB393" s="46">
        <v>23</v>
      </c>
      <c r="AC393" s="46">
        <v>11</v>
      </c>
      <c r="AD393" s="46">
        <v>7</v>
      </c>
      <c r="AE393" s="46">
        <v>9</v>
      </c>
      <c r="AF393" s="46">
        <v>39</v>
      </c>
      <c r="AG393" s="46">
        <v>26</v>
      </c>
      <c r="AH393" s="46">
        <v>15</v>
      </c>
      <c r="AI393" s="46">
        <v>14</v>
      </c>
      <c r="AJ393" s="46">
        <v>113</v>
      </c>
      <c r="AK393" s="46">
        <v>110</v>
      </c>
      <c r="AL393" s="46">
        <v>34</v>
      </c>
      <c r="AM393" s="46">
        <v>25</v>
      </c>
      <c r="AN393" s="46">
        <v>223</v>
      </c>
      <c r="AO393" s="46" t="s">
        <v>12</v>
      </c>
      <c r="AP393" s="46" t="s">
        <v>48</v>
      </c>
      <c r="AR393" s="46" t="s">
        <v>272</v>
      </c>
      <c r="AV393" s="46" t="s">
        <v>255</v>
      </c>
      <c r="AX393" s="46" t="s">
        <v>65</v>
      </c>
      <c r="BD393" s="46" t="s">
        <v>256</v>
      </c>
      <c r="BO393" s="46" t="b">
        <v>1</v>
      </c>
      <c r="BP393" s="46" t="s">
        <v>237</v>
      </c>
      <c r="BQ393" s="46" t="s">
        <v>242</v>
      </c>
      <c r="BR393" s="46" t="s">
        <v>238</v>
      </c>
      <c r="BS393" s="46" t="s">
        <v>841</v>
      </c>
      <c r="BT393" s="46" t="s">
        <v>57</v>
      </c>
      <c r="BU393" s="46" t="s">
        <v>938</v>
      </c>
      <c r="BV393" s="46" t="s">
        <v>97</v>
      </c>
      <c r="BX393" s="46" t="s">
        <v>957</v>
      </c>
      <c r="BY393" s="46" t="s">
        <v>959</v>
      </c>
      <c r="CA393" s="46" t="s">
        <v>960</v>
      </c>
      <c r="CB393" s="46" t="s">
        <v>958</v>
      </c>
      <c r="CC393" s="46" t="s">
        <v>292</v>
      </c>
      <c r="CD393" s="46" t="s">
        <v>237</v>
      </c>
      <c r="CU393" s="46" t="s">
        <v>264</v>
      </c>
      <c r="DA393" s="46" t="s">
        <v>246</v>
      </c>
      <c r="DB393" s="46" t="s">
        <v>246</v>
      </c>
      <c r="DC393" s="46" t="s">
        <v>246</v>
      </c>
      <c r="DD393" s="46" t="s">
        <v>246</v>
      </c>
      <c r="DE393" s="46" t="s">
        <v>265</v>
      </c>
      <c r="DF393" s="46" t="s">
        <v>265</v>
      </c>
      <c r="DG393" s="46" t="s">
        <v>246</v>
      </c>
      <c r="DH393" s="46" t="s">
        <v>247</v>
      </c>
      <c r="DK393" s="46" t="b">
        <f>vw_ET_Dataset_Public[[#This Row],[Event Location:  State PCODE]]=vw_ET_Dataset_Public[[#This Row],[Arrival from: Admin 1 PCODE]]</f>
        <v>1</v>
      </c>
      <c r="DL393" s="46" t="b">
        <f>vw_ET_Dataset_Public[[#This Row],[Event Location:  County PCODE]]=vw_ET_Dataset_Public[[#This Row],[Arrival from: Admin 2 PCODE]]</f>
        <v>1</v>
      </c>
      <c r="DM393" s="46" t="b">
        <f>vw_ET_Dataset_Public[[#This Row],[Event Location:  Payam PCODE]]=vw_ET_Dataset_Public[[#This Row],[Arrival from: Admin 3 PCODE]]</f>
        <v>0</v>
      </c>
      <c r="DN393" s="46" t="s">
        <v>3391</v>
      </c>
    </row>
    <row r="394" spans="1:118" x14ac:dyDescent="0.35">
      <c r="A394" s="46" t="s">
        <v>981</v>
      </c>
      <c r="B394" s="47">
        <v>44415</v>
      </c>
      <c r="C394" s="47">
        <v>44414</v>
      </c>
      <c r="D394" s="47">
        <v>44414</v>
      </c>
      <c r="E394" s="46" t="s">
        <v>841</v>
      </c>
      <c r="F394" s="46" t="s">
        <v>57</v>
      </c>
      <c r="G394" s="46" t="s">
        <v>938</v>
      </c>
      <c r="H394" s="46" t="s">
        <v>97</v>
      </c>
      <c r="I394" s="46" t="s">
        <v>963</v>
      </c>
      <c r="J394" s="46" t="s">
        <v>962</v>
      </c>
      <c r="K394" s="46" t="s">
        <v>965</v>
      </c>
      <c r="L394" s="46" t="s">
        <v>962</v>
      </c>
      <c r="M394" s="46">
        <v>9.3028297420000001</v>
      </c>
      <c r="N394" s="46">
        <v>30.019800190000002</v>
      </c>
      <c r="O394" s="46" t="s">
        <v>253</v>
      </c>
      <c r="P394" s="46" t="s">
        <v>233</v>
      </c>
      <c r="Q394" s="46" t="s">
        <v>6</v>
      </c>
      <c r="U394" s="46" t="b">
        <v>1</v>
      </c>
      <c r="V394" s="46">
        <v>7</v>
      </c>
      <c r="W394" s="46">
        <v>51</v>
      </c>
      <c r="X394" s="46">
        <v>1</v>
      </c>
      <c r="Y394" s="46">
        <v>3</v>
      </c>
      <c r="Z394" s="46">
        <v>5</v>
      </c>
      <c r="AA394" s="46">
        <v>9</v>
      </c>
      <c r="AB394" s="46">
        <v>6</v>
      </c>
      <c r="AC394" s="46">
        <v>3</v>
      </c>
      <c r="AD394" s="46">
        <v>2</v>
      </c>
      <c r="AE394" s="46">
        <v>2</v>
      </c>
      <c r="AF394" s="46">
        <v>6</v>
      </c>
      <c r="AG394" s="46">
        <v>7</v>
      </c>
      <c r="AH394" s="46">
        <v>3</v>
      </c>
      <c r="AI394" s="46">
        <v>4</v>
      </c>
      <c r="AJ394" s="46">
        <v>27</v>
      </c>
      <c r="AK394" s="46">
        <v>24</v>
      </c>
      <c r="AL394" s="46">
        <v>8</v>
      </c>
      <c r="AM394" s="46">
        <v>7</v>
      </c>
      <c r="AN394" s="46">
        <v>51</v>
      </c>
      <c r="AO394" s="46" t="s">
        <v>12</v>
      </c>
      <c r="AP394" s="46" t="s">
        <v>48</v>
      </c>
      <c r="AR394" s="46" t="s">
        <v>272</v>
      </c>
      <c r="AV394" s="46" t="s">
        <v>255</v>
      </c>
      <c r="AX394" s="46" t="s">
        <v>65</v>
      </c>
      <c r="BD394" s="46" t="s">
        <v>256</v>
      </c>
      <c r="BO394" s="46" t="b">
        <v>1</v>
      </c>
      <c r="BP394" s="46" t="s">
        <v>237</v>
      </c>
      <c r="BQ394" s="46" t="s">
        <v>242</v>
      </c>
      <c r="BR394" s="46" t="s">
        <v>238</v>
      </c>
      <c r="BS394" s="46" t="s">
        <v>841</v>
      </c>
      <c r="BT394" s="46" t="s">
        <v>57</v>
      </c>
      <c r="BU394" s="46" t="s">
        <v>938</v>
      </c>
      <c r="BV394" s="46" t="s">
        <v>97</v>
      </c>
      <c r="BX394" s="46" t="s">
        <v>966</v>
      </c>
      <c r="BY394" s="46" t="s">
        <v>968</v>
      </c>
      <c r="CA394" s="46" t="s">
        <v>969</v>
      </c>
      <c r="CB394" s="46" t="s">
        <v>967</v>
      </c>
      <c r="CC394" s="46" t="s">
        <v>292</v>
      </c>
      <c r="CD394" s="46" t="s">
        <v>237</v>
      </c>
      <c r="CU394" s="46" t="s">
        <v>264</v>
      </c>
      <c r="DA394" s="46" t="s">
        <v>246</v>
      </c>
      <c r="DB394" s="46" t="s">
        <v>246</v>
      </c>
      <c r="DC394" s="46" t="s">
        <v>246</v>
      </c>
      <c r="DD394" s="46" t="s">
        <v>246</v>
      </c>
      <c r="DE394" s="46" t="s">
        <v>265</v>
      </c>
      <c r="DF394" s="46" t="s">
        <v>265</v>
      </c>
      <c r="DG394" s="46" t="s">
        <v>246</v>
      </c>
      <c r="DH394" s="46" t="s">
        <v>247</v>
      </c>
      <c r="DK394" s="46" t="b">
        <f>vw_ET_Dataset_Public[[#This Row],[Event Location:  State PCODE]]=vw_ET_Dataset_Public[[#This Row],[Arrival from: Admin 1 PCODE]]</f>
        <v>1</v>
      </c>
      <c r="DL394" s="46" t="b">
        <f>vw_ET_Dataset_Public[[#This Row],[Event Location:  County PCODE]]=vw_ET_Dataset_Public[[#This Row],[Arrival from: Admin 2 PCODE]]</f>
        <v>1</v>
      </c>
      <c r="DM394" s="46" t="b">
        <f>vw_ET_Dataset_Public[[#This Row],[Event Location:  Payam PCODE]]=vw_ET_Dataset_Public[[#This Row],[Arrival from: Admin 3 PCODE]]</f>
        <v>0</v>
      </c>
      <c r="DN394" s="46" t="s">
        <v>3391</v>
      </c>
    </row>
    <row r="395" spans="1:118" x14ac:dyDescent="0.35">
      <c r="A395" s="46" t="s">
        <v>976</v>
      </c>
      <c r="B395" s="47">
        <v>44415</v>
      </c>
      <c r="C395" s="47">
        <v>44414</v>
      </c>
      <c r="D395" s="47">
        <v>44414</v>
      </c>
      <c r="E395" s="46" t="s">
        <v>841</v>
      </c>
      <c r="F395" s="46" t="s">
        <v>57</v>
      </c>
      <c r="G395" s="46" t="s">
        <v>938</v>
      </c>
      <c r="H395" s="46" t="s">
        <v>97</v>
      </c>
      <c r="I395" s="46" t="s">
        <v>978</v>
      </c>
      <c r="J395" s="46" t="s">
        <v>977</v>
      </c>
      <c r="K395" s="46" t="s">
        <v>982</v>
      </c>
      <c r="L395" s="46" t="s">
        <v>983</v>
      </c>
      <c r="M395" s="46">
        <v>9.1977670000000007</v>
      </c>
      <c r="N395" s="46">
        <v>30.005904999999998</v>
      </c>
      <c r="O395" s="46" t="s">
        <v>253</v>
      </c>
      <c r="P395" s="46" t="s">
        <v>233</v>
      </c>
      <c r="Q395" s="46" t="s">
        <v>6</v>
      </c>
      <c r="U395" s="46" t="b">
        <v>1</v>
      </c>
      <c r="V395" s="46">
        <v>10</v>
      </c>
      <c r="W395" s="46">
        <v>67</v>
      </c>
      <c r="X395" s="46">
        <v>2</v>
      </c>
      <c r="Y395" s="46">
        <v>4</v>
      </c>
      <c r="Z395" s="46">
        <v>6</v>
      </c>
      <c r="AA395" s="46">
        <v>11</v>
      </c>
      <c r="AB395" s="46">
        <v>8</v>
      </c>
      <c r="AC395" s="46">
        <v>4</v>
      </c>
      <c r="AD395" s="46">
        <v>1</v>
      </c>
      <c r="AE395" s="46">
        <v>5</v>
      </c>
      <c r="AF395" s="46">
        <v>9</v>
      </c>
      <c r="AG395" s="46">
        <v>10</v>
      </c>
      <c r="AH395" s="46">
        <v>5</v>
      </c>
      <c r="AI395" s="46">
        <v>2</v>
      </c>
      <c r="AJ395" s="46">
        <v>35</v>
      </c>
      <c r="AK395" s="46">
        <v>32</v>
      </c>
      <c r="AL395" s="46">
        <v>12</v>
      </c>
      <c r="AM395" s="46">
        <v>6</v>
      </c>
      <c r="AN395" s="46">
        <v>67</v>
      </c>
      <c r="AO395" s="46" t="s">
        <v>12</v>
      </c>
      <c r="AP395" s="46" t="s">
        <v>48</v>
      </c>
      <c r="AR395" s="46" t="s">
        <v>272</v>
      </c>
      <c r="AV395" s="46" t="s">
        <v>255</v>
      </c>
      <c r="AX395" s="46" t="s">
        <v>65</v>
      </c>
      <c r="BD395" s="46" t="s">
        <v>256</v>
      </c>
      <c r="BO395" s="46" t="b">
        <v>1</v>
      </c>
      <c r="BP395" s="46" t="s">
        <v>237</v>
      </c>
      <c r="BQ395" s="46" t="s">
        <v>242</v>
      </c>
      <c r="BR395" s="46" t="s">
        <v>238</v>
      </c>
      <c r="BS395" s="46" t="s">
        <v>841</v>
      </c>
      <c r="BT395" s="46" t="s">
        <v>57</v>
      </c>
      <c r="BU395" s="46" t="s">
        <v>938</v>
      </c>
      <c r="BV395" s="46" t="s">
        <v>97</v>
      </c>
      <c r="BX395" s="46" t="s">
        <v>977</v>
      </c>
      <c r="BY395" s="46" t="s">
        <v>978</v>
      </c>
      <c r="CA395" s="46" t="s">
        <v>244</v>
      </c>
      <c r="CB395" s="46" t="s">
        <v>240</v>
      </c>
      <c r="CC395" s="46" t="s">
        <v>984</v>
      </c>
      <c r="CD395" s="46" t="s">
        <v>237</v>
      </c>
      <c r="CU395" s="46" t="s">
        <v>264</v>
      </c>
      <c r="DA395" s="46" t="s">
        <v>246</v>
      </c>
      <c r="DB395" s="46" t="s">
        <v>246</v>
      </c>
      <c r="DC395" s="46" t="s">
        <v>246</v>
      </c>
      <c r="DD395" s="46" t="s">
        <v>246</v>
      </c>
      <c r="DE395" s="46" t="s">
        <v>265</v>
      </c>
      <c r="DF395" s="46" t="s">
        <v>265</v>
      </c>
      <c r="DG395" s="46" t="s">
        <v>246</v>
      </c>
      <c r="DH395" s="46" t="s">
        <v>247</v>
      </c>
      <c r="DK395" s="46" t="b">
        <f>vw_ET_Dataset_Public[[#This Row],[Event Location:  State PCODE]]=vw_ET_Dataset_Public[[#This Row],[Arrival from: Admin 1 PCODE]]</f>
        <v>1</v>
      </c>
      <c r="DL395" s="46" t="b">
        <f>vw_ET_Dataset_Public[[#This Row],[Event Location:  County PCODE]]=vw_ET_Dataset_Public[[#This Row],[Arrival from: Admin 2 PCODE]]</f>
        <v>1</v>
      </c>
      <c r="DM395" s="46" t="b">
        <f>vw_ET_Dataset_Public[[#This Row],[Event Location:  Payam PCODE]]=vw_ET_Dataset_Public[[#This Row],[Arrival from: Admin 3 PCODE]]</f>
        <v>1</v>
      </c>
      <c r="DN395" s="46" t="s">
        <v>3390</v>
      </c>
    </row>
    <row r="396" spans="1:118" x14ac:dyDescent="0.35">
      <c r="A396" s="46" t="s">
        <v>1427</v>
      </c>
      <c r="B396" s="47">
        <v>44415</v>
      </c>
      <c r="C396" s="47">
        <v>44414</v>
      </c>
      <c r="D396" s="47">
        <v>44414</v>
      </c>
      <c r="E396" s="46" t="s">
        <v>841</v>
      </c>
      <c r="F396" s="46" t="s">
        <v>57</v>
      </c>
      <c r="G396" s="46" t="s">
        <v>938</v>
      </c>
      <c r="H396" s="46" t="s">
        <v>97</v>
      </c>
      <c r="I396" s="46" t="s">
        <v>978</v>
      </c>
      <c r="J396" s="46" t="s">
        <v>977</v>
      </c>
      <c r="K396" s="46" t="s">
        <v>979</v>
      </c>
      <c r="L396" s="46" t="s">
        <v>980</v>
      </c>
      <c r="M396" s="46">
        <v>9.3435916999999993</v>
      </c>
      <c r="N396" s="46">
        <v>29.867911500000002</v>
      </c>
      <c r="O396" s="46" t="s">
        <v>253</v>
      </c>
      <c r="P396" s="46" t="s">
        <v>233</v>
      </c>
      <c r="Q396" s="46" t="s">
        <v>6</v>
      </c>
      <c r="U396" s="46" t="b">
        <v>1</v>
      </c>
      <c r="V396" s="46">
        <v>9</v>
      </c>
      <c r="W396" s="46">
        <v>54</v>
      </c>
      <c r="X396" s="46">
        <v>2</v>
      </c>
      <c r="Y396" s="46">
        <v>2</v>
      </c>
      <c r="Z396" s="46">
        <v>5</v>
      </c>
      <c r="AA396" s="46">
        <v>7</v>
      </c>
      <c r="AB396" s="46">
        <v>6</v>
      </c>
      <c r="AC396" s="46">
        <v>4</v>
      </c>
      <c r="AD396" s="46">
        <v>1</v>
      </c>
      <c r="AE396" s="46">
        <v>4</v>
      </c>
      <c r="AF396" s="46">
        <v>8</v>
      </c>
      <c r="AG396" s="46">
        <v>6</v>
      </c>
      <c r="AH396" s="46">
        <v>6</v>
      </c>
      <c r="AI396" s="46">
        <v>3</v>
      </c>
      <c r="AJ396" s="46">
        <v>26</v>
      </c>
      <c r="AK396" s="46">
        <v>28</v>
      </c>
      <c r="AL396" s="46">
        <v>9</v>
      </c>
      <c r="AM396" s="46">
        <v>7</v>
      </c>
      <c r="AN396" s="46">
        <v>54</v>
      </c>
      <c r="AO396" s="46" t="s">
        <v>12</v>
      </c>
      <c r="AP396" s="46" t="s">
        <v>48</v>
      </c>
      <c r="AR396" s="46" t="s">
        <v>272</v>
      </c>
      <c r="AV396" s="46" t="s">
        <v>255</v>
      </c>
      <c r="AX396" s="46" t="s">
        <v>65</v>
      </c>
      <c r="BD396" s="46" t="s">
        <v>256</v>
      </c>
      <c r="BO396" s="46" t="b">
        <v>1</v>
      </c>
      <c r="BP396" s="46" t="s">
        <v>237</v>
      </c>
      <c r="BQ396" s="46" t="s">
        <v>242</v>
      </c>
      <c r="BR396" s="46" t="s">
        <v>238</v>
      </c>
      <c r="BS396" s="46" t="s">
        <v>841</v>
      </c>
      <c r="BT396" s="46" t="s">
        <v>57</v>
      </c>
      <c r="BU396" s="46" t="s">
        <v>938</v>
      </c>
      <c r="BV396" s="46" t="s">
        <v>97</v>
      </c>
      <c r="BX396" s="46" t="s">
        <v>977</v>
      </c>
      <c r="BY396" s="46" t="s">
        <v>978</v>
      </c>
      <c r="CA396" s="46" t="s">
        <v>979</v>
      </c>
      <c r="CB396" s="46" t="s">
        <v>980</v>
      </c>
      <c r="CC396" s="46" t="s">
        <v>977</v>
      </c>
      <c r="CD396" s="46" t="s">
        <v>237</v>
      </c>
      <c r="CU396" s="46" t="s">
        <v>264</v>
      </c>
      <c r="DA396" s="46" t="s">
        <v>246</v>
      </c>
      <c r="DB396" s="46" t="s">
        <v>246</v>
      </c>
      <c r="DC396" s="46" t="s">
        <v>246</v>
      </c>
      <c r="DD396" s="46" t="s">
        <v>246</v>
      </c>
      <c r="DE396" s="46" t="s">
        <v>265</v>
      </c>
      <c r="DF396" s="46" t="s">
        <v>265</v>
      </c>
      <c r="DG396" s="46" t="s">
        <v>246</v>
      </c>
      <c r="DH396" s="46" t="s">
        <v>247</v>
      </c>
      <c r="DK396" s="46" t="b">
        <f>vw_ET_Dataset_Public[[#This Row],[Event Location:  State PCODE]]=vw_ET_Dataset_Public[[#This Row],[Arrival from: Admin 1 PCODE]]</f>
        <v>1</v>
      </c>
      <c r="DL396" s="46" t="b">
        <f>vw_ET_Dataset_Public[[#This Row],[Event Location:  County PCODE]]=vw_ET_Dataset_Public[[#This Row],[Arrival from: Admin 2 PCODE]]</f>
        <v>1</v>
      </c>
      <c r="DM396" s="46" t="b">
        <f>vw_ET_Dataset_Public[[#This Row],[Event Location:  Payam PCODE]]=vw_ET_Dataset_Public[[#This Row],[Arrival from: Admin 3 PCODE]]</f>
        <v>1</v>
      </c>
      <c r="DN396" s="46" t="s">
        <v>3390</v>
      </c>
    </row>
    <row r="397" spans="1:118" x14ac:dyDescent="0.35">
      <c r="A397" s="46" t="s">
        <v>2667</v>
      </c>
      <c r="B397" s="47">
        <v>44415</v>
      </c>
      <c r="C397" s="47">
        <v>44414</v>
      </c>
      <c r="D397" s="47">
        <v>44414</v>
      </c>
      <c r="E397" s="46" t="s">
        <v>841</v>
      </c>
      <c r="F397" s="46" t="s">
        <v>57</v>
      </c>
      <c r="G397" s="46" t="s">
        <v>1321</v>
      </c>
      <c r="H397" s="46" t="s">
        <v>98</v>
      </c>
      <c r="I397" s="46" t="s">
        <v>1403</v>
      </c>
      <c r="J397" s="46" t="s">
        <v>98</v>
      </c>
      <c r="K397" s="46" t="s">
        <v>1421</v>
      </c>
      <c r="L397" s="46" t="s">
        <v>1422</v>
      </c>
      <c r="M397" s="46">
        <v>9.3316400000000002</v>
      </c>
      <c r="N397" s="46">
        <v>29.793399999999998</v>
      </c>
      <c r="O397" s="46" t="s">
        <v>253</v>
      </c>
      <c r="P397" s="46" t="s">
        <v>233</v>
      </c>
      <c r="Q397" s="46" t="s">
        <v>6</v>
      </c>
      <c r="U397" s="46" t="b">
        <v>1</v>
      </c>
      <c r="V397" s="46">
        <v>15</v>
      </c>
      <c r="W397" s="46">
        <v>98</v>
      </c>
      <c r="X397" s="46">
        <v>1</v>
      </c>
      <c r="Y397" s="46">
        <v>5</v>
      </c>
      <c r="Z397" s="46">
        <v>12</v>
      </c>
      <c r="AA397" s="46">
        <v>20</v>
      </c>
      <c r="AB397" s="46">
        <v>9</v>
      </c>
      <c r="AC397" s="46">
        <v>3</v>
      </c>
      <c r="AD397" s="46">
        <v>4</v>
      </c>
      <c r="AE397" s="46">
        <v>3</v>
      </c>
      <c r="AF397" s="46">
        <v>18</v>
      </c>
      <c r="AG397" s="46">
        <v>13</v>
      </c>
      <c r="AH397" s="46">
        <v>6</v>
      </c>
      <c r="AI397" s="46">
        <v>4</v>
      </c>
      <c r="AJ397" s="46">
        <v>50</v>
      </c>
      <c r="AK397" s="46">
        <v>48</v>
      </c>
      <c r="AL397" s="46">
        <v>13</v>
      </c>
      <c r="AM397" s="46">
        <v>7</v>
      </c>
      <c r="AN397" s="46">
        <v>98</v>
      </c>
      <c r="AO397" s="46" t="s">
        <v>13</v>
      </c>
      <c r="AP397" s="46" t="s">
        <v>48</v>
      </c>
      <c r="AR397" s="46" t="s">
        <v>272</v>
      </c>
      <c r="AV397" s="46" t="s">
        <v>255</v>
      </c>
      <c r="AX397" s="46" t="s">
        <v>65</v>
      </c>
      <c r="BD397" s="46" t="s">
        <v>256</v>
      </c>
      <c r="BO397" s="46" t="b">
        <v>1</v>
      </c>
      <c r="BP397" s="46" t="s">
        <v>237</v>
      </c>
      <c r="BQ397" s="46" t="s">
        <v>242</v>
      </c>
      <c r="BR397" s="46" t="s">
        <v>238</v>
      </c>
      <c r="BS397" s="46" t="s">
        <v>841</v>
      </c>
      <c r="BT397" s="46" t="s">
        <v>57</v>
      </c>
      <c r="BU397" s="46" t="s">
        <v>938</v>
      </c>
      <c r="BV397" s="46" t="s">
        <v>97</v>
      </c>
      <c r="BX397" s="46" t="s">
        <v>977</v>
      </c>
      <c r="BY397" s="46" t="s">
        <v>978</v>
      </c>
      <c r="CC397" s="46" t="s">
        <v>1428</v>
      </c>
      <c r="CD397" s="46" t="s">
        <v>237</v>
      </c>
      <c r="CU397" s="46" t="s">
        <v>264</v>
      </c>
      <c r="DA397" s="46" t="s">
        <v>246</v>
      </c>
      <c r="DB397" s="46" t="s">
        <v>246</v>
      </c>
      <c r="DC397" s="46" t="s">
        <v>246</v>
      </c>
      <c r="DD397" s="46" t="s">
        <v>246</v>
      </c>
      <c r="DE397" s="46" t="s">
        <v>265</v>
      </c>
      <c r="DF397" s="46" t="s">
        <v>265</v>
      </c>
      <c r="DG397" s="46" t="s">
        <v>246</v>
      </c>
      <c r="DH397" s="46" t="s">
        <v>247</v>
      </c>
      <c r="DK397" s="46" t="b">
        <f>vw_ET_Dataset_Public[[#This Row],[Event Location:  State PCODE]]=vw_ET_Dataset_Public[[#This Row],[Arrival from: Admin 1 PCODE]]</f>
        <v>1</v>
      </c>
      <c r="DL397" s="46" t="b">
        <f>vw_ET_Dataset_Public[[#This Row],[Event Location:  County PCODE]]=vw_ET_Dataset_Public[[#This Row],[Arrival from: Admin 2 PCODE]]</f>
        <v>0</v>
      </c>
      <c r="DM397" s="46" t="b">
        <f>vw_ET_Dataset_Public[[#This Row],[Event Location:  Payam PCODE]]=vw_ET_Dataset_Public[[#This Row],[Arrival from: Admin 3 PCODE]]</f>
        <v>0</v>
      </c>
      <c r="DN397" s="46" t="s">
        <v>3392</v>
      </c>
    </row>
    <row r="398" spans="1:118" x14ac:dyDescent="0.35">
      <c r="A398" s="46" t="s">
        <v>964</v>
      </c>
      <c r="B398" s="47">
        <v>44415</v>
      </c>
      <c r="C398" s="47">
        <v>44414</v>
      </c>
      <c r="D398" s="47">
        <v>44414</v>
      </c>
      <c r="E398" s="46" t="s">
        <v>841</v>
      </c>
      <c r="F398" s="46" t="s">
        <v>57</v>
      </c>
      <c r="G398" s="46" t="s">
        <v>1321</v>
      </c>
      <c r="H398" s="46" t="s">
        <v>98</v>
      </c>
      <c r="I398" s="46" t="s">
        <v>1403</v>
      </c>
      <c r="J398" s="46" t="s">
        <v>98</v>
      </c>
      <c r="K398" s="46" t="s">
        <v>1405</v>
      </c>
      <c r="L398" s="46" t="s">
        <v>1406</v>
      </c>
      <c r="M398" s="46">
        <v>9.2086483999999995</v>
      </c>
      <c r="N398" s="46">
        <v>29.711715600000002</v>
      </c>
      <c r="O398" s="46" t="s">
        <v>253</v>
      </c>
      <c r="P398" s="46" t="s">
        <v>233</v>
      </c>
      <c r="Q398" s="46" t="s">
        <v>6</v>
      </c>
      <c r="U398" s="46" t="b">
        <v>1</v>
      </c>
      <c r="V398" s="46">
        <v>5</v>
      </c>
      <c r="W398" s="46">
        <v>36</v>
      </c>
      <c r="X398" s="46">
        <v>1</v>
      </c>
      <c r="Y398" s="46">
        <v>3</v>
      </c>
      <c r="Z398" s="46">
        <v>6</v>
      </c>
      <c r="AA398" s="46">
        <v>6</v>
      </c>
      <c r="AB398" s="46">
        <v>3</v>
      </c>
      <c r="AC398" s="46">
        <v>1</v>
      </c>
      <c r="AD398" s="46">
        <v>1</v>
      </c>
      <c r="AE398" s="46">
        <v>2</v>
      </c>
      <c r="AF398" s="46">
        <v>5</v>
      </c>
      <c r="AG398" s="46">
        <v>4</v>
      </c>
      <c r="AH398" s="46">
        <v>2</v>
      </c>
      <c r="AI398" s="46">
        <v>2</v>
      </c>
      <c r="AJ398" s="46">
        <v>20</v>
      </c>
      <c r="AK398" s="46">
        <v>16</v>
      </c>
      <c r="AL398" s="46">
        <v>7</v>
      </c>
      <c r="AM398" s="46">
        <v>3</v>
      </c>
      <c r="AN398" s="46">
        <v>36</v>
      </c>
      <c r="AO398" s="46" t="s">
        <v>12</v>
      </c>
      <c r="AP398" s="46" t="s">
        <v>48</v>
      </c>
      <c r="AR398" s="46" t="s">
        <v>272</v>
      </c>
      <c r="AV398" s="46" t="s">
        <v>255</v>
      </c>
      <c r="AX398" s="46" t="s">
        <v>65</v>
      </c>
      <c r="BD398" s="46" t="s">
        <v>256</v>
      </c>
      <c r="BO398" s="46" t="b">
        <v>1</v>
      </c>
      <c r="BP398" s="46" t="s">
        <v>237</v>
      </c>
      <c r="BQ398" s="46" t="s">
        <v>242</v>
      </c>
      <c r="BR398" s="46" t="s">
        <v>238</v>
      </c>
      <c r="BS398" s="46" t="s">
        <v>841</v>
      </c>
      <c r="BT398" s="46" t="s">
        <v>57</v>
      </c>
      <c r="BU398" s="46" t="s">
        <v>938</v>
      </c>
      <c r="BV398" s="46" t="s">
        <v>97</v>
      </c>
      <c r="BX398" s="46" t="s">
        <v>977</v>
      </c>
      <c r="BY398" s="46" t="s">
        <v>978</v>
      </c>
      <c r="CA398" s="46" t="s">
        <v>1408</v>
      </c>
      <c r="CB398" s="46" t="s">
        <v>1407</v>
      </c>
      <c r="CC398" s="46" t="s">
        <v>292</v>
      </c>
      <c r="CD398" s="46" t="s">
        <v>237</v>
      </c>
      <c r="CU398" s="46" t="s">
        <v>264</v>
      </c>
      <c r="DA398" s="46" t="s">
        <v>246</v>
      </c>
      <c r="DB398" s="46" t="s">
        <v>246</v>
      </c>
      <c r="DC398" s="46" t="s">
        <v>246</v>
      </c>
      <c r="DD398" s="46" t="s">
        <v>246</v>
      </c>
      <c r="DE398" s="46" t="s">
        <v>265</v>
      </c>
      <c r="DF398" s="46" t="s">
        <v>265</v>
      </c>
      <c r="DG398" s="46" t="s">
        <v>246</v>
      </c>
      <c r="DH398" s="46" t="s">
        <v>247</v>
      </c>
      <c r="DK398" s="46" t="b">
        <f>vw_ET_Dataset_Public[[#This Row],[Event Location:  State PCODE]]=vw_ET_Dataset_Public[[#This Row],[Arrival from: Admin 1 PCODE]]</f>
        <v>1</v>
      </c>
      <c r="DL398" s="46" t="b">
        <f>vw_ET_Dataset_Public[[#This Row],[Event Location:  County PCODE]]=vw_ET_Dataset_Public[[#This Row],[Arrival from: Admin 2 PCODE]]</f>
        <v>0</v>
      </c>
      <c r="DM398" s="46" t="b">
        <f>vw_ET_Dataset_Public[[#This Row],[Event Location:  Payam PCODE]]=vw_ET_Dataset_Public[[#This Row],[Arrival from: Admin 3 PCODE]]</f>
        <v>0</v>
      </c>
      <c r="DN398" s="46" t="s">
        <v>3392</v>
      </c>
    </row>
    <row r="399" spans="1:118" x14ac:dyDescent="0.35">
      <c r="A399" s="46" t="s">
        <v>1336</v>
      </c>
      <c r="B399" s="47">
        <v>44416</v>
      </c>
      <c r="C399" s="47">
        <v>44410</v>
      </c>
      <c r="D399" s="47">
        <v>44416</v>
      </c>
      <c r="E399" s="46" t="s">
        <v>841</v>
      </c>
      <c r="F399" s="46" t="s">
        <v>57</v>
      </c>
      <c r="G399" s="46" t="s">
        <v>1321</v>
      </c>
      <c r="H399" s="46" t="s">
        <v>98</v>
      </c>
      <c r="I399" s="46" t="s">
        <v>1403</v>
      </c>
      <c r="J399" s="46" t="s">
        <v>98</v>
      </c>
      <c r="K399" s="46" t="s">
        <v>1404</v>
      </c>
      <c r="L399" s="46" t="s">
        <v>1402</v>
      </c>
      <c r="M399" s="46">
        <v>9.2894232999999993</v>
      </c>
      <c r="N399" s="46">
        <v>29.789508399999999</v>
      </c>
      <c r="O399" s="46" t="s">
        <v>232</v>
      </c>
      <c r="P399" s="46" t="s">
        <v>302</v>
      </c>
      <c r="Q399" s="46" t="s">
        <v>24</v>
      </c>
      <c r="U399" s="46" t="b">
        <v>1</v>
      </c>
      <c r="V399" s="46">
        <v>21</v>
      </c>
      <c r="W399" s="46">
        <v>100</v>
      </c>
      <c r="X399" s="46">
        <v>3</v>
      </c>
      <c r="Y399" s="46">
        <v>5</v>
      </c>
      <c r="Z399" s="46">
        <v>10</v>
      </c>
      <c r="AA399" s="46">
        <v>15</v>
      </c>
      <c r="AB399" s="46">
        <v>8</v>
      </c>
      <c r="AC399" s="46">
        <v>4</v>
      </c>
      <c r="AD399" s="46">
        <v>1</v>
      </c>
      <c r="AE399" s="46">
        <v>6</v>
      </c>
      <c r="AF399" s="46">
        <v>20</v>
      </c>
      <c r="AG399" s="46">
        <v>13</v>
      </c>
      <c r="AH399" s="46">
        <v>7</v>
      </c>
      <c r="AI399" s="46">
        <v>8</v>
      </c>
      <c r="AJ399" s="46">
        <v>45</v>
      </c>
      <c r="AK399" s="46">
        <v>55</v>
      </c>
      <c r="AL399" s="46">
        <v>15</v>
      </c>
      <c r="AM399" s="46">
        <v>12</v>
      </c>
      <c r="AN399" s="46">
        <v>100</v>
      </c>
      <c r="AP399" s="46" t="s">
        <v>48</v>
      </c>
      <c r="AR399" s="46" t="s">
        <v>303</v>
      </c>
      <c r="AU399" s="46" t="b">
        <v>1</v>
      </c>
      <c r="AV399" s="46" t="s">
        <v>304</v>
      </c>
      <c r="AX399" s="46" t="s">
        <v>305</v>
      </c>
      <c r="BD399" s="46" t="s">
        <v>256</v>
      </c>
      <c r="BO399" s="46" t="b">
        <v>1</v>
      </c>
      <c r="BP399" s="46" t="s">
        <v>237</v>
      </c>
      <c r="BQ399" s="46" t="s">
        <v>944</v>
      </c>
      <c r="BR399" s="46" t="s">
        <v>942</v>
      </c>
      <c r="BS399" s="46" t="s">
        <v>945</v>
      </c>
      <c r="BT399" s="46" t="s">
        <v>943</v>
      </c>
      <c r="BU399" s="46" t="s">
        <v>946</v>
      </c>
      <c r="BV399" s="46" t="s">
        <v>943</v>
      </c>
      <c r="BX399" s="46" t="s">
        <v>352</v>
      </c>
      <c r="BY399" s="46" t="s">
        <v>244</v>
      </c>
      <c r="BZ399" s="46" t="s">
        <v>943</v>
      </c>
      <c r="CC399" s="46" t="s">
        <v>943</v>
      </c>
      <c r="CU399" s="46" t="s">
        <v>264</v>
      </c>
      <c r="DA399" s="46" t="s">
        <v>265</v>
      </c>
      <c r="DB399" s="46" t="s">
        <v>246</v>
      </c>
      <c r="DC399" s="46" t="s">
        <v>246</v>
      </c>
      <c r="DD399" s="46" t="s">
        <v>246</v>
      </c>
      <c r="DE399" s="46" t="s">
        <v>265</v>
      </c>
      <c r="DF399" s="46" t="s">
        <v>246</v>
      </c>
      <c r="DG399" s="46" t="s">
        <v>246</v>
      </c>
      <c r="DH399" s="46" t="s">
        <v>247</v>
      </c>
      <c r="DK399" s="46" t="b">
        <f>vw_ET_Dataset_Public[[#This Row],[Event Location:  State PCODE]]=vw_ET_Dataset_Public[[#This Row],[Arrival from: Admin 1 PCODE]]</f>
        <v>0</v>
      </c>
      <c r="DL399" s="46" t="b">
        <f>vw_ET_Dataset_Public[[#This Row],[Event Location:  County PCODE]]=vw_ET_Dataset_Public[[#This Row],[Arrival from: Admin 2 PCODE]]</f>
        <v>0</v>
      </c>
      <c r="DM399" s="46" t="b">
        <f>vw_ET_Dataset_Public[[#This Row],[Event Location:  Payam PCODE]]=vw_ET_Dataset_Public[[#This Row],[Arrival from: Admin 3 PCODE]]</f>
        <v>0</v>
      </c>
      <c r="DN399" s="46" t="s">
        <v>3393</v>
      </c>
    </row>
    <row r="400" spans="1:118" x14ac:dyDescent="0.35">
      <c r="A400" s="46" t="s">
        <v>2778</v>
      </c>
      <c r="B400" s="47">
        <v>44416</v>
      </c>
      <c r="C400" s="47">
        <v>44410</v>
      </c>
      <c r="D400" s="47">
        <v>44416</v>
      </c>
      <c r="E400" s="46" t="s">
        <v>841</v>
      </c>
      <c r="F400" s="46" t="s">
        <v>57</v>
      </c>
      <c r="G400" s="46" t="s">
        <v>1321</v>
      </c>
      <c r="H400" s="46" t="s">
        <v>98</v>
      </c>
      <c r="I400" s="46" t="s">
        <v>1403</v>
      </c>
      <c r="J400" s="46" t="s">
        <v>98</v>
      </c>
      <c r="K400" s="46" t="s">
        <v>1404</v>
      </c>
      <c r="L400" s="46" t="s">
        <v>1402</v>
      </c>
      <c r="M400" s="46">
        <v>9.2894232999999993</v>
      </c>
      <c r="N400" s="46">
        <v>29.789508399999999</v>
      </c>
      <c r="O400" s="46" t="s">
        <v>232</v>
      </c>
      <c r="P400" s="46" t="s">
        <v>302</v>
      </c>
      <c r="Q400" s="46" t="s">
        <v>6</v>
      </c>
      <c r="U400" s="46" t="b">
        <v>1</v>
      </c>
      <c r="V400" s="46">
        <v>30</v>
      </c>
      <c r="W400" s="46">
        <v>140</v>
      </c>
      <c r="X400" s="46">
        <v>2</v>
      </c>
      <c r="Y400" s="46">
        <v>8</v>
      </c>
      <c r="Z400" s="46">
        <v>17</v>
      </c>
      <c r="AA400" s="46">
        <v>22</v>
      </c>
      <c r="AB400" s="46">
        <v>18</v>
      </c>
      <c r="AC400" s="46">
        <v>5</v>
      </c>
      <c r="AD400" s="46">
        <v>2</v>
      </c>
      <c r="AE400" s="46">
        <v>6</v>
      </c>
      <c r="AF400" s="46">
        <v>28</v>
      </c>
      <c r="AG400" s="46">
        <v>14</v>
      </c>
      <c r="AH400" s="46">
        <v>11</v>
      </c>
      <c r="AI400" s="46">
        <v>7</v>
      </c>
      <c r="AJ400" s="46">
        <v>72</v>
      </c>
      <c r="AK400" s="46">
        <v>68</v>
      </c>
      <c r="AL400" s="46">
        <v>18</v>
      </c>
      <c r="AM400" s="46">
        <v>12</v>
      </c>
      <c r="AN400" s="46">
        <v>140</v>
      </c>
      <c r="AO400" s="46" t="s">
        <v>12</v>
      </c>
      <c r="AP400" s="46" t="s">
        <v>48</v>
      </c>
      <c r="AR400" s="46" t="s">
        <v>327</v>
      </c>
      <c r="AV400" s="46" t="s">
        <v>304</v>
      </c>
      <c r="AX400" s="46" t="s">
        <v>1416</v>
      </c>
      <c r="AY400" s="46" t="s">
        <v>2229</v>
      </c>
      <c r="BD400" s="46" t="s">
        <v>256</v>
      </c>
      <c r="BO400" s="46" t="b">
        <v>1</v>
      </c>
      <c r="BP400" s="46" t="s">
        <v>237</v>
      </c>
      <c r="BQ400" s="46" t="s">
        <v>944</v>
      </c>
      <c r="BR400" s="46" t="s">
        <v>942</v>
      </c>
      <c r="BS400" s="46" t="s">
        <v>945</v>
      </c>
      <c r="BT400" s="46" t="s">
        <v>943</v>
      </c>
      <c r="BU400" s="46" t="s">
        <v>946</v>
      </c>
      <c r="BV400" s="46" t="s">
        <v>943</v>
      </c>
      <c r="BX400" s="46" t="s">
        <v>352</v>
      </c>
      <c r="BY400" s="46" t="s">
        <v>244</v>
      </c>
      <c r="BZ400" s="46" t="s">
        <v>943</v>
      </c>
      <c r="CC400" s="46" t="s">
        <v>943</v>
      </c>
      <c r="CD400" s="46" t="s">
        <v>237</v>
      </c>
      <c r="CU400" s="46" t="s">
        <v>264</v>
      </c>
      <c r="DA400" s="46" t="s">
        <v>265</v>
      </c>
      <c r="DB400" s="46" t="s">
        <v>246</v>
      </c>
      <c r="DC400" s="46" t="s">
        <v>246</v>
      </c>
      <c r="DD400" s="46" t="s">
        <v>246</v>
      </c>
      <c r="DE400" s="46" t="s">
        <v>265</v>
      </c>
      <c r="DF400" s="46" t="s">
        <v>246</v>
      </c>
      <c r="DG400" s="46" t="s">
        <v>246</v>
      </c>
      <c r="DH400" s="46" t="s">
        <v>247</v>
      </c>
      <c r="DK400" s="46" t="b">
        <f>vw_ET_Dataset_Public[[#This Row],[Event Location:  State PCODE]]=vw_ET_Dataset_Public[[#This Row],[Arrival from: Admin 1 PCODE]]</f>
        <v>0</v>
      </c>
      <c r="DL400" s="46" t="b">
        <f>vw_ET_Dataset_Public[[#This Row],[Event Location:  County PCODE]]=vw_ET_Dataset_Public[[#This Row],[Arrival from: Admin 2 PCODE]]</f>
        <v>0</v>
      </c>
      <c r="DM400" s="46" t="b">
        <f>vw_ET_Dataset_Public[[#This Row],[Event Location:  Payam PCODE]]=vw_ET_Dataset_Public[[#This Row],[Arrival from: Admin 3 PCODE]]</f>
        <v>0</v>
      </c>
      <c r="DN400" s="46" t="s">
        <v>3393</v>
      </c>
    </row>
    <row r="401" spans="1:118" x14ac:dyDescent="0.35">
      <c r="A401" s="46" t="s">
        <v>2664</v>
      </c>
      <c r="B401" s="47">
        <v>44416</v>
      </c>
      <c r="C401" s="47">
        <v>44414</v>
      </c>
      <c r="D401" s="47">
        <v>44414</v>
      </c>
      <c r="E401" s="46" t="s">
        <v>841</v>
      </c>
      <c r="F401" s="46" t="s">
        <v>57</v>
      </c>
      <c r="G401" s="46" t="s">
        <v>1321</v>
      </c>
      <c r="H401" s="46" t="s">
        <v>98</v>
      </c>
      <c r="I401" s="46" t="s">
        <v>1327</v>
      </c>
      <c r="J401" s="46" t="s">
        <v>1325</v>
      </c>
      <c r="K401" s="46" t="s">
        <v>1346</v>
      </c>
      <c r="L401" s="46" t="s">
        <v>1345</v>
      </c>
      <c r="M401" s="46">
        <v>8.9971714400000007</v>
      </c>
      <c r="N401" s="46">
        <v>29.673067419999999</v>
      </c>
      <c r="O401" s="46" t="s">
        <v>253</v>
      </c>
      <c r="P401" s="46" t="s">
        <v>271</v>
      </c>
      <c r="Q401" s="46" t="s">
        <v>6</v>
      </c>
      <c r="U401" s="46" t="b">
        <v>1</v>
      </c>
      <c r="V401" s="46">
        <v>135</v>
      </c>
      <c r="W401" s="46">
        <v>810</v>
      </c>
      <c r="X401" s="46">
        <v>25</v>
      </c>
      <c r="Y401" s="46">
        <v>40</v>
      </c>
      <c r="Z401" s="46">
        <v>60</v>
      </c>
      <c r="AA401" s="46">
        <v>125</v>
      </c>
      <c r="AB401" s="46">
        <v>28</v>
      </c>
      <c r="AC401" s="46">
        <v>25</v>
      </c>
      <c r="AD401" s="46">
        <v>35</v>
      </c>
      <c r="AE401" s="46">
        <v>100</v>
      </c>
      <c r="AF401" s="46">
        <v>150</v>
      </c>
      <c r="AG401" s="46">
        <v>150</v>
      </c>
      <c r="AH401" s="46">
        <v>34</v>
      </c>
      <c r="AI401" s="46">
        <v>38</v>
      </c>
      <c r="AJ401" s="46">
        <v>303</v>
      </c>
      <c r="AK401" s="46">
        <v>507</v>
      </c>
      <c r="AL401" s="46">
        <v>200</v>
      </c>
      <c r="AM401" s="46">
        <v>63</v>
      </c>
      <c r="AN401" s="46">
        <v>810</v>
      </c>
      <c r="AO401" s="46" t="s">
        <v>13</v>
      </c>
      <c r="AP401" s="46" t="s">
        <v>48</v>
      </c>
      <c r="AR401" s="46" t="s">
        <v>272</v>
      </c>
      <c r="AV401" s="46" t="s">
        <v>255</v>
      </c>
      <c r="AX401" s="46" t="s">
        <v>65</v>
      </c>
      <c r="BD401" s="46" t="s">
        <v>256</v>
      </c>
      <c r="BO401" s="46" t="b">
        <v>1</v>
      </c>
      <c r="BP401" s="46" t="s">
        <v>237</v>
      </c>
      <c r="BQ401" s="46" t="s">
        <v>242</v>
      </c>
      <c r="BR401" s="46" t="s">
        <v>238</v>
      </c>
      <c r="BS401" s="46" t="s">
        <v>841</v>
      </c>
      <c r="BT401" s="46" t="s">
        <v>57</v>
      </c>
      <c r="BU401" s="46" t="s">
        <v>1321</v>
      </c>
      <c r="BV401" s="46" t="s">
        <v>98</v>
      </c>
      <c r="BX401" s="46" t="s">
        <v>1325</v>
      </c>
      <c r="BY401" s="46" t="s">
        <v>1327</v>
      </c>
      <c r="CA401" s="46" t="s">
        <v>244</v>
      </c>
      <c r="CB401" s="46" t="s">
        <v>240</v>
      </c>
      <c r="CC401" s="46" t="s">
        <v>1335</v>
      </c>
      <c r="CD401" s="46" t="s">
        <v>237</v>
      </c>
      <c r="CU401" s="46" t="s">
        <v>264</v>
      </c>
      <c r="DA401" s="46" t="s">
        <v>246</v>
      </c>
      <c r="DB401" s="46" t="s">
        <v>265</v>
      </c>
      <c r="DC401" s="46" t="s">
        <v>245</v>
      </c>
      <c r="DD401" s="46" t="s">
        <v>265</v>
      </c>
      <c r="DE401" s="46" t="s">
        <v>245</v>
      </c>
      <c r="DF401" s="46" t="s">
        <v>265</v>
      </c>
      <c r="DG401" s="46" t="s">
        <v>265</v>
      </c>
      <c r="DH401" s="46" t="s">
        <v>247</v>
      </c>
      <c r="DK401" s="46" t="b">
        <f>vw_ET_Dataset_Public[[#This Row],[Event Location:  State PCODE]]=vw_ET_Dataset_Public[[#This Row],[Arrival from: Admin 1 PCODE]]</f>
        <v>1</v>
      </c>
      <c r="DL401" s="46" t="b">
        <f>vw_ET_Dataset_Public[[#This Row],[Event Location:  County PCODE]]=vw_ET_Dataset_Public[[#This Row],[Arrival from: Admin 2 PCODE]]</f>
        <v>1</v>
      </c>
      <c r="DM401" s="46" t="b">
        <f>vw_ET_Dataset_Public[[#This Row],[Event Location:  Payam PCODE]]=vw_ET_Dataset_Public[[#This Row],[Arrival from: Admin 3 PCODE]]</f>
        <v>1</v>
      </c>
      <c r="DN401" s="46" t="s">
        <v>3390</v>
      </c>
    </row>
    <row r="402" spans="1:118" x14ac:dyDescent="0.35">
      <c r="A402" s="46" t="s">
        <v>1349</v>
      </c>
      <c r="B402" s="47">
        <v>44416</v>
      </c>
      <c r="C402" s="47">
        <v>44414</v>
      </c>
      <c r="D402" s="47">
        <v>44414</v>
      </c>
      <c r="E402" s="46" t="s">
        <v>841</v>
      </c>
      <c r="F402" s="46" t="s">
        <v>57</v>
      </c>
      <c r="G402" s="46" t="s">
        <v>1321</v>
      </c>
      <c r="H402" s="46" t="s">
        <v>98</v>
      </c>
      <c r="I402" s="46" t="s">
        <v>1327</v>
      </c>
      <c r="J402" s="46" t="s">
        <v>1325</v>
      </c>
      <c r="K402" s="46" t="s">
        <v>1346</v>
      </c>
      <c r="L402" s="46" t="s">
        <v>1345</v>
      </c>
      <c r="M402" s="46">
        <v>8.9971714400000007</v>
      </c>
      <c r="N402" s="46">
        <v>29.673067419999999</v>
      </c>
      <c r="O402" s="46" t="s">
        <v>253</v>
      </c>
      <c r="P402" s="46" t="s">
        <v>233</v>
      </c>
      <c r="Q402" s="46" t="s">
        <v>6</v>
      </c>
      <c r="U402" s="46" t="b">
        <v>1</v>
      </c>
      <c r="V402" s="46">
        <v>45</v>
      </c>
      <c r="W402" s="46">
        <v>270</v>
      </c>
      <c r="X402" s="46">
        <v>7</v>
      </c>
      <c r="Y402" s="46">
        <v>18</v>
      </c>
      <c r="Z402" s="46">
        <v>15</v>
      </c>
      <c r="AA402" s="46">
        <v>40</v>
      </c>
      <c r="AB402" s="46">
        <v>38</v>
      </c>
      <c r="AC402" s="46">
        <v>15</v>
      </c>
      <c r="AD402" s="46">
        <v>8</v>
      </c>
      <c r="AE402" s="46">
        <v>15</v>
      </c>
      <c r="AF402" s="46">
        <v>26</v>
      </c>
      <c r="AG402" s="46">
        <v>38</v>
      </c>
      <c r="AH402" s="46">
        <v>29</v>
      </c>
      <c r="AI402" s="46">
        <v>21</v>
      </c>
      <c r="AJ402" s="46">
        <v>133</v>
      </c>
      <c r="AK402" s="46">
        <v>137</v>
      </c>
      <c r="AL402" s="46">
        <v>48</v>
      </c>
      <c r="AM402" s="46">
        <v>36</v>
      </c>
      <c r="AN402" s="46">
        <v>270</v>
      </c>
      <c r="AO402" s="46" t="s">
        <v>13</v>
      </c>
      <c r="AP402" s="46" t="s">
        <v>48</v>
      </c>
      <c r="AR402" s="46" t="s">
        <v>272</v>
      </c>
      <c r="AV402" s="46" t="s">
        <v>255</v>
      </c>
      <c r="AX402" s="46" t="s">
        <v>65</v>
      </c>
      <c r="BD402" s="46" t="s">
        <v>256</v>
      </c>
      <c r="BO402" s="46" t="b">
        <v>1</v>
      </c>
      <c r="BP402" s="46" t="s">
        <v>237</v>
      </c>
      <c r="BQ402" s="46" t="s">
        <v>242</v>
      </c>
      <c r="BR402" s="46" t="s">
        <v>238</v>
      </c>
      <c r="BS402" s="46" t="s">
        <v>841</v>
      </c>
      <c r="BT402" s="46" t="s">
        <v>57</v>
      </c>
      <c r="BU402" s="46" t="s">
        <v>1321</v>
      </c>
      <c r="BV402" s="46" t="s">
        <v>98</v>
      </c>
      <c r="BX402" s="46" t="s">
        <v>1325</v>
      </c>
      <c r="BY402" s="46" t="s">
        <v>1327</v>
      </c>
      <c r="CA402" s="46" t="s">
        <v>1364</v>
      </c>
      <c r="CB402" s="46" t="s">
        <v>1363</v>
      </c>
      <c r="CC402" s="46" t="s">
        <v>1325</v>
      </c>
      <c r="CD402" s="46" t="s">
        <v>237</v>
      </c>
      <c r="CU402" s="46" t="s">
        <v>264</v>
      </c>
      <c r="DA402" s="46" t="s">
        <v>246</v>
      </c>
      <c r="DB402" s="46" t="s">
        <v>265</v>
      </c>
      <c r="DC402" s="46" t="s">
        <v>245</v>
      </c>
      <c r="DD402" s="46" t="s">
        <v>245</v>
      </c>
      <c r="DE402" s="46" t="s">
        <v>245</v>
      </c>
      <c r="DF402" s="46" t="s">
        <v>265</v>
      </c>
      <c r="DG402" s="46" t="s">
        <v>246</v>
      </c>
      <c r="DH402" s="46" t="s">
        <v>247</v>
      </c>
      <c r="DK402" s="46" t="b">
        <f>vw_ET_Dataset_Public[[#This Row],[Event Location:  State PCODE]]=vw_ET_Dataset_Public[[#This Row],[Arrival from: Admin 1 PCODE]]</f>
        <v>1</v>
      </c>
      <c r="DL402" s="46" t="b">
        <f>vw_ET_Dataset_Public[[#This Row],[Event Location:  County PCODE]]=vw_ET_Dataset_Public[[#This Row],[Arrival from: Admin 2 PCODE]]</f>
        <v>1</v>
      </c>
      <c r="DM402" s="46" t="b">
        <f>vw_ET_Dataset_Public[[#This Row],[Event Location:  Payam PCODE]]=vw_ET_Dataset_Public[[#This Row],[Arrival from: Admin 3 PCODE]]</f>
        <v>1</v>
      </c>
      <c r="DN402" s="46" t="s">
        <v>3390</v>
      </c>
    </row>
    <row r="403" spans="1:118" x14ac:dyDescent="0.35">
      <c r="A403" s="46" t="s">
        <v>2665</v>
      </c>
      <c r="B403" s="47">
        <v>44416</v>
      </c>
      <c r="C403" s="47">
        <v>44414</v>
      </c>
      <c r="D403" s="47">
        <v>44414</v>
      </c>
      <c r="E403" s="46" t="s">
        <v>841</v>
      </c>
      <c r="F403" s="46" t="s">
        <v>57</v>
      </c>
      <c r="G403" s="46" t="s">
        <v>1321</v>
      </c>
      <c r="H403" s="46" t="s">
        <v>98</v>
      </c>
      <c r="I403" s="46" t="s">
        <v>1327</v>
      </c>
      <c r="J403" s="46" t="s">
        <v>1325</v>
      </c>
      <c r="K403" s="46" t="s">
        <v>1346</v>
      </c>
      <c r="L403" s="46" t="s">
        <v>1345</v>
      </c>
      <c r="M403" s="46">
        <v>8.9971714400000007</v>
      </c>
      <c r="N403" s="46">
        <v>29.673067419999999</v>
      </c>
      <c r="O403" s="46" t="s">
        <v>253</v>
      </c>
      <c r="P403" s="46" t="s">
        <v>233</v>
      </c>
      <c r="Q403" s="46" t="s">
        <v>6</v>
      </c>
      <c r="U403" s="46" t="b">
        <v>1</v>
      </c>
      <c r="V403" s="46">
        <v>116</v>
      </c>
      <c r="W403" s="46">
        <v>696</v>
      </c>
      <c r="X403" s="46">
        <v>25</v>
      </c>
      <c r="Y403" s="46">
        <v>118</v>
      </c>
      <c r="Z403" s="46">
        <v>38</v>
      </c>
      <c r="AA403" s="46">
        <v>150</v>
      </c>
      <c r="AB403" s="46">
        <v>25</v>
      </c>
      <c r="AC403" s="46">
        <v>15</v>
      </c>
      <c r="AD403" s="46">
        <v>42</v>
      </c>
      <c r="AE403" s="46">
        <v>31</v>
      </c>
      <c r="AF403" s="46">
        <v>100</v>
      </c>
      <c r="AG403" s="46">
        <v>100</v>
      </c>
      <c r="AH403" s="46">
        <v>27</v>
      </c>
      <c r="AI403" s="46">
        <v>25</v>
      </c>
      <c r="AJ403" s="46">
        <v>371</v>
      </c>
      <c r="AK403" s="46">
        <v>325</v>
      </c>
      <c r="AL403" s="46">
        <v>216</v>
      </c>
      <c r="AM403" s="46">
        <v>40</v>
      </c>
      <c r="AN403" s="46">
        <v>696</v>
      </c>
      <c r="AO403" s="46" t="s">
        <v>13</v>
      </c>
      <c r="AP403" s="46" t="s">
        <v>48</v>
      </c>
      <c r="AR403" s="46" t="s">
        <v>272</v>
      </c>
      <c r="AV403" s="46" t="s">
        <v>255</v>
      </c>
      <c r="AX403" s="46" t="s">
        <v>65</v>
      </c>
      <c r="BD403" s="46" t="s">
        <v>256</v>
      </c>
      <c r="BO403" s="46" t="b">
        <v>1</v>
      </c>
      <c r="BP403" s="46" t="s">
        <v>237</v>
      </c>
      <c r="BQ403" s="46" t="s">
        <v>242</v>
      </c>
      <c r="BR403" s="46" t="s">
        <v>238</v>
      </c>
      <c r="BS403" s="46" t="s">
        <v>841</v>
      </c>
      <c r="BT403" s="46" t="s">
        <v>57</v>
      </c>
      <c r="BU403" s="46" t="s">
        <v>1321</v>
      </c>
      <c r="BV403" s="46" t="s">
        <v>98</v>
      </c>
      <c r="BX403" s="46" t="s">
        <v>1325</v>
      </c>
      <c r="BY403" s="46" t="s">
        <v>1327</v>
      </c>
      <c r="CA403" s="46" t="s">
        <v>244</v>
      </c>
      <c r="CB403" s="46" t="s">
        <v>240</v>
      </c>
      <c r="CC403" s="46" t="s">
        <v>257</v>
      </c>
      <c r="CD403" s="46" t="s">
        <v>237</v>
      </c>
      <c r="CU403" s="46" t="s">
        <v>264</v>
      </c>
      <c r="DA403" s="46" t="s">
        <v>246</v>
      </c>
      <c r="DB403" s="46" t="s">
        <v>265</v>
      </c>
      <c r="DC403" s="46" t="s">
        <v>265</v>
      </c>
      <c r="DD403" s="46" t="s">
        <v>245</v>
      </c>
      <c r="DE403" s="46" t="s">
        <v>245</v>
      </c>
      <c r="DF403" s="46" t="s">
        <v>246</v>
      </c>
      <c r="DG403" s="46" t="s">
        <v>246</v>
      </c>
      <c r="DH403" s="46" t="s">
        <v>247</v>
      </c>
      <c r="DK403" s="46" t="b">
        <f>vw_ET_Dataset_Public[[#This Row],[Event Location:  State PCODE]]=vw_ET_Dataset_Public[[#This Row],[Arrival from: Admin 1 PCODE]]</f>
        <v>1</v>
      </c>
      <c r="DL403" s="46" t="b">
        <f>vw_ET_Dataset_Public[[#This Row],[Event Location:  County PCODE]]=vw_ET_Dataset_Public[[#This Row],[Arrival from: Admin 2 PCODE]]</f>
        <v>1</v>
      </c>
      <c r="DM403" s="46" t="b">
        <f>vw_ET_Dataset_Public[[#This Row],[Event Location:  Payam PCODE]]=vw_ET_Dataset_Public[[#This Row],[Arrival from: Admin 3 PCODE]]</f>
        <v>1</v>
      </c>
      <c r="DN403" s="46" t="s">
        <v>3390</v>
      </c>
    </row>
    <row r="404" spans="1:118" x14ac:dyDescent="0.35">
      <c r="A404" s="46" t="s">
        <v>1352</v>
      </c>
      <c r="B404" s="47">
        <v>44416</v>
      </c>
      <c r="C404" s="47">
        <v>44414</v>
      </c>
      <c r="D404" s="47">
        <v>44414</v>
      </c>
      <c r="E404" s="46" t="s">
        <v>841</v>
      </c>
      <c r="F404" s="46" t="s">
        <v>57</v>
      </c>
      <c r="G404" s="46" t="s">
        <v>1321</v>
      </c>
      <c r="H404" s="46" t="s">
        <v>98</v>
      </c>
      <c r="I404" s="46" t="s">
        <v>1327</v>
      </c>
      <c r="J404" s="46" t="s">
        <v>1325</v>
      </c>
      <c r="K404" s="46" t="s">
        <v>1346</v>
      </c>
      <c r="L404" s="46" t="s">
        <v>1345</v>
      </c>
      <c r="M404" s="46">
        <v>8.9971714400000007</v>
      </c>
      <c r="N404" s="46">
        <v>29.673067419999999</v>
      </c>
      <c r="O404" s="46" t="s">
        <v>253</v>
      </c>
      <c r="P404" s="46" t="s">
        <v>233</v>
      </c>
      <c r="Q404" s="46" t="s">
        <v>6</v>
      </c>
      <c r="U404" s="46" t="b">
        <v>1</v>
      </c>
      <c r="V404" s="46">
        <v>83</v>
      </c>
      <c r="W404" s="46">
        <v>498</v>
      </c>
      <c r="X404" s="46">
        <v>35</v>
      </c>
      <c r="Y404" s="46">
        <v>30</v>
      </c>
      <c r="Z404" s="46">
        <v>28</v>
      </c>
      <c r="AA404" s="46">
        <v>40</v>
      </c>
      <c r="AB404" s="46">
        <v>60</v>
      </c>
      <c r="AC404" s="46">
        <v>15</v>
      </c>
      <c r="AD404" s="46">
        <v>55</v>
      </c>
      <c r="AE404" s="46">
        <v>55</v>
      </c>
      <c r="AF404" s="46">
        <v>35</v>
      </c>
      <c r="AG404" s="46">
        <v>50</v>
      </c>
      <c r="AH404" s="46">
        <v>70</v>
      </c>
      <c r="AI404" s="46">
        <v>25</v>
      </c>
      <c r="AJ404" s="46">
        <v>208</v>
      </c>
      <c r="AK404" s="46">
        <v>290</v>
      </c>
      <c r="AL404" s="46">
        <v>175</v>
      </c>
      <c r="AM404" s="46">
        <v>40</v>
      </c>
      <c r="AN404" s="46">
        <v>498</v>
      </c>
      <c r="AO404" s="46" t="s">
        <v>13</v>
      </c>
      <c r="AP404" s="46" t="s">
        <v>48</v>
      </c>
      <c r="AR404" s="46" t="s">
        <v>272</v>
      </c>
      <c r="AV404" s="46" t="s">
        <v>255</v>
      </c>
      <c r="AX404" s="46" t="s">
        <v>65</v>
      </c>
      <c r="BD404" s="46" t="s">
        <v>256</v>
      </c>
      <c r="BO404" s="46" t="b">
        <v>1</v>
      </c>
      <c r="BP404" s="46" t="s">
        <v>237</v>
      </c>
      <c r="BQ404" s="46" t="s">
        <v>242</v>
      </c>
      <c r="BR404" s="46" t="s">
        <v>238</v>
      </c>
      <c r="BS404" s="46" t="s">
        <v>841</v>
      </c>
      <c r="BT404" s="46" t="s">
        <v>57</v>
      </c>
      <c r="BU404" s="46" t="s">
        <v>1321</v>
      </c>
      <c r="BV404" s="46" t="s">
        <v>98</v>
      </c>
      <c r="BX404" s="46" t="s">
        <v>1325</v>
      </c>
      <c r="BY404" s="46" t="s">
        <v>1327</v>
      </c>
      <c r="CA404" s="46" t="s">
        <v>244</v>
      </c>
      <c r="CB404" s="46" t="s">
        <v>240</v>
      </c>
      <c r="CC404" s="46" t="s">
        <v>1398</v>
      </c>
      <c r="CD404" s="46" t="s">
        <v>237</v>
      </c>
      <c r="CU404" s="46" t="s">
        <v>264</v>
      </c>
      <c r="DA404" s="46" t="s">
        <v>246</v>
      </c>
      <c r="DB404" s="46" t="s">
        <v>265</v>
      </c>
      <c r="DC404" s="46" t="s">
        <v>245</v>
      </c>
      <c r="DD404" s="46" t="s">
        <v>265</v>
      </c>
      <c r="DE404" s="46" t="s">
        <v>245</v>
      </c>
      <c r="DF404" s="46" t="s">
        <v>265</v>
      </c>
      <c r="DG404" s="46" t="s">
        <v>246</v>
      </c>
      <c r="DH404" s="46" t="s">
        <v>247</v>
      </c>
      <c r="DK404" s="46" t="b">
        <f>vw_ET_Dataset_Public[[#This Row],[Event Location:  State PCODE]]=vw_ET_Dataset_Public[[#This Row],[Arrival from: Admin 1 PCODE]]</f>
        <v>1</v>
      </c>
      <c r="DL404" s="46" t="b">
        <f>vw_ET_Dataset_Public[[#This Row],[Event Location:  County PCODE]]=vw_ET_Dataset_Public[[#This Row],[Arrival from: Admin 2 PCODE]]</f>
        <v>1</v>
      </c>
      <c r="DM404" s="46" t="b">
        <f>vw_ET_Dataset_Public[[#This Row],[Event Location:  Payam PCODE]]=vw_ET_Dataset_Public[[#This Row],[Arrival from: Admin 3 PCODE]]</f>
        <v>1</v>
      </c>
      <c r="DN404" s="46" t="s">
        <v>3390</v>
      </c>
    </row>
    <row r="405" spans="1:118" x14ac:dyDescent="0.35">
      <c r="A405" s="46" t="s">
        <v>2666</v>
      </c>
      <c r="B405" s="47">
        <v>44416</v>
      </c>
      <c r="C405" s="47">
        <v>44414</v>
      </c>
      <c r="D405" s="47">
        <v>44414</v>
      </c>
      <c r="E405" s="46" t="s">
        <v>841</v>
      </c>
      <c r="F405" s="46" t="s">
        <v>57</v>
      </c>
      <c r="G405" s="46" t="s">
        <v>1321</v>
      </c>
      <c r="H405" s="46" t="s">
        <v>98</v>
      </c>
      <c r="I405" s="46" t="s">
        <v>1327</v>
      </c>
      <c r="J405" s="46" t="s">
        <v>1325</v>
      </c>
      <c r="K405" s="46" t="s">
        <v>1346</v>
      </c>
      <c r="L405" s="46" t="s">
        <v>1345</v>
      </c>
      <c r="M405" s="46">
        <v>8.9971714400000007</v>
      </c>
      <c r="N405" s="46">
        <v>29.673067419999999</v>
      </c>
      <c r="O405" s="46" t="s">
        <v>253</v>
      </c>
      <c r="P405" s="46" t="s">
        <v>233</v>
      </c>
      <c r="Q405" s="46" t="s">
        <v>6</v>
      </c>
      <c r="U405" s="46" t="b">
        <v>1</v>
      </c>
      <c r="V405" s="46">
        <v>86</v>
      </c>
      <c r="W405" s="46">
        <v>516</v>
      </c>
      <c r="X405" s="46">
        <v>40</v>
      </c>
      <c r="Y405" s="46">
        <v>60</v>
      </c>
      <c r="Z405" s="46">
        <v>50</v>
      </c>
      <c r="AA405" s="46">
        <v>60</v>
      </c>
      <c r="AB405" s="46">
        <v>38</v>
      </c>
      <c r="AC405" s="46">
        <v>30</v>
      </c>
      <c r="AD405" s="46">
        <v>43</v>
      </c>
      <c r="AE405" s="46">
        <v>50</v>
      </c>
      <c r="AF405" s="46">
        <v>60</v>
      </c>
      <c r="AG405" s="46">
        <v>30</v>
      </c>
      <c r="AH405" s="46">
        <v>40</v>
      </c>
      <c r="AI405" s="46">
        <v>15</v>
      </c>
      <c r="AJ405" s="46">
        <v>278</v>
      </c>
      <c r="AK405" s="46">
        <v>238</v>
      </c>
      <c r="AL405" s="46">
        <v>193</v>
      </c>
      <c r="AM405" s="46">
        <v>45</v>
      </c>
      <c r="AN405" s="46">
        <v>516</v>
      </c>
      <c r="AO405" s="46" t="s">
        <v>13</v>
      </c>
      <c r="AP405" s="46" t="s">
        <v>48</v>
      </c>
      <c r="AR405" s="46" t="s">
        <v>272</v>
      </c>
      <c r="AV405" s="46" t="s">
        <v>255</v>
      </c>
      <c r="AX405" s="46" t="s">
        <v>65</v>
      </c>
      <c r="BD405" s="46" t="s">
        <v>256</v>
      </c>
      <c r="BO405" s="46" t="b">
        <v>1</v>
      </c>
      <c r="BP405" s="46" t="s">
        <v>237</v>
      </c>
      <c r="BQ405" s="46" t="s">
        <v>242</v>
      </c>
      <c r="BR405" s="46" t="s">
        <v>238</v>
      </c>
      <c r="BS405" s="46" t="s">
        <v>841</v>
      </c>
      <c r="BT405" s="46" t="s">
        <v>57</v>
      </c>
      <c r="BU405" s="46" t="s">
        <v>1321</v>
      </c>
      <c r="BV405" s="46" t="s">
        <v>98</v>
      </c>
      <c r="BX405" s="46" t="s">
        <v>1325</v>
      </c>
      <c r="BY405" s="46" t="s">
        <v>1327</v>
      </c>
      <c r="CA405" s="46" t="s">
        <v>244</v>
      </c>
      <c r="CB405" s="46" t="s">
        <v>240</v>
      </c>
      <c r="CC405" s="46" t="s">
        <v>1355</v>
      </c>
      <c r="CD405" s="46" t="s">
        <v>237</v>
      </c>
      <c r="CU405" s="46" t="s">
        <v>264</v>
      </c>
      <c r="DA405" s="46" t="s">
        <v>246</v>
      </c>
      <c r="DB405" s="46" t="s">
        <v>265</v>
      </c>
      <c r="DC405" s="46" t="s">
        <v>265</v>
      </c>
      <c r="DD405" s="46" t="s">
        <v>246</v>
      </c>
      <c r="DE405" s="46" t="s">
        <v>245</v>
      </c>
      <c r="DF405" s="46" t="s">
        <v>265</v>
      </c>
      <c r="DG405" s="46" t="s">
        <v>246</v>
      </c>
      <c r="DH405" s="46" t="s">
        <v>247</v>
      </c>
      <c r="DK405" s="46" t="b">
        <f>vw_ET_Dataset_Public[[#This Row],[Event Location:  State PCODE]]=vw_ET_Dataset_Public[[#This Row],[Arrival from: Admin 1 PCODE]]</f>
        <v>1</v>
      </c>
      <c r="DL405" s="46" t="b">
        <f>vw_ET_Dataset_Public[[#This Row],[Event Location:  County PCODE]]=vw_ET_Dataset_Public[[#This Row],[Arrival from: Admin 2 PCODE]]</f>
        <v>1</v>
      </c>
      <c r="DM405" s="46" t="b">
        <f>vw_ET_Dataset_Public[[#This Row],[Event Location:  Payam PCODE]]=vw_ET_Dataset_Public[[#This Row],[Arrival from: Admin 3 PCODE]]</f>
        <v>1</v>
      </c>
      <c r="DN405" s="46" t="s">
        <v>3390</v>
      </c>
    </row>
    <row r="406" spans="1:118" x14ac:dyDescent="0.35">
      <c r="A406" s="46" t="s">
        <v>2663</v>
      </c>
      <c r="B406" s="47">
        <v>44416</v>
      </c>
      <c r="C406" s="47">
        <v>44415</v>
      </c>
      <c r="D406" s="47">
        <v>44415</v>
      </c>
      <c r="E406" s="46" t="s">
        <v>841</v>
      </c>
      <c r="F406" s="46" t="s">
        <v>57</v>
      </c>
      <c r="G406" s="46" t="s">
        <v>1321</v>
      </c>
      <c r="H406" s="46" t="s">
        <v>98</v>
      </c>
      <c r="I406" s="46" t="s">
        <v>1327</v>
      </c>
      <c r="J406" s="46" t="s">
        <v>1325</v>
      </c>
      <c r="K406" s="46" t="s">
        <v>1346</v>
      </c>
      <c r="L406" s="46" t="s">
        <v>1345</v>
      </c>
      <c r="M406" s="46">
        <v>8.9971714400000007</v>
      </c>
      <c r="N406" s="46">
        <v>29.673067419999999</v>
      </c>
      <c r="O406" s="46" t="s">
        <v>253</v>
      </c>
      <c r="P406" s="46" t="s">
        <v>233</v>
      </c>
      <c r="Q406" s="46" t="s">
        <v>6</v>
      </c>
      <c r="U406" s="46" t="b">
        <v>1</v>
      </c>
      <c r="V406" s="46">
        <v>35</v>
      </c>
      <c r="W406" s="46">
        <v>210</v>
      </c>
      <c r="X406" s="46">
        <v>7</v>
      </c>
      <c r="Y406" s="46">
        <v>20</v>
      </c>
      <c r="Z406" s="46">
        <v>38</v>
      </c>
      <c r="AA406" s="46">
        <v>12</v>
      </c>
      <c r="AB406" s="46">
        <v>14</v>
      </c>
      <c r="AC406" s="46">
        <v>6</v>
      </c>
      <c r="AD406" s="46">
        <v>12</v>
      </c>
      <c r="AE406" s="46">
        <v>12</v>
      </c>
      <c r="AF406" s="46">
        <v>25</v>
      </c>
      <c r="AG406" s="46">
        <v>38</v>
      </c>
      <c r="AH406" s="46">
        <v>18</v>
      </c>
      <c r="AI406" s="46">
        <v>8</v>
      </c>
      <c r="AJ406" s="46">
        <v>97</v>
      </c>
      <c r="AK406" s="46">
        <v>113</v>
      </c>
      <c r="AL406" s="46">
        <v>51</v>
      </c>
      <c r="AM406" s="46">
        <v>14</v>
      </c>
      <c r="AN406" s="46">
        <v>210</v>
      </c>
      <c r="AO406" s="46" t="s">
        <v>13</v>
      </c>
      <c r="AP406" s="46" t="s">
        <v>48</v>
      </c>
      <c r="AR406" s="46" t="s">
        <v>272</v>
      </c>
      <c r="AV406" s="46" t="s">
        <v>255</v>
      </c>
      <c r="AX406" s="46" t="s">
        <v>65</v>
      </c>
      <c r="BD406" s="46" t="s">
        <v>256</v>
      </c>
      <c r="BO406" s="46" t="b">
        <v>1</v>
      </c>
      <c r="BP406" s="46" t="s">
        <v>237</v>
      </c>
      <c r="BQ406" s="46" t="s">
        <v>242</v>
      </c>
      <c r="BR406" s="46" t="s">
        <v>238</v>
      </c>
      <c r="BS406" s="46" t="s">
        <v>841</v>
      </c>
      <c r="BT406" s="46" t="s">
        <v>57</v>
      </c>
      <c r="BU406" s="46" t="s">
        <v>1321</v>
      </c>
      <c r="BV406" s="46" t="s">
        <v>98</v>
      </c>
      <c r="BX406" s="46" t="s">
        <v>1325</v>
      </c>
      <c r="BY406" s="46" t="s">
        <v>1327</v>
      </c>
      <c r="CA406" s="46" t="s">
        <v>1348</v>
      </c>
      <c r="CB406" s="46" t="s">
        <v>1347</v>
      </c>
      <c r="CC406" s="46" t="s">
        <v>1325</v>
      </c>
      <c r="CD406" s="46" t="s">
        <v>237</v>
      </c>
      <c r="CU406" s="46" t="s">
        <v>264</v>
      </c>
      <c r="DA406" s="46" t="s">
        <v>246</v>
      </c>
      <c r="DB406" s="46" t="s">
        <v>265</v>
      </c>
      <c r="DC406" s="46" t="s">
        <v>265</v>
      </c>
      <c r="DD406" s="46" t="s">
        <v>265</v>
      </c>
      <c r="DE406" s="46" t="s">
        <v>245</v>
      </c>
      <c r="DF406" s="46" t="s">
        <v>246</v>
      </c>
      <c r="DG406" s="46" t="s">
        <v>246</v>
      </c>
      <c r="DH406" s="46" t="s">
        <v>247</v>
      </c>
      <c r="DK406" s="46" t="b">
        <f>vw_ET_Dataset_Public[[#This Row],[Event Location:  State PCODE]]=vw_ET_Dataset_Public[[#This Row],[Arrival from: Admin 1 PCODE]]</f>
        <v>1</v>
      </c>
      <c r="DL406" s="46" t="b">
        <f>vw_ET_Dataset_Public[[#This Row],[Event Location:  County PCODE]]=vw_ET_Dataset_Public[[#This Row],[Arrival from: Admin 2 PCODE]]</f>
        <v>1</v>
      </c>
      <c r="DM406" s="46" t="b">
        <f>vw_ET_Dataset_Public[[#This Row],[Event Location:  Payam PCODE]]=vw_ET_Dataset_Public[[#This Row],[Arrival from: Admin 3 PCODE]]</f>
        <v>1</v>
      </c>
      <c r="DN406" s="46" t="s">
        <v>3390</v>
      </c>
    </row>
    <row r="407" spans="1:118" x14ac:dyDescent="0.35">
      <c r="A407" s="46" t="s">
        <v>1341</v>
      </c>
      <c r="B407" s="47">
        <v>44416</v>
      </c>
      <c r="C407" s="47">
        <v>44415</v>
      </c>
      <c r="D407" s="47">
        <v>44415</v>
      </c>
      <c r="E407" s="46" t="s">
        <v>841</v>
      </c>
      <c r="F407" s="46" t="s">
        <v>57</v>
      </c>
      <c r="G407" s="46" t="s">
        <v>1321</v>
      </c>
      <c r="H407" s="46" t="s">
        <v>98</v>
      </c>
      <c r="I407" s="46" t="s">
        <v>1327</v>
      </c>
      <c r="J407" s="46" t="s">
        <v>1325</v>
      </c>
      <c r="K407" s="46" t="s">
        <v>1346</v>
      </c>
      <c r="L407" s="46" t="s">
        <v>1345</v>
      </c>
      <c r="M407" s="46">
        <v>8.9971714400000007</v>
      </c>
      <c r="N407" s="46">
        <v>29.673067419999999</v>
      </c>
      <c r="O407" s="46" t="s">
        <v>253</v>
      </c>
      <c r="P407" s="46" t="s">
        <v>233</v>
      </c>
      <c r="Q407" s="46" t="s">
        <v>6</v>
      </c>
      <c r="U407" s="46" t="b">
        <v>1</v>
      </c>
      <c r="V407" s="46">
        <v>30</v>
      </c>
      <c r="W407" s="46">
        <v>180</v>
      </c>
      <c r="X407" s="46">
        <v>5</v>
      </c>
      <c r="Y407" s="46">
        <v>8</v>
      </c>
      <c r="Z407" s="46">
        <v>22</v>
      </c>
      <c r="AA407" s="46">
        <v>20</v>
      </c>
      <c r="AB407" s="46">
        <v>28</v>
      </c>
      <c r="AC407" s="46">
        <v>10</v>
      </c>
      <c r="AD407" s="46">
        <v>7</v>
      </c>
      <c r="AE407" s="46">
        <v>12</v>
      </c>
      <c r="AF407" s="46">
        <v>10</v>
      </c>
      <c r="AG407" s="46">
        <v>28</v>
      </c>
      <c r="AH407" s="46">
        <v>22</v>
      </c>
      <c r="AI407" s="46">
        <v>8</v>
      </c>
      <c r="AJ407" s="46">
        <v>93</v>
      </c>
      <c r="AK407" s="46">
        <v>87</v>
      </c>
      <c r="AL407" s="46">
        <v>32</v>
      </c>
      <c r="AM407" s="46">
        <v>18</v>
      </c>
      <c r="AN407" s="46">
        <v>180</v>
      </c>
      <c r="AO407" s="46" t="s">
        <v>13</v>
      </c>
      <c r="AP407" s="46" t="s">
        <v>48</v>
      </c>
      <c r="AR407" s="46" t="s">
        <v>272</v>
      </c>
      <c r="AV407" s="46" t="s">
        <v>255</v>
      </c>
      <c r="AX407" s="46" t="s">
        <v>65</v>
      </c>
      <c r="BD407" s="46" t="s">
        <v>256</v>
      </c>
      <c r="BO407" s="46" t="b">
        <v>1</v>
      </c>
      <c r="BP407" s="46" t="s">
        <v>237</v>
      </c>
      <c r="BQ407" s="46" t="s">
        <v>242</v>
      </c>
      <c r="BR407" s="46" t="s">
        <v>238</v>
      </c>
      <c r="BS407" s="46" t="s">
        <v>841</v>
      </c>
      <c r="BT407" s="46" t="s">
        <v>57</v>
      </c>
      <c r="BU407" s="46" t="s">
        <v>1321</v>
      </c>
      <c r="BV407" s="46" t="s">
        <v>98</v>
      </c>
      <c r="BX407" s="46" t="s">
        <v>1325</v>
      </c>
      <c r="BY407" s="46" t="s">
        <v>1327</v>
      </c>
      <c r="CA407" s="46" t="s">
        <v>244</v>
      </c>
      <c r="CB407" s="46" t="s">
        <v>240</v>
      </c>
      <c r="CC407" s="46" t="s">
        <v>1396</v>
      </c>
      <c r="CD407" s="46" t="s">
        <v>237</v>
      </c>
      <c r="CU407" s="46" t="s">
        <v>264</v>
      </c>
      <c r="DA407" s="46" t="s">
        <v>246</v>
      </c>
      <c r="DB407" s="46" t="s">
        <v>246</v>
      </c>
      <c r="DC407" s="46" t="s">
        <v>246</v>
      </c>
      <c r="DD407" s="46" t="s">
        <v>246</v>
      </c>
      <c r="DE407" s="46" t="s">
        <v>245</v>
      </c>
      <c r="DF407" s="46" t="s">
        <v>245</v>
      </c>
      <c r="DG407" s="46" t="s">
        <v>265</v>
      </c>
      <c r="DH407" s="46" t="s">
        <v>247</v>
      </c>
      <c r="DK407" s="46" t="b">
        <f>vw_ET_Dataset_Public[[#This Row],[Event Location:  State PCODE]]=vw_ET_Dataset_Public[[#This Row],[Arrival from: Admin 1 PCODE]]</f>
        <v>1</v>
      </c>
      <c r="DL407" s="46" t="b">
        <f>vw_ET_Dataset_Public[[#This Row],[Event Location:  County PCODE]]=vw_ET_Dataset_Public[[#This Row],[Arrival from: Admin 2 PCODE]]</f>
        <v>1</v>
      </c>
      <c r="DM407" s="46" t="b">
        <f>vw_ET_Dataset_Public[[#This Row],[Event Location:  Payam PCODE]]=vw_ET_Dataset_Public[[#This Row],[Arrival from: Admin 3 PCODE]]</f>
        <v>1</v>
      </c>
      <c r="DN407" s="46" t="s">
        <v>3390</v>
      </c>
    </row>
    <row r="408" spans="1:118" x14ac:dyDescent="0.35">
      <c r="A408" s="46" t="s">
        <v>1068</v>
      </c>
      <c r="B408" s="47">
        <v>44416</v>
      </c>
      <c r="C408" s="47">
        <v>44415</v>
      </c>
      <c r="D408" s="47">
        <v>44416</v>
      </c>
      <c r="E408" s="46" t="s">
        <v>841</v>
      </c>
      <c r="F408" s="46" t="s">
        <v>57</v>
      </c>
      <c r="G408" s="46" t="s">
        <v>1054</v>
      </c>
      <c r="H408" s="46" t="s">
        <v>100</v>
      </c>
      <c r="I408" s="46" t="s">
        <v>1070</v>
      </c>
      <c r="J408" s="46" t="s">
        <v>1069</v>
      </c>
      <c r="K408" s="46" t="s">
        <v>1071</v>
      </c>
      <c r="L408" s="46" t="s">
        <v>1069</v>
      </c>
      <c r="M408" s="46">
        <v>8.3330199999999994</v>
      </c>
      <c r="N408" s="46">
        <v>30.19773</v>
      </c>
      <c r="O408" s="46" t="s">
        <v>253</v>
      </c>
      <c r="P408" s="46" t="s">
        <v>233</v>
      </c>
      <c r="Q408" s="46" t="s">
        <v>6</v>
      </c>
      <c r="R408" s="46" t="b">
        <v>0</v>
      </c>
      <c r="S408" s="46" t="b">
        <v>0</v>
      </c>
      <c r="T408" s="46" t="b">
        <v>0</v>
      </c>
      <c r="U408" s="46" t="b">
        <v>1</v>
      </c>
      <c r="V408" s="46">
        <v>10</v>
      </c>
      <c r="W408" s="46">
        <v>60</v>
      </c>
      <c r="X408" s="46">
        <v>1</v>
      </c>
      <c r="Y408" s="46">
        <v>3</v>
      </c>
      <c r="Z408" s="46">
        <v>5</v>
      </c>
      <c r="AA408" s="46">
        <v>7</v>
      </c>
      <c r="AB408" s="46">
        <v>8</v>
      </c>
      <c r="AC408" s="46">
        <v>4</v>
      </c>
      <c r="AD408" s="46">
        <v>2</v>
      </c>
      <c r="AE408" s="46">
        <v>2</v>
      </c>
      <c r="AF408" s="46">
        <v>13</v>
      </c>
      <c r="AG408" s="46">
        <v>8</v>
      </c>
      <c r="AH408" s="46">
        <v>4</v>
      </c>
      <c r="AI408" s="46">
        <v>3</v>
      </c>
      <c r="AJ408" s="46">
        <v>28</v>
      </c>
      <c r="AK408" s="46">
        <v>32</v>
      </c>
      <c r="AL408" s="46">
        <v>8</v>
      </c>
      <c r="AM408" s="46">
        <v>7</v>
      </c>
      <c r="AN408" s="46">
        <v>60</v>
      </c>
      <c r="AO408" s="46" t="s">
        <v>12</v>
      </c>
      <c r="AP408" s="46" t="s">
        <v>48</v>
      </c>
      <c r="AR408" s="46" t="s">
        <v>234</v>
      </c>
      <c r="AV408" s="46" t="s">
        <v>255</v>
      </c>
      <c r="AX408" s="46" t="s">
        <v>65</v>
      </c>
      <c r="BD408" s="46" t="s">
        <v>237</v>
      </c>
      <c r="BE408" s="46" t="b">
        <v>0</v>
      </c>
      <c r="BF408" s="46" t="b">
        <v>0</v>
      </c>
      <c r="BG408" s="46" t="b">
        <v>0</v>
      </c>
      <c r="BH408" s="46" t="b">
        <v>0</v>
      </c>
      <c r="BI408" s="46" t="b">
        <v>0</v>
      </c>
      <c r="BJ408" s="46" t="b">
        <v>0</v>
      </c>
      <c r="BK408" s="46" t="b">
        <v>0</v>
      </c>
      <c r="BL408" s="46" t="b">
        <v>0</v>
      </c>
      <c r="BM408" s="46" t="b">
        <v>0</v>
      </c>
      <c r="BO408" s="46" t="b">
        <v>0</v>
      </c>
      <c r="BP408" s="46" t="s">
        <v>237</v>
      </c>
      <c r="BQ408" s="46" t="s">
        <v>242</v>
      </c>
      <c r="BR408" s="46" t="s">
        <v>238</v>
      </c>
      <c r="BS408" s="46" t="s">
        <v>841</v>
      </c>
      <c r="BT408" s="46" t="s">
        <v>57</v>
      </c>
      <c r="BU408" s="46" t="s">
        <v>1054</v>
      </c>
      <c r="BV408" s="46" t="s">
        <v>100</v>
      </c>
      <c r="BX408" s="46" t="s">
        <v>1069</v>
      </c>
      <c r="BY408" s="46" t="s">
        <v>1070</v>
      </c>
      <c r="CA408" s="46" t="s">
        <v>244</v>
      </c>
      <c r="CB408" s="46" t="s">
        <v>240</v>
      </c>
      <c r="CC408" s="46" t="s">
        <v>1072</v>
      </c>
      <c r="CD408" s="46" t="s">
        <v>237</v>
      </c>
      <c r="CU408" s="46" t="s">
        <v>264</v>
      </c>
      <c r="DA408" s="46" t="s">
        <v>246</v>
      </c>
      <c r="DB408" s="46" t="s">
        <v>246</v>
      </c>
      <c r="DC408" s="46" t="s">
        <v>246</v>
      </c>
      <c r="DD408" s="46" t="s">
        <v>265</v>
      </c>
      <c r="DE408" s="46" t="s">
        <v>265</v>
      </c>
      <c r="DF408" s="46" t="s">
        <v>245</v>
      </c>
      <c r="DG408" s="46" t="s">
        <v>246</v>
      </c>
      <c r="DH408" s="46" t="s">
        <v>247</v>
      </c>
      <c r="DK408" s="46" t="b">
        <f>vw_ET_Dataset_Public[[#This Row],[Event Location:  State PCODE]]=vw_ET_Dataset_Public[[#This Row],[Arrival from: Admin 1 PCODE]]</f>
        <v>1</v>
      </c>
      <c r="DL408" s="46" t="b">
        <f>vw_ET_Dataset_Public[[#This Row],[Event Location:  County PCODE]]=vw_ET_Dataset_Public[[#This Row],[Arrival from: Admin 2 PCODE]]</f>
        <v>1</v>
      </c>
      <c r="DM408" s="46" t="b">
        <f>vw_ET_Dataset_Public[[#This Row],[Event Location:  Payam PCODE]]=vw_ET_Dataset_Public[[#This Row],[Arrival from: Admin 3 PCODE]]</f>
        <v>1</v>
      </c>
      <c r="DN408" s="46" t="s">
        <v>3390</v>
      </c>
    </row>
    <row r="409" spans="1:118" x14ac:dyDescent="0.35">
      <c r="A409" s="46" t="s">
        <v>1073</v>
      </c>
      <c r="B409" s="47">
        <v>44416</v>
      </c>
      <c r="C409" s="47">
        <v>44415</v>
      </c>
      <c r="D409" s="47">
        <v>44416</v>
      </c>
      <c r="E409" s="46" t="s">
        <v>841</v>
      </c>
      <c r="F409" s="46" t="s">
        <v>57</v>
      </c>
      <c r="G409" s="46" t="s">
        <v>1054</v>
      </c>
      <c r="H409" s="46" t="s">
        <v>100</v>
      </c>
      <c r="I409" s="46" t="s">
        <v>1070</v>
      </c>
      <c r="J409" s="46" t="s">
        <v>1069</v>
      </c>
      <c r="K409" s="46" t="s">
        <v>1071</v>
      </c>
      <c r="L409" s="46" t="s">
        <v>1069</v>
      </c>
      <c r="M409" s="46">
        <v>8.3330199999999994</v>
      </c>
      <c r="N409" s="46">
        <v>30.19773</v>
      </c>
      <c r="O409" s="46" t="s">
        <v>253</v>
      </c>
      <c r="P409" s="46" t="s">
        <v>233</v>
      </c>
      <c r="Q409" s="46" t="s">
        <v>6</v>
      </c>
      <c r="R409" s="46" t="b">
        <v>0</v>
      </c>
      <c r="S409" s="46" t="b">
        <v>0</v>
      </c>
      <c r="T409" s="46" t="b">
        <v>0</v>
      </c>
      <c r="U409" s="46" t="b">
        <v>1</v>
      </c>
      <c r="V409" s="46">
        <v>50</v>
      </c>
      <c r="W409" s="46">
        <v>300</v>
      </c>
      <c r="X409" s="46">
        <v>4</v>
      </c>
      <c r="Y409" s="46">
        <v>15</v>
      </c>
      <c r="Z409" s="46">
        <v>30</v>
      </c>
      <c r="AA409" s="46">
        <v>60</v>
      </c>
      <c r="AB409" s="46">
        <v>41</v>
      </c>
      <c r="AC409" s="46">
        <v>10</v>
      </c>
      <c r="AD409" s="46">
        <v>5</v>
      </c>
      <c r="AE409" s="46">
        <v>10</v>
      </c>
      <c r="AF409" s="46">
        <v>50</v>
      </c>
      <c r="AG409" s="46">
        <v>39</v>
      </c>
      <c r="AH409" s="46">
        <v>23</v>
      </c>
      <c r="AI409" s="46">
        <v>13</v>
      </c>
      <c r="AJ409" s="46">
        <v>160</v>
      </c>
      <c r="AK409" s="46">
        <v>140</v>
      </c>
      <c r="AL409" s="46">
        <v>34</v>
      </c>
      <c r="AM409" s="46">
        <v>23</v>
      </c>
      <c r="AN409" s="46">
        <v>300</v>
      </c>
      <c r="AO409" s="46" t="s">
        <v>12</v>
      </c>
      <c r="AP409" s="46" t="s">
        <v>48</v>
      </c>
      <c r="AR409" s="46" t="s">
        <v>234</v>
      </c>
      <c r="AV409" s="46" t="s">
        <v>255</v>
      </c>
      <c r="AX409" s="46" t="s">
        <v>65</v>
      </c>
      <c r="BD409" s="46" t="s">
        <v>256</v>
      </c>
      <c r="BE409" s="46" t="b">
        <v>1</v>
      </c>
      <c r="BF409" s="46" t="b">
        <v>1</v>
      </c>
      <c r="BG409" s="46" t="b">
        <v>0</v>
      </c>
      <c r="BH409" s="46" t="b">
        <v>0</v>
      </c>
      <c r="BI409" s="46" t="b">
        <v>0</v>
      </c>
      <c r="BJ409" s="46" t="b">
        <v>0</v>
      </c>
      <c r="BK409" s="46" t="b">
        <v>0</v>
      </c>
      <c r="BL409" s="46" t="b">
        <v>0</v>
      </c>
      <c r="BM409" s="46" t="b">
        <v>0</v>
      </c>
      <c r="BO409" s="46" t="b">
        <v>0</v>
      </c>
      <c r="BP409" s="46" t="s">
        <v>237</v>
      </c>
      <c r="BQ409" s="46" t="s">
        <v>242</v>
      </c>
      <c r="BR409" s="46" t="s">
        <v>238</v>
      </c>
      <c r="BS409" s="46" t="s">
        <v>841</v>
      </c>
      <c r="BT409" s="46" t="s">
        <v>57</v>
      </c>
      <c r="BU409" s="46" t="s">
        <v>1054</v>
      </c>
      <c r="BV409" s="46" t="s">
        <v>100</v>
      </c>
      <c r="BX409" s="46" t="s">
        <v>1074</v>
      </c>
      <c r="BY409" s="46" t="s">
        <v>1076</v>
      </c>
      <c r="CA409" s="46" t="s">
        <v>244</v>
      </c>
      <c r="CB409" s="46" t="s">
        <v>240</v>
      </c>
      <c r="CC409" s="46" t="s">
        <v>1075</v>
      </c>
      <c r="CD409" s="46" t="s">
        <v>237</v>
      </c>
      <c r="CU409" s="46" t="s">
        <v>264</v>
      </c>
      <c r="DA409" s="46" t="s">
        <v>265</v>
      </c>
      <c r="DB409" s="46" t="s">
        <v>265</v>
      </c>
      <c r="DC409" s="46" t="s">
        <v>246</v>
      </c>
      <c r="DD409" s="46" t="s">
        <v>265</v>
      </c>
      <c r="DE409" s="46" t="s">
        <v>265</v>
      </c>
      <c r="DF409" s="46" t="s">
        <v>245</v>
      </c>
      <c r="DG409" s="46" t="s">
        <v>246</v>
      </c>
      <c r="DH409" s="46" t="s">
        <v>247</v>
      </c>
      <c r="DK409" s="46" t="b">
        <f>vw_ET_Dataset_Public[[#This Row],[Event Location:  State PCODE]]=vw_ET_Dataset_Public[[#This Row],[Arrival from: Admin 1 PCODE]]</f>
        <v>1</v>
      </c>
      <c r="DL409" s="46" t="b">
        <f>vw_ET_Dataset_Public[[#This Row],[Event Location:  County PCODE]]=vw_ET_Dataset_Public[[#This Row],[Arrival from: Admin 2 PCODE]]</f>
        <v>1</v>
      </c>
      <c r="DM409" s="46" t="b">
        <f>vw_ET_Dataset_Public[[#This Row],[Event Location:  Payam PCODE]]=vw_ET_Dataset_Public[[#This Row],[Arrival from: Admin 3 PCODE]]</f>
        <v>0</v>
      </c>
      <c r="DN409" s="46" t="s">
        <v>3391</v>
      </c>
    </row>
    <row r="410" spans="1:118" x14ac:dyDescent="0.35">
      <c r="A410" s="46" t="s">
        <v>1077</v>
      </c>
      <c r="B410" s="47">
        <v>44416</v>
      </c>
      <c r="C410" s="47">
        <v>44415</v>
      </c>
      <c r="D410" s="47">
        <v>44416</v>
      </c>
      <c r="E410" s="46" t="s">
        <v>841</v>
      </c>
      <c r="F410" s="46" t="s">
        <v>57</v>
      </c>
      <c r="G410" s="46" t="s">
        <v>1054</v>
      </c>
      <c r="H410" s="46" t="s">
        <v>100</v>
      </c>
      <c r="I410" s="46" t="s">
        <v>1070</v>
      </c>
      <c r="J410" s="46" t="s">
        <v>1069</v>
      </c>
      <c r="K410" s="46" t="s">
        <v>1071</v>
      </c>
      <c r="L410" s="46" t="s">
        <v>1069</v>
      </c>
      <c r="M410" s="46">
        <v>8.3330199999999994</v>
      </c>
      <c r="N410" s="46">
        <v>30.19773</v>
      </c>
      <c r="O410" s="46" t="s">
        <v>253</v>
      </c>
      <c r="P410" s="46" t="s">
        <v>233</v>
      </c>
      <c r="Q410" s="46" t="s">
        <v>6</v>
      </c>
      <c r="R410" s="46" t="b">
        <v>0</v>
      </c>
      <c r="S410" s="46" t="b">
        <v>0</v>
      </c>
      <c r="T410" s="46" t="b">
        <v>0</v>
      </c>
      <c r="U410" s="46" t="b">
        <v>1</v>
      </c>
      <c r="V410" s="46">
        <v>70</v>
      </c>
      <c r="W410" s="46">
        <v>420</v>
      </c>
      <c r="X410" s="46">
        <v>4</v>
      </c>
      <c r="Y410" s="46">
        <v>16</v>
      </c>
      <c r="Z410" s="46">
        <v>51</v>
      </c>
      <c r="AA410" s="46">
        <v>63</v>
      </c>
      <c r="AB410" s="46">
        <v>49</v>
      </c>
      <c r="AC410" s="46">
        <v>28</v>
      </c>
      <c r="AD410" s="46">
        <v>3</v>
      </c>
      <c r="AE410" s="46">
        <v>15</v>
      </c>
      <c r="AF410" s="46">
        <v>65</v>
      </c>
      <c r="AG410" s="46">
        <v>58</v>
      </c>
      <c r="AH410" s="46">
        <v>46</v>
      </c>
      <c r="AI410" s="46">
        <v>22</v>
      </c>
      <c r="AJ410" s="46">
        <v>211</v>
      </c>
      <c r="AK410" s="46">
        <v>209</v>
      </c>
      <c r="AL410" s="46">
        <v>38</v>
      </c>
      <c r="AM410" s="46">
        <v>50</v>
      </c>
      <c r="AN410" s="46">
        <v>420</v>
      </c>
      <c r="AO410" s="46" t="s">
        <v>12</v>
      </c>
      <c r="AP410" s="46" t="s">
        <v>48</v>
      </c>
      <c r="AR410" s="46" t="s">
        <v>234</v>
      </c>
      <c r="AV410" s="46" t="s">
        <v>255</v>
      </c>
      <c r="AX410" s="46" t="s">
        <v>65</v>
      </c>
      <c r="BD410" s="46" t="s">
        <v>256</v>
      </c>
      <c r="BE410" s="46" t="b">
        <v>1</v>
      </c>
      <c r="BF410" s="46" t="b">
        <v>1</v>
      </c>
      <c r="BG410" s="46" t="b">
        <v>0</v>
      </c>
      <c r="BH410" s="46" t="b">
        <v>0</v>
      </c>
      <c r="BI410" s="46" t="b">
        <v>0</v>
      </c>
      <c r="BJ410" s="46" t="b">
        <v>0</v>
      </c>
      <c r="BK410" s="46" t="b">
        <v>0</v>
      </c>
      <c r="BL410" s="46" t="b">
        <v>0</v>
      </c>
      <c r="BM410" s="46" t="b">
        <v>0</v>
      </c>
      <c r="BO410" s="46" t="b">
        <v>0</v>
      </c>
      <c r="BP410" s="46" t="s">
        <v>237</v>
      </c>
      <c r="BQ410" s="46" t="s">
        <v>242</v>
      </c>
      <c r="BR410" s="46" t="s">
        <v>238</v>
      </c>
      <c r="BS410" s="46" t="s">
        <v>841</v>
      </c>
      <c r="BT410" s="46" t="s">
        <v>57</v>
      </c>
      <c r="BU410" s="46" t="s">
        <v>1054</v>
      </c>
      <c r="BV410" s="46" t="s">
        <v>100</v>
      </c>
      <c r="BX410" s="46" t="s">
        <v>1069</v>
      </c>
      <c r="BY410" s="46" t="s">
        <v>1070</v>
      </c>
      <c r="CA410" s="46" t="s">
        <v>1079</v>
      </c>
      <c r="CB410" s="46" t="s">
        <v>1078</v>
      </c>
      <c r="CC410" s="46" t="s">
        <v>1069</v>
      </c>
      <c r="CD410" s="46" t="s">
        <v>237</v>
      </c>
      <c r="CU410" s="46" t="s">
        <v>264</v>
      </c>
      <c r="DA410" s="46" t="s">
        <v>265</v>
      </c>
      <c r="DB410" s="46" t="s">
        <v>265</v>
      </c>
      <c r="DC410" s="46" t="s">
        <v>246</v>
      </c>
      <c r="DD410" s="46" t="s">
        <v>265</v>
      </c>
      <c r="DE410" s="46" t="s">
        <v>246</v>
      </c>
      <c r="DF410" s="46" t="s">
        <v>245</v>
      </c>
      <c r="DG410" s="46" t="s">
        <v>246</v>
      </c>
      <c r="DH410" s="46" t="s">
        <v>247</v>
      </c>
      <c r="DK410" s="46" t="b">
        <f>vw_ET_Dataset_Public[[#This Row],[Event Location:  State PCODE]]=vw_ET_Dataset_Public[[#This Row],[Arrival from: Admin 1 PCODE]]</f>
        <v>1</v>
      </c>
      <c r="DL410" s="46" t="b">
        <f>vw_ET_Dataset_Public[[#This Row],[Event Location:  County PCODE]]=vw_ET_Dataset_Public[[#This Row],[Arrival from: Admin 2 PCODE]]</f>
        <v>1</v>
      </c>
      <c r="DM410" s="46" t="b">
        <f>vw_ET_Dataset_Public[[#This Row],[Event Location:  Payam PCODE]]=vw_ET_Dataset_Public[[#This Row],[Arrival from: Admin 3 PCODE]]</f>
        <v>1</v>
      </c>
      <c r="DN410" s="46" t="s">
        <v>3390</v>
      </c>
    </row>
    <row r="411" spans="1:118" x14ac:dyDescent="0.35">
      <c r="A411" s="46" t="s">
        <v>2034</v>
      </c>
      <c r="B411" s="47">
        <v>44417</v>
      </c>
      <c r="C411" s="47">
        <v>44403</v>
      </c>
      <c r="D411" s="47">
        <v>44414</v>
      </c>
      <c r="E411" s="46" t="s">
        <v>1626</v>
      </c>
      <c r="F411" s="46" t="s">
        <v>111</v>
      </c>
      <c r="G411" s="46" t="s">
        <v>1994</v>
      </c>
      <c r="H411" s="46" t="s">
        <v>113</v>
      </c>
      <c r="I411" s="46" t="s">
        <v>2042</v>
      </c>
      <c r="J411" s="46" t="s">
        <v>2041</v>
      </c>
      <c r="K411" s="46" t="s">
        <v>2047</v>
      </c>
      <c r="L411" s="46" t="s">
        <v>2041</v>
      </c>
      <c r="M411" s="46">
        <v>7.5199999809999998</v>
      </c>
      <c r="N411" s="46">
        <v>28.879999160000001</v>
      </c>
      <c r="O411" s="46" t="s">
        <v>253</v>
      </c>
      <c r="P411" s="46" t="s">
        <v>233</v>
      </c>
      <c r="Q411" s="46" t="s">
        <v>6</v>
      </c>
      <c r="R411" s="46" t="b">
        <v>1</v>
      </c>
      <c r="S411" s="46" t="b">
        <v>1</v>
      </c>
      <c r="V411" s="46">
        <v>81</v>
      </c>
      <c r="W411" s="46">
        <v>486</v>
      </c>
      <c r="X411" s="46">
        <v>28</v>
      </c>
      <c r="Y411" s="46">
        <v>47</v>
      </c>
      <c r="Z411" s="46">
        <v>52</v>
      </c>
      <c r="AA411" s="46">
        <v>54</v>
      </c>
      <c r="AB411" s="46">
        <v>23</v>
      </c>
      <c r="AC411" s="46">
        <v>5</v>
      </c>
      <c r="AD411" s="46">
        <v>34</v>
      </c>
      <c r="AE411" s="46">
        <v>56</v>
      </c>
      <c r="AF411" s="46">
        <v>69</v>
      </c>
      <c r="AG411" s="46">
        <v>80</v>
      </c>
      <c r="AH411" s="46">
        <v>29</v>
      </c>
      <c r="AI411" s="46">
        <v>9</v>
      </c>
      <c r="AJ411" s="46">
        <v>209</v>
      </c>
      <c r="AK411" s="46">
        <v>277</v>
      </c>
      <c r="AL411" s="46">
        <v>165</v>
      </c>
      <c r="AM411" s="46">
        <v>14</v>
      </c>
      <c r="AN411" s="46">
        <v>486</v>
      </c>
      <c r="AO411" s="46" t="s">
        <v>12</v>
      </c>
      <c r="AP411" s="46" t="s">
        <v>48</v>
      </c>
      <c r="AR411" s="46" t="s">
        <v>409</v>
      </c>
      <c r="AV411" s="46" t="s">
        <v>255</v>
      </c>
      <c r="AX411" s="46" t="s">
        <v>65</v>
      </c>
      <c r="BD411" s="46" t="s">
        <v>256</v>
      </c>
      <c r="BE411" s="46" t="b">
        <v>1</v>
      </c>
      <c r="BF411" s="46" t="b">
        <v>1</v>
      </c>
      <c r="BH411" s="46" t="b">
        <v>1</v>
      </c>
      <c r="BJ411" s="46" t="b">
        <v>1</v>
      </c>
      <c r="BL411" s="46" t="b">
        <v>1</v>
      </c>
      <c r="BP411" s="46" t="s">
        <v>237</v>
      </c>
      <c r="BQ411" s="46" t="s">
        <v>242</v>
      </c>
      <c r="BR411" s="46" t="s">
        <v>238</v>
      </c>
      <c r="BS411" s="46" t="s">
        <v>1626</v>
      </c>
      <c r="BT411" s="46" t="s">
        <v>111</v>
      </c>
      <c r="BU411" s="46" t="s">
        <v>1994</v>
      </c>
      <c r="BV411" s="46" t="s">
        <v>113</v>
      </c>
      <c r="BX411" s="46" t="s">
        <v>2041</v>
      </c>
      <c r="BY411" s="46" t="s">
        <v>2042</v>
      </c>
      <c r="CA411" s="46" t="s">
        <v>244</v>
      </c>
      <c r="CB411" s="46" t="s">
        <v>240</v>
      </c>
      <c r="CC411" s="46" t="s">
        <v>2048</v>
      </c>
      <c r="CD411" s="46" t="s">
        <v>237</v>
      </c>
      <c r="CU411" s="46" t="s">
        <v>264</v>
      </c>
      <c r="DA411" s="46" t="s">
        <v>245</v>
      </c>
      <c r="DB411" s="46" t="s">
        <v>265</v>
      </c>
      <c r="DC411" s="46" t="s">
        <v>265</v>
      </c>
      <c r="DD411" s="46" t="s">
        <v>246</v>
      </c>
      <c r="DE411" s="46" t="s">
        <v>246</v>
      </c>
      <c r="DF411" s="46" t="s">
        <v>265</v>
      </c>
      <c r="DG411" s="46" t="s">
        <v>246</v>
      </c>
      <c r="DH411" s="46" t="s">
        <v>247</v>
      </c>
      <c r="DK411" s="46" t="b">
        <f>vw_ET_Dataset_Public[[#This Row],[Event Location:  State PCODE]]=vw_ET_Dataset_Public[[#This Row],[Arrival from: Admin 1 PCODE]]</f>
        <v>1</v>
      </c>
      <c r="DL411" s="46" t="b">
        <f>vw_ET_Dataset_Public[[#This Row],[Event Location:  County PCODE]]=vw_ET_Dataset_Public[[#This Row],[Arrival from: Admin 2 PCODE]]</f>
        <v>1</v>
      </c>
      <c r="DM411" s="46" t="b">
        <f>vw_ET_Dataset_Public[[#This Row],[Event Location:  Payam PCODE]]=vw_ET_Dataset_Public[[#This Row],[Arrival from: Admin 3 PCODE]]</f>
        <v>1</v>
      </c>
      <c r="DN411" s="46" t="s">
        <v>3390</v>
      </c>
    </row>
    <row r="412" spans="1:118" x14ac:dyDescent="0.35">
      <c r="A412" s="46" t="s">
        <v>2037</v>
      </c>
      <c r="B412" s="47">
        <v>44417</v>
      </c>
      <c r="C412" s="47">
        <v>44403</v>
      </c>
      <c r="D412" s="47">
        <v>44414</v>
      </c>
      <c r="E412" s="46" t="s">
        <v>1626</v>
      </c>
      <c r="F412" s="46" t="s">
        <v>111</v>
      </c>
      <c r="G412" s="46" t="s">
        <v>1994</v>
      </c>
      <c r="H412" s="46" t="s">
        <v>113</v>
      </c>
      <c r="I412" s="46" t="s">
        <v>2042</v>
      </c>
      <c r="J412" s="46" t="s">
        <v>2041</v>
      </c>
      <c r="K412" s="46" t="s">
        <v>2047</v>
      </c>
      <c r="L412" s="46" t="s">
        <v>2041</v>
      </c>
      <c r="M412" s="46">
        <v>7.5199999809999998</v>
      </c>
      <c r="N412" s="46">
        <v>28.879999160000001</v>
      </c>
      <c r="O412" s="46" t="s">
        <v>253</v>
      </c>
      <c r="P412" s="46" t="s">
        <v>233</v>
      </c>
      <c r="Q412" s="46" t="s">
        <v>6</v>
      </c>
      <c r="R412" s="46" t="b">
        <v>1</v>
      </c>
      <c r="S412" s="46" t="b">
        <v>1</v>
      </c>
      <c r="T412" s="46" t="b">
        <v>0</v>
      </c>
      <c r="U412" s="46" t="b">
        <v>0</v>
      </c>
      <c r="V412" s="46">
        <v>82</v>
      </c>
      <c r="W412" s="46">
        <v>492</v>
      </c>
      <c r="X412" s="46">
        <v>21</v>
      </c>
      <c r="Y412" s="46">
        <v>40</v>
      </c>
      <c r="Z412" s="46">
        <v>43</v>
      </c>
      <c r="AA412" s="46">
        <v>55</v>
      </c>
      <c r="AB412" s="46">
        <v>23</v>
      </c>
      <c r="AC412" s="46">
        <v>22</v>
      </c>
      <c r="AD412" s="46">
        <v>27</v>
      </c>
      <c r="AE412" s="46">
        <v>56</v>
      </c>
      <c r="AF412" s="46">
        <v>68</v>
      </c>
      <c r="AG412" s="46">
        <v>77</v>
      </c>
      <c r="AH412" s="46">
        <v>29</v>
      </c>
      <c r="AI412" s="46">
        <v>31</v>
      </c>
      <c r="AJ412" s="46">
        <v>204</v>
      </c>
      <c r="AK412" s="46">
        <v>288</v>
      </c>
      <c r="AL412" s="46">
        <v>144</v>
      </c>
      <c r="AM412" s="46">
        <v>53</v>
      </c>
      <c r="AN412" s="46">
        <v>492</v>
      </c>
      <c r="AO412" s="46" t="s">
        <v>12</v>
      </c>
      <c r="AP412" s="46" t="s">
        <v>48</v>
      </c>
      <c r="AR412" s="46" t="s">
        <v>409</v>
      </c>
      <c r="AV412" s="46" t="s">
        <v>255</v>
      </c>
      <c r="AX412" s="46" t="s">
        <v>65</v>
      </c>
      <c r="BD412" s="46" t="s">
        <v>256</v>
      </c>
      <c r="BE412" s="46" t="b">
        <v>1</v>
      </c>
      <c r="BF412" s="46" t="b">
        <v>1</v>
      </c>
      <c r="BG412" s="46" t="b">
        <v>0</v>
      </c>
      <c r="BH412" s="46" t="b">
        <v>0</v>
      </c>
      <c r="BI412" s="46" t="b">
        <v>0</v>
      </c>
      <c r="BJ412" s="46" t="b">
        <v>1</v>
      </c>
      <c r="BK412" s="46" t="b">
        <v>0</v>
      </c>
      <c r="BL412" s="46" t="b">
        <v>0</v>
      </c>
      <c r="BM412" s="46" t="b">
        <v>0</v>
      </c>
      <c r="BO412" s="46" t="b">
        <v>0</v>
      </c>
      <c r="BP412" s="46" t="s">
        <v>237</v>
      </c>
      <c r="BQ412" s="46" t="s">
        <v>242</v>
      </c>
      <c r="BR412" s="46" t="s">
        <v>238</v>
      </c>
      <c r="BS412" s="46" t="s">
        <v>1626</v>
      </c>
      <c r="BT412" s="46" t="s">
        <v>111</v>
      </c>
      <c r="BU412" s="46" t="s">
        <v>1994</v>
      </c>
      <c r="BV412" s="46" t="s">
        <v>113</v>
      </c>
      <c r="BX412" s="46" t="s">
        <v>2041</v>
      </c>
      <c r="BY412" s="46" t="s">
        <v>2042</v>
      </c>
      <c r="CA412" s="46" t="s">
        <v>2043</v>
      </c>
      <c r="CB412" s="46" t="s">
        <v>2044</v>
      </c>
      <c r="CC412" s="46" t="s">
        <v>2041</v>
      </c>
      <c r="CD412" s="46" t="s">
        <v>237</v>
      </c>
      <c r="CU412" s="46" t="s">
        <v>264</v>
      </c>
      <c r="DA412" s="46" t="s">
        <v>245</v>
      </c>
      <c r="DB412" s="46" t="s">
        <v>265</v>
      </c>
      <c r="DC412" s="46" t="s">
        <v>265</v>
      </c>
      <c r="DD412" s="46" t="s">
        <v>246</v>
      </c>
      <c r="DE412" s="46" t="s">
        <v>246</v>
      </c>
      <c r="DF412" s="46" t="s">
        <v>265</v>
      </c>
      <c r="DG412" s="46" t="s">
        <v>246</v>
      </c>
      <c r="DH412" s="46" t="s">
        <v>247</v>
      </c>
      <c r="DK412" s="46" t="b">
        <f>vw_ET_Dataset_Public[[#This Row],[Event Location:  State PCODE]]=vw_ET_Dataset_Public[[#This Row],[Arrival from: Admin 1 PCODE]]</f>
        <v>1</v>
      </c>
      <c r="DL412" s="46" t="b">
        <f>vw_ET_Dataset_Public[[#This Row],[Event Location:  County PCODE]]=vw_ET_Dataset_Public[[#This Row],[Arrival from: Admin 2 PCODE]]</f>
        <v>1</v>
      </c>
      <c r="DM412" s="46" t="b">
        <f>vw_ET_Dataset_Public[[#This Row],[Event Location:  Payam PCODE]]=vw_ET_Dataset_Public[[#This Row],[Arrival from: Admin 3 PCODE]]</f>
        <v>1</v>
      </c>
      <c r="DN412" s="46" t="s">
        <v>3390</v>
      </c>
    </row>
    <row r="413" spans="1:118" x14ac:dyDescent="0.35">
      <c r="A413" s="46" t="s">
        <v>1782</v>
      </c>
      <c r="B413" s="47">
        <v>44417</v>
      </c>
      <c r="C413" s="47">
        <v>44407</v>
      </c>
      <c r="D413" s="47">
        <v>44414</v>
      </c>
      <c r="E413" s="46" t="s">
        <v>1626</v>
      </c>
      <c r="F413" s="46" t="s">
        <v>111</v>
      </c>
      <c r="G413" s="46" t="s">
        <v>1699</v>
      </c>
      <c r="H413" s="46" t="s">
        <v>112</v>
      </c>
      <c r="I413" s="46" t="s">
        <v>1746</v>
      </c>
      <c r="J413" s="46" t="s">
        <v>1745</v>
      </c>
      <c r="K413" s="46" t="s">
        <v>1771</v>
      </c>
      <c r="L413" s="46" t="s">
        <v>1772</v>
      </c>
      <c r="M413" s="46">
        <v>9.1199999999999992</v>
      </c>
      <c r="N413" s="46">
        <v>27.93</v>
      </c>
      <c r="O413" s="46" t="s">
        <v>253</v>
      </c>
      <c r="P413" s="46" t="s">
        <v>233</v>
      </c>
      <c r="Q413" s="46" t="s">
        <v>6</v>
      </c>
      <c r="R413" s="46" t="b">
        <v>1</v>
      </c>
      <c r="S413" s="46" t="b">
        <v>1</v>
      </c>
      <c r="V413" s="46">
        <v>174</v>
      </c>
      <c r="W413" s="46">
        <v>905</v>
      </c>
      <c r="X413" s="46">
        <v>33</v>
      </c>
      <c r="Y413" s="46">
        <v>58</v>
      </c>
      <c r="Z413" s="46">
        <v>124</v>
      </c>
      <c r="AA413" s="46">
        <v>87</v>
      </c>
      <c r="AB413" s="46">
        <v>69</v>
      </c>
      <c r="AC413" s="46">
        <v>46</v>
      </c>
      <c r="AD413" s="46">
        <v>46</v>
      </c>
      <c r="AE413" s="46">
        <v>65</v>
      </c>
      <c r="AF413" s="46">
        <v>99</v>
      </c>
      <c r="AG413" s="46">
        <v>148</v>
      </c>
      <c r="AH413" s="46">
        <v>71</v>
      </c>
      <c r="AI413" s="46">
        <v>59</v>
      </c>
      <c r="AJ413" s="46">
        <v>417</v>
      </c>
      <c r="AK413" s="46">
        <v>488</v>
      </c>
      <c r="AL413" s="46">
        <v>202</v>
      </c>
      <c r="AM413" s="46">
        <v>105</v>
      </c>
      <c r="AN413" s="46">
        <v>905</v>
      </c>
      <c r="AO413" s="46" t="s">
        <v>12</v>
      </c>
      <c r="AP413" s="46" t="s">
        <v>48</v>
      </c>
      <c r="AR413" s="46" t="s">
        <v>409</v>
      </c>
      <c r="AV413" s="46" t="s">
        <v>255</v>
      </c>
      <c r="AX413" s="46" t="s">
        <v>65</v>
      </c>
      <c r="BD413" s="46" t="s">
        <v>256</v>
      </c>
      <c r="BE413" s="46" t="b">
        <v>1</v>
      </c>
      <c r="BF413" s="46" t="b">
        <v>1</v>
      </c>
      <c r="BH413" s="46" t="b">
        <v>1</v>
      </c>
      <c r="BJ413" s="46" t="b">
        <v>1</v>
      </c>
      <c r="BL413" s="46" t="b">
        <v>1</v>
      </c>
      <c r="BP413" s="46" t="s">
        <v>237</v>
      </c>
      <c r="BQ413" s="46" t="s">
        <v>242</v>
      </c>
      <c r="BR413" s="46" t="s">
        <v>238</v>
      </c>
      <c r="BS413" s="46" t="s">
        <v>1626</v>
      </c>
      <c r="BT413" s="46" t="s">
        <v>111</v>
      </c>
      <c r="BU413" s="46" t="s">
        <v>1699</v>
      </c>
      <c r="BV413" s="46" t="s">
        <v>112</v>
      </c>
      <c r="BX413" s="46" t="s">
        <v>1745</v>
      </c>
      <c r="BY413" s="46" t="s">
        <v>1746</v>
      </c>
      <c r="CA413" s="46" t="s">
        <v>244</v>
      </c>
      <c r="CB413" s="46" t="s">
        <v>240</v>
      </c>
      <c r="CC413" s="46" t="s">
        <v>1773</v>
      </c>
      <c r="CD413" s="46" t="s">
        <v>237</v>
      </c>
      <c r="CU413" s="46" t="s">
        <v>264</v>
      </c>
      <c r="DA413" s="46" t="s">
        <v>245</v>
      </c>
      <c r="DB413" s="46" t="s">
        <v>265</v>
      </c>
      <c r="DC413" s="46" t="s">
        <v>265</v>
      </c>
      <c r="DD413" s="46" t="s">
        <v>246</v>
      </c>
      <c r="DE413" s="46" t="s">
        <v>246</v>
      </c>
      <c r="DF413" s="46" t="s">
        <v>265</v>
      </c>
      <c r="DG413" s="46" t="s">
        <v>246</v>
      </c>
      <c r="DH413" s="46" t="s">
        <v>247</v>
      </c>
      <c r="DK413" s="46" t="b">
        <f>vw_ET_Dataset_Public[[#This Row],[Event Location:  State PCODE]]=vw_ET_Dataset_Public[[#This Row],[Arrival from: Admin 1 PCODE]]</f>
        <v>1</v>
      </c>
      <c r="DL413" s="46" t="b">
        <f>vw_ET_Dataset_Public[[#This Row],[Event Location:  County PCODE]]=vw_ET_Dataset_Public[[#This Row],[Arrival from: Admin 2 PCODE]]</f>
        <v>1</v>
      </c>
      <c r="DM413" s="46" t="b">
        <f>vw_ET_Dataset_Public[[#This Row],[Event Location:  Payam PCODE]]=vw_ET_Dataset_Public[[#This Row],[Arrival from: Admin 3 PCODE]]</f>
        <v>1</v>
      </c>
      <c r="DN413" s="46" t="s">
        <v>3390</v>
      </c>
    </row>
    <row r="414" spans="1:118" x14ac:dyDescent="0.35">
      <c r="A414" s="46" t="s">
        <v>2046</v>
      </c>
      <c r="B414" s="47">
        <v>44417</v>
      </c>
      <c r="C414" s="47">
        <v>44407</v>
      </c>
      <c r="D414" s="47">
        <v>44414</v>
      </c>
      <c r="E414" s="46" t="s">
        <v>1626</v>
      </c>
      <c r="F414" s="46" t="s">
        <v>111</v>
      </c>
      <c r="G414" s="46" t="s">
        <v>1994</v>
      </c>
      <c r="H414" s="46" t="s">
        <v>113</v>
      </c>
      <c r="I414" s="46" t="s">
        <v>2026</v>
      </c>
      <c r="J414" s="46" t="s">
        <v>2025</v>
      </c>
      <c r="K414" s="46" t="s">
        <v>2035</v>
      </c>
      <c r="L414" s="46" t="s">
        <v>2036</v>
      </c>
      <c r="M414" s="46">
        <v>7.4432</v>
      </c>
      <c r="N414" s="46">
        <v>28.65099</v>
      </c>
      <c r="O414" s="46" t="s">
        <v>253</v>
      </c>
      <c r="P414" s="46" t="s">
        <v>233</v>
      </c>
      <c r="Q414" s="46" t="s">
        <v>6</v>
      </c>
      <c r="R414" s="46" t="b">
        <v>1</v>
      </c>
      <c r="S414" s="46" t="b">
        <v>1</v>
      </c>
      <c r="V414" s="46">
        <v>51</v>
      </c>
      <c r="W414" s="46">
        <v>306</v>
      </c>
      <c r="X414" s="46">
        <v>19</v>
      </c>
      <c r="Y414" s="46">
        <v>20</v>
      </c>
      <c r="Z414" s="46">
        <v>29</v>
      </c>
      <c r="AA414" s="46">
        <v>49</v>
      </c>
      <c r="AB414" s="46">
        <v>9</v>
      </c>
      <c r="AC414" s="46">
        <v>3</v>
      </c>
      <c r="AD414" s="46">
        <v>28</v>
      </c>
      <c r="AE414" s="46">
        <v>29</v>
      </c>
      <c r="AF414" s="46">
        <v>39</v>
      </c>
      <c r="AG414" s="46">
        <v>59</v>
      </c>
      <c r="AH414" s="46">
        <v>13</v>
      </c>
      <c r="AI414" s="46">
        <v>9</v>
      </c>
      <c r="AJ414" s="46">
        <v>129</v>
      </c>
      <c r="AK414" s="46">
        <v>177</v>
      </c>
      <c r="AL414" s="46">
        <v>96</v>
      </c>
      <c r="AM414" s="46">
        <v>12</v>
      </c>
      <c r="AN414" s="46">
        <v>306</v>
      </c>
      <c r="AO414" s="46" t="s">
        <v>12</v>
      </c>
      <c r="AP414" s="46" t="s">
        <v>48</v>
      </c>
      <c r="AR414" s="46" t="s">
        <v>272</v>
      </c>
      <c r="AV414" s="46" t="s">
        <v>255</v>
      </c>
      <c r="AX414" s="46" t="s">
        <v>65</v>
      </c>
      <c r="BD414" s="46" t="s">
        <v>256</v>
      </c>
      <c r="BE414" s="46" t="b">
        <v>1</v>
      </c>
      <c r="BF414" s="46" t="b">
        <v>1</v>
      </c>
      <c r="BH414" s="46" t="b">
        <v>1</v>
      </c>
      <c r="BJ414" s="46" t="b">
        <v>1</v>
      </c>
      <c r="BL414" s="46" t="b">
        <v>1</v>
      </c>
      <c r="BP414" s="46" t="s">
        <v>237</v>
      </c>
      <c r="BQ414" s="46" t="s">
        <v>242</v>
      </c>
      <c r="BR414" s="46" t="s">
        <v>238</v>
      </c>
      <c r="BS414" s="46" t="s">
        <v>1626</v>
      </c>
      <c r="BT414" s="46" t="s">
        <v>111</v>
      </c>
      <c r="BU414" s="46" t="s">
        <v>1994</v>
      </c>
      <c r="BV414" s="46" t="s">
        <v>113</v>
      </c>
      <c r="BX414" s="46" t="s">
        <v>2025</v>
      </c>
      <c r="BY414" s="46" t="s">
        <v>2026</v>
      </c>
      <c r="CA414" s="46" t="s">
        <v>2035</v>
      </c>
      <c r="CB414" s="46" t="s">
        <v>2036</v>
      </c>
      <c r="CC414" s="46" t="s">
        <v>2025</v>
      </c>
      <c r="CD414" s="46" t="s">
        <v>237</v>
      </c>
      <c r="CU414" s="46" t="s">
        <v>264</v>
      </c>
      <c r="DA414" s="46" t="s">
        <v>245</v>
      </c>
      <c r="DB414" s="46" t="s">
        <v>265</v>
      </c>
      <c r="DC414" s="46" t="s">
        <v>265</v>
      </c>
      <c r="DD414" s="46" t="s">
        <v>265</v>
      </c>
      <c r="DE414" s="46" t="s">
        <v>246</v>
      </c>
      <c r="DF414" s="46" t="s">
        <v>246</v>
      </c>
      <c r="DG414" s="46" t="s">
        <v>246</v>
      </c>
      <c r="DH414" s="46" t="s">
        <v>247</v>
      </c>
      <c r="DK414" s="46" t="b">
        <f>vw_ET_Dataset_Public[[#This Row],[Event Location:  State PCODE]]=vw_ET_Dataset_Public[[#This Row],[Arrival from: Admin 1 PCODE]]</f>
        <v>1</v>
      </c>
      <c r="DL414" s="46" t="b">
        <f>vw_ET_Dataset_Public[[#This Row],[Event Location:  County PCODE]]=vw_ET_Dataset_Public[[#This Row],[Arrival from: Admin 2 PCODE]]</f>
        <v>1</v>
      </c>
      <c r="DM414" s="46" t="b">
        <f>vw_ET_Dataset_Public[[#This Row],[Event Location:  Payam PCODE]]=vw_ET_Dataset_Public[[#This Row],[Arrival from: Admin 3 PCODE]]</f>
        <v>1</v>
      </c>
      <c r="DN414" s="46" t="s">
        <v>3390</v>
      </c>
    </row>
    <row r="415" spans="1:118" x14ac:dyDescent="0.35">
      <c r="A415" s="46" t="s">
        <v>2024</v>
      </c>
      <c r="B415" s="47">
        <v>44417</v>
      </c>
      <c r="C415" s="47">
        <v>44407</v>
      </c>
      <c r="D415" s="47">
        <v>44414</v>
      </c>
      <c r="E415" s="46" t="s">
        <v>1626</v>
      </c>
      <c r="F415" s="46" t="s">
        <v>111</v>
      </c>
      <c r="G415" s="46" t="s">
        <v>1994</v>
      </c>
      <c r="H415" s="46" t="s">
        <v>113</v>
      </c>
      <c r="I415" s="46" t="s">
        <v>2026</v>
      </c>
      <c r="J415" s="46" t="s">
        <v>2025</v>
      </c>
      <c r="K415" s="46" t="s">
        <v>2038</v>
      </c>
      <c r="L415" s="46" t="s">
        <v>2039</v>
      </c>
      <c r="M415" s="46">
        <v>7.1103401179999999</v>
      </c>
      <c r="N415" s="46">
        <v>28.73950005</v>
      </c>
      <c r="O415" s="46" t="s">
        <v>253</v>
      </c>
      <c r="P415" s="46" t="s">
        <v>233</v>
      </c>
      <c r="Q415" s="46" t="s">
        <v>6</v>
      </c>
      <c r="R415" s="46" t="b">
        <v>1</v>
      </c>
      <c r="S415" s="46" t="b">
        <v>1</v>
      </c>
      <c r="V415" s="46">
        <v>53</v>
      </c>
      <c r="W415" s="46">
        <v>258</v>
      </c>
      <c r="X415" s="46">
        <v>13</v>
      </c>
      <c r="Y415" s="46">
        <v>14</v>
      </c>
      <c r="Z415" s="46">
        <v>23</v>
      </c>
      <c r="AA415" s="46">
        <v>43</v>
      </c>
      <c r="AB415" s="46">
        <v>9</v>
      </c>
      <c r="AC415" s="46">
        <v>3</v>
      </c>
      <c r="AD415" s="46">
        <v>22</v>
      </c>
      <c r="AE415" s="46">
        <v>23</v>
      </c>
      <c r="AF415" s="46">
        <v>33</v>
      </c>
      <c r="AG415" s="46">
        <v>53</v>
      </c>
      <c r="AH415" s="46">
        <v>13</v>
      </c>
      <c r="AI415" s="46">
        <v>9</v>
      </c>
      <c r="AJ415" s="46">
        <v>105</v>
      </c>
      <c r="AK415" s="46">
        <v>153</v>
      </c>
      <c r="AL415" s="46">
        <v>72</v>
      </c>
      <c r="AM415" s="46">
        <v>12</v>
      </c>
      <c r="AN415" s="46">
        <v>258</v>
      </c>
      <c r="AO415" s="46" t="s">
        <v>12</v>
      </c>
      <c r="AP415" s="46" t="s">
        <v>48</v>
      </c>
      <c r="AR415" s="46" t="s">
        <v>409</v>
      </c>
      <c r="AV415" s="46" t="s">
        <v>255</v>
      </c>
      <c r="AX415" s="46" t="s">
        <v>65</v>
      </c>
      <c r="BD415" s="46" t="s">
        <v>256</v>
      </c>
      <c r="BE415" s="46" t="b">
        <v>1</v>
      </c>
      <c r="BF415" s="46" t="b">
        <v>1</v>
      </c>
      <c r="BH415" s="46" t="b">
        <v>1</v>
      </c>
      <c r="BJ415" s="46" t="b">
        <v>1</v>
      </c>
      <c r="BL415" s="46" t="b">
        <v>1</v>
      </c>
      <c r="BP415" s="46" t="s">
        <v>237</v>
      </c>
      <c r="BQ415" s="46" t="s">
        <v>242</v>
      </c>
      <c r="BR415" s="46" t="s">
        <v>238</v>
      </c>
      <c r="BS415" s="46" t="s">
        <v>1626</v>
      </c>
      <c r="BT415" s="46" t="s">
        <v>111</v>
      </c>
      <c r="BU415" s="46" t="s">
        <v>1994</v>
      </c>
      <c r="BV415" s="46" t="s">
        <v>113</v>
      </c>
      <c r="BX415" s="46" t="s">
        <v>2025</v>
      </c>
      <c r="BY415" s="46" t="s">
        <v>2026</v>
      </c>
      <c r="CA415" s="46" t="s">
        <v>2038</v>
      </c>
      <c r="CB415" s="46" t="s">
        <v>2039</v>
      </c>
      <c r="CC415" s="46" t="s">
        <v>2025</v>
      </c>
      <c r="CD415" s="46" t="s">
        <v>237</v>
      </c>
      <c r="CU415" s="46" t="s">
        <v>264</v>
      </c>
      <c r="DA415" s="46" t="s">
        <v>245</v>
      </c>
      <c r="DB415" s="46" t="s">
        <v>265</v>
      </c>
      <c r="DC415" s="46" t="s">
        <v>265</v>
      </c>
      <c r="DD415" s="46" t="s">
        <v>246</v>
      </c>
      <c r="DE415" s="46" t="s">
        <v>246</v>
      </c>
      <c r="DF415" s="46" t="s">
        <v>265</v>
      </c>
      <c r="DG415" s="46" t="s">
        <v>246</v>
      </c>
      <c r="DH415" s="46" t="s">
        <v>247</v>
      </c>
      <c r="DK415" s="46" t="b">
        <f>vw_ET_Dataset_Public[[#This Row],[Event Location:  State PCODE]]=vw_ET_Dataset_Public[[#This Row],[Arrival from: Admin 1 PCODE]]</f>
        <v>1</v>
      </c>
      <c r="DL415" s="46" t="b">
        <f>vw_ET_Dataset_Public[[#This Row],[Event Location:  County PCODE]]=vw_ET_Dataset_Public[[#This Row],[Arrival from: Admin 2 PCODE]]</f>
        <v>1</v>
      </c>
      <c r="DM415" s="46" t="b">
        <f>vw_ET_Dataset_Public[[#This Row],[Event Location:  Payam PCODE]]=vw_ET_Dataset_Public[[#This Row],[Arrival from: Admin 3 PCODE]]</f>
        <v>1</v>
      </c>
      <c r="DN415" s="46" t="s">
        <v>3390</v>
      </c>
    </row>
    <row r="416" spans="1:118" x14ac:dyDescent="0.35">
      <c r="A416" s="46" t="s">
        <v>2049</v>
      </c>
      <c r="B416" s="47">
        <v>44417</v>
      </c>
      <c r="C416" s="47">
        <v>44407</v>
      </c>
      <c r="D416" s="47">
        <v>44414</v>
      </c>
      <c r="E416" s="46" t="s">
        <v>1626</v>
      </c>
      <c r="F416" s="46" t="s">
        <v>111</v>
      </c>
      <c r="G416" s="46" t="s">
        <v>1994</v>
      </c>
      <c r="H416" s="46" t="s">
        <v>113</v>
      </c>
      <c r="I416" s="46" t="s">
        <v>2026</v>
      </c>
      <c r="J416" s="46" t="s">
        <v>2025</v>
      </c>
      <c r="K416" s="46" t="s">
        <v>2027</v>
      </c>
      <c r="L416" s="46" t="s">
        <v>2028</v>
      </c>
      <c r="M416" s="46">
        <v>7.2290000000000001</v>
      </c>
      <c r="N416" s="46">
        <v>28.821000000000002</v>
      </c>
      <c r="O416" s="46" t="s">
        <v>253</v>
      </c>
      <c r="P416" s="46" t="s">
        <v>233</v>
      </c>
      <c r="Q416" s="46" t="s">
        <v>6</v>
      </c>
      <c r="R416" s="46" t="b">
        <v>1</v>
      </c>
      <c r="S416" s="46" t="b">
        <v>1</v>
      </c>
      <c r="V416" s="46">
        <v>62</v>
      </c>
      <c r="W416" s="46">
        <v>372</v>
      </c>
      <c r="X416" s="46">
        <v>25</v>
      </c>
      <c r="Y416" s="46">
        <v>26</v>
      </c>
      <c r="Z416" s="46">
        <v>35</v>
      </c>
      <c r="AA416" s="46">
        <v>55</v>
      </c>
      <c r="AB416" s="46">
        <v>23</v>
      </c>
      <c r="AC416" s="46">
        <v>9</v>
      </c>
      <c r="AD416" s="46">
        <v>28</v>
      </c>
      <c r="AE416" s="46">
        <v>29</v>
      </c>
      <c r="AF416" s="46">
        <v>41</v>
      </c>
      <c r="AG416" s="46">
        <v>62</v>
      </c>
      <c r="AH416" s="46">
        <v>26</v>
      </c>
      <c r="AI416" s="46">
        <v>13</v>
      </c>
      <c r="AJ416" s="46">
        <v>173</v>
      </c>
      <c r="AK416" s="46">
        <v>199</v>
      </c>
      <c r="AL416" s="46">
        <v>108</v>
      </c>
      <c r="AM416" s="46">
        <v>22</v>
      </c>
      <c r="AN416" s="46">
        <v>372</v>
      </c>
      <c r="AO416" s="46" t="s">
        <v>12</v>
      </c>
      <c r="AP416" s="46" t="s">
        <v>48</v>
      </c>
      <c r="AR416" s="46" t="s">
        <v>272</v>
      </c>
      <c r="AV416" s="46" t="s">
        <v>255</v>
      </c>
      <c r="AX416" s="46" t="s">
        <v>65</v>
      </c>
      <c r="BD416" s="46" t="s">
        <v>256</v>
      </c>
      <c r="BE416" s="46" t="b">
        <v>1</v>
      </c>
      <c r="BF416" s="46" t="b">
        <v>1</v>
      </c>
      <c r="BH416" s="46" t="b">
        <v>1</v>
      </c>
      <c r="BL416" s="46" t="b">
        <v>1</v>
      </c>
      <c r="BP416" s="46" t="s">
        <v>237</v>
      </c>
      <c r="BQ416" s="46" t="s">
        <v>242</v>
      </c>
      <c r="BR416" s="46" t="s">
        <v>238</v>
      </c>
      <c r="BS416" s="46" t="s">
        <v>1626</v>
      </c>
      <c r="BT416" s="46" t="s">
        <v>111</v>
      </c>
      <c r="BU416" s="46" t="s">
        <v>1994</v>
      </c>
      <c r="BV416" s="46" t="s">
        <v>113</v>
      </c>
      <c r="BX416" s="46" t="s">
        <v>2025</v>
      </c>
      <c r="BY416" s="46" t="s">
        <v>2026</v>
      </c>
      <c r="CA416" s="46" t="s">
        <v>244</v>
      </c>
      <c r="CB416" s="46" t="s">
        <v>240</v>
      </c>
      <c r="CC416" s="46" t="s">
        <v>2028</v>
      </c>
      <c r="CD416" s="46" t="s">
        <v>237</v>
      </c>
      <c r="CU416" s="46" t="s">
        <v>237</v>
      </c>
      <c r="DA416" s="46" t="s">
        <v>245</v>
      </c>
      <c r="DB416" s="46" t="s">
        <v>265</v>
      </c>
      <c r="DC416" s="46" t="s">
        <v>265</v>
      </c>
      <c r="DD416" s="46" t="s">
        <v>246</v>
      </c>
      <c r="DE416" s="46" t="s">
        <v>246</v>
      </c>
      <c r="DF416" s="46" t="s">
        <v>265</v>
      </c>
      <c r="DG416" s="46" t="s">
        <v>246</v>
      </c>
      <c r="DH416" s="46" t="s">
        <v>247</v>
      </c>
      <c r="DK416" s="46" t="b">
        <f>vw_ET_Dataset_Public[[#This Row],[Event Location:  State PCODE]]=vw_ET_Dataset_Public[[#This Row],[Arrival from: Admin 1 PCODE]]</f>
        <v>1</v>
      </c>
      <c r="DL416" s="46" t="b">
        <f>vw_ET_Dataset_Public[[#This Row],[Event Location:  County PCODE]]=vw_ET_Dataset_Public[[#This Row],[Arrival from: Admin 2 PCODE]]</f>
        <v>1</v>
      </c>
      <c r="DM416" s="46" t="b">
        <f>vw_ET_Dataset_Public[[#This Row],[Event Location:  Payam PCODE]]=vw_ET_Dataset_Public[[#This Row],[Arrival from: Admin 3 PCODE]]</f>
        <v>1</v>
      </c>
      <c r="DN416" s="46" t="s">
        <v>3390</v>
      </c>
    </row>
    <row r="417" spans="1:118" x14ac:dyDescent="0.35">
      <c r="A417" s="46" t="s">
        <v>1788</v>
      </c>
      <c r="B417" s="47">
        <v>44417</v>
      </c>
      <c r="C417" s="47">
        <v>44409</v>
      </c>
      <c r="D417" s="47">
        <v>44414</v>
      </c>
      <c r="E417" s="46" t="s">
        <v>1626</v>
      </c>
      <c r="F417" s="46" t="s">
        <v>111</v>
      </c>
      <c r="G417" s="46" t="s">
        <v>1699</v>
      </c>
      <c r="H417" s="46" t="s">
        <v>112</v>
      </c>
      <c r="I417" s="46" t="s">
        <v>1746</v>
      </c>
      <c r="J417" s="46" t="s">
        <v>1745</v>
      </c>
      <c r="K417" s="46" t="s">
        <v>1767</v>
      </c>
      <c r="L417" s="46" t="s">
        <v>1768</v>
      </c>
      <c r="M417" s="46">
        <v>9.08</v>
      </c>
      <c r="N417" s="46">
        <v>27.94</v>
      </c>
      <c r="O417" s="46" t="s">
        <v>253</v>
      </c>
      <c r="P417" s="46" t="s">
        <v>233</v>
      </c>
      <c r="Q417" s="46" t="s">
        <v>6</v>
      </c>
      <c r="R417" s="46" t="b">
        <v>1</v>
      </c>
      <c r="S417" s="46" t="b">
        <v>1</v>
      </c>
      <c r="V417" s="46">
        <v>71</v>
      </c>
      <c r="W417" s="46">
        <v>369</v>
      </c>
      <c r="X417" s="46">
        <v>20</v>
      </c>
      <c r="Y417" s="46">
        <v>26</v>
      </c>
      <c r="Z417" s="46">
        <v>54</v>
      </c>
      <c r="AA417" s="46">
        <v>35</v>
      </c>
      <c r="AB417" s="46">
        <v>23</v>
      </c>
      <c r="AC417" s="46">
        <v>14</v>
      </c>
      <c r="AD417" s="46">
        <v>24</v>
      </c>
      <c r="AE417" s="46">
        <v>29</v>
      </c>
      <c r="AF417" s="46">
        <v>57</v>
      </c>
      <c r="AG417" s="46">
        <v>41</v>
      </c>
      <c r="AH417" s="46">
        <v>28</v>
      </c>
      <c r="AI417" s="46">
        <v>18</v>
      </c>
      <c r="AJ417" s="46">
        <v>172</v>
      </c>
      <c r="AK417" s="46">
        <v>197</v>
      </c>
      <c r="AL417" s="46">
        <v>99</v>
      </c>
      <c r="AM417" s="46">
        <v>32</v>
      </c>
      <c r="AN417" s="46">
        <v>369</v>
      </c>
      <c r="AO417" s="46" t="s">
        <v>12</v>
      </c>
      <c r="AP417" s="46" t="s">
        <v>48</v>
      </c>
      <c r="AR417" s="46" t="s">
        <v>409</v>
      </c>
      <c r="AV417" s="46" t="s">
        <v>255</v>
      </c>
      <c r="AX417" s="46" t="s">
        <v>65</v>
      </c>
      <c r="BD417" s="46" t="s">
        <v>256</v>
      </c>
      <c r="BE417" s="46" t="b">
        <v>1</v>
      </c>
      <c r="BF417" s="46" t="b">
        <v>1</v>
      </c>
      <c r="BH417" s="46" t="b">
        <v>1</v>
      </c>
      <c r="BJ417" s="46" t="b">
        <v>1</v>
      </c>
      <c r="BL417" s="46" t="b">
        <v>1</v>
      </c>
      <c r="BP417" s="46" t="s">
        <v>237</v>
      </c>
      <c r="BQ417" s="46" t="s">
        <v>242</v>
      </c>
      <c r="BR417" s="46" t="s">
        <v>238</v>
      </c>
      <c r="BS417" s="46" t="s">
        <v>1626</v>
      </c>
      <c r="BT417" s="46" t="s">
        <v>111</v>
      </c>
      <c r="BU417" s="46" t="s">
        <v>1699</v>
      </c>
      <c r="BV417" s="46" t="s">
        <v>112</v>
      </c>
      <c r="BX417" s="46" t="s">
        <v>1745</v>
      </c>
      <c r="BY417" s="46" t="s">
        <v>1746</v>
      </c>
      <c r="CA417" s="46" t="s">
        <v>244</v>
      </c>
      <c r="CB417" s="46" t="s">
        <v>240</v>
      </c>
      <c r="CC417" s="46" t="s">
        <v>1769</v>
      </c>
      <c r="CD417" s="46" t="s">
        <v>237</v>
      </c>
      <c r="CU417" s="46" t="s">
        <v>264</v>
      </c>
      <c r="DA417" s="46" t="s">
        <v>245</v>
      </c>
      <c r="DB417" s="46" t="s">
        <v>265</v>
      </c>
      <c r="DC417" s="46" t="s">
        <v>265</v>
      </c>
      <c r="DD417" s="46" t="s">
        <v>246</v>
      </c>
      <c r="DE417" s="46" t="s">
        <v>246</v>
      </c>
      <c r="DF417" s="46" t="s">
        <v>265</v>
      </c>
      <c r="DG417" s="46" t="s">
        <v>246</v>
      </c>
      <c r="DH417" s="46" t="s">
        <v>247</v>
      </c>
      <c r="DK417" s="46" t="b">
        <f>vw_ET_Dataset_Public[[#This Row],[Event Location:  State PCODE]]=vw_ET_Dataset_Public[[#This Row],[Arrival from: Admin 1 PCODE]]</f>
        <v>1</v>
      </c>
      <c r="DL417" s="46" t="b">
        <f>vw_ET_Dataset_Public[[#This Row],[Event Location:  County PCODE]]=vw_ET_Dataset_Public[[#This Row],[Arrival from: Admin 2 PCODE]]</f>
        <v>1</v>
      </c>
      <c r="DM417" s="46" t="b">
        <f>vw_ET_Dataset_Public[[#This Row],[Event Location:  Payam PCODE]]=vw_ET_Dataset_Public[[#This Row],[Arrival from: Admin 3 PCODE]]</f>
        <v>1</v>
      </c>
      <c r="DN417" s="46" t="s">
        <v>3390</v>
      </c>
    </row>
    <row r="418" spans="1:118" x14ac:dyDescent="0.35">
      <c r="A418" s="46" t="s">
        <v>1770</v>
      </c>
      <c r="B418" s="47">
        <v>44417</v>
      </c>
      <c r="C418" s="47">
        <v>44409</v>
      </c>
      <c r="D418" s="47">
        <v>44414</v>
      </c>
      <c r="E418" s="46" t="s">
        <v>1626</v>
      </c>
      <c r="F418" s="46" t="s">
        <v>111</v>
      </c>
      <c r="G418" s="46" t="s">
        <v>1699</v>
      </c>
      <c r="H418" s="46" t="s">
        <v>112</v>
      </c>
      <c r="I418" s="46" t="s">
        <v>1746</v>
      </c>
      <c r="J418" s="46" t="s">
        <v>1745</v>
      </c>
      <c r="K418" s="46" t="s">
        <v>1779</v>
      </c>
      <c r="L418" s="46" t="s">
        <v>1780</v>
      </c>
      <c r="M418" s="46">
        <v>8.9758292960000006</v>
      </c>
      <c r="N418" s="46">
        <v>27.894777879999999</v>
      </c>
      <c r="O418" s="46" t="s">
        <v>253</v>
      </c>
      <c r="P418" s="46" t="s">
        <v>233</v>
      </c>
      <c r="Q418" s="46" t="s">
        <v>6</v>
      </c>
      <c r="R418" s="46" t="b">
        <v>1</v>
      </c>
      <c r="S418" s="46" t="b">
        <v>1</v>
      </c>
      <c r="V418" s="46">
        <v>79</v>
      </c>
      <c r="W418" s="46">
        <v>411</v>
      </c>
      <c r="X418" s="46">
        <v>20</v>
      </c>
      <c r="Y418" s="46">
        <v>27</v>
      </c>
      <c r="Z418" s="46">
        <v>58</v>
      </c>
      <c r="AA418" s="46">
        <v>45</v>
      </c>
      <c r="AB418" s="46">
        <v>24</v>
      </c>
      <c r="AC418" s="46">
        <v>17</v>
      </c>
      <c r="AD418" s="46">
        <v>24</v>
      </c>
      <c r="AE418" s="46">
        <v>31</v>
      </c>
      <c r="AF418" s="46">
        <v>64</v>
      </c>
      <c r="AG418" s="46">
        <v>50</v>
      </c>
      <c r="AH418" s="46">
        <v>32</v>
      </c>
      <c r="AI418" s="46">
        <v>19</v>
      </c>
      <c r="AJ418" s="46">
        <v>191</v>
      </c>
      <c r="AK418" s="46">
        <v>220</v>
      </c>
      <c r="AL418" s="46">
        <v>102</v>
      </c>
      <c r="AM418" s="46">
        <v>36</v>
      </c>
      <c r="AN418" s="46">
        <v>411</v>
      </c>
      <c r="AO418" s="46" t="s">
        <v>12</v>
      </c>
      <c r="AP418" s="46" t="s">
        <v>48</v>
      </c>
      <c r="AR418" s="46" t="s">
        <v>272</v>
      </c>
      <c r="AV418" s="46" t="s">
        <v>255</v>
      </c>
      <c r="AX418" s="46" t="s">
        <v>65</v>
      </c>
      <c r="BD418" s="46" t="s">
        <v>256</v>
      </c>
      <c r="BE418" s="46" t="b">
        <v>1</v>
      </c>
      <c r="BF418" s="46" t="b">
        <v>1</v>
      </c>
      <c r="BH418" s="46" t="b">
        <v>1</v>
      </c>
      <c r="BJ418" s="46" t="b">
        <v>1</v>
      </c>
      <c r="BL418" s="46" t="b">
        <v>1</v>
      </c>
      <c r="BP418" s="46" t="s">
        <v>237</v>
      </c>
      <c r="BQ418" s="46" t="s">
        <v>242</v>
      </c>
      <c r="BR418" s="46" t="s">
        <v>238</v>
      </c>
      <c r="BS418" s="46" t="s">
        <v>1626</v>
      </c>
      <c r="BT418" s="46" t="s">
        <v>111</v>
      </c>
      <c r="BU418" s="46" t="s">
        <v>1699</v>
      </c>
      <c r="BV418" s="46" t="s">
        <v>112</v>
      </c>
      <c r="BX418" s="46" t="s">
        <v>1745</v>
      </c>
      <c r="BY418" s="46" t="s">
        <v>1746</v>
      </c>
      <c r="CA418" s="46" t="s">
        <v>244</v>
      </c>
      <c r="CB418" s="46" t="s">
        <v>240</v>
      </c>
      <c r="CC418" s="46" t="s">
        <v>1781</v>
      </c>
      <c r="CD418" s="46" t="s">
        <v>237</v>
      </c>
      <c r="CU418" s="46" t="s">
        <v>264</v>
      </c>
      <c r="DA418" s="46" t="s">
        <v>245</v>
      </c>
      <c r="DB418" s="46" t="s">
        <v>265</v>
      </c>
      <c r="DC418" s="46" t="s">
        <v>265</v>
      </c>
      <c r="DD418" s="46" t="s">
        <v>246</v>
      </c>
      <c r="DE418" s="46" t="s">
        <v>246</v>
      </c>
      <c r="DF418" s="46" t="s">
        <v>265</v>
      </c>
      <c r="DG418" s="46" t="s">
        <v>246</v>
      </c>
      <c r="DH418" s="46" t="s">
        <v>247</v>
      </c>
      <c r="DK418" s="46" t="b">
        <f>vw_ET_Dataset_Public[[#This Row],[Event Location:  State PCODE]]=vw_ET_Dataset_Public[[#This Row],[Arrival from: Admin 1 PCODE]]</f>
        <v>1</v>
      </c>
      <c r="DL418" s="46" t="b">
        <f>vw_ET_Dataset_Public[[#This Row],[Event Location:  County PCODE]]=vw_ET_Dataset_Public[[#This Row],[Arrival from: Admin 2 PCODE]]</f>
        <v>1</v>
      </c>
      <c r="DM418" s="46" t="b">
        <f>vw_ET_Dataset_Public[[#This Row],[Event Location:  Payam PCODE]]=vw_ET_Dataset_Public[[#This Row],[Arrival from: Admin 3 PCODE]]</f>
        <v>1</v>
      </c>
      <c r="DN418" s="46" t="s">
        <v>3390</v>
      </c>
    </row>
    <row r="419" spans="1:118" x14ac:dyDescent="0.35">
      <c r="A419" s="46" t="s">
        <v>1791</v>
      </c>
      <c r="B419" s="47">
        <v>44417</v>
      </c>
      <c r="C419" s="47">
        <v>44409</v>
      </c>
      <c r="D419" s="47">
        <v>44415</v>
      </c>
      <c r="E419" s="46" t="s">
        <v>1626</v>
      </c>
      <c r="F419" s="46" t="s">
        <v>111</v>
      </c>
      <c r="G419" s="46" t="s">
        <v>1699</v>
      </c>
      <c r="H419" s="46" t="s">
        <v>112</v>
      </c>
      <c r="I419" s="46" t="s">
        <v>1746</v>
      </c>
      <c r="J419" s="46" t="s">
        <v>1745</v>
      </c>
      <c r="K419" s="46" t="s">
        <v>1755</v>
      </c>
      <c r="L419" s="46" t="s">
        <v>1756</v>
      </c>
      <c r="M419" s="46">
        <v>9.02</v>
      </c>
      <c r="N419" s="46">
        <v>27.93</v>
      </c>
      <c r="O419" s="46" t="s">
        <v>253</v>
      </c>
      <c r="P419" s="46" t="s">
        <v>233</v>
      </c>
      <c r="Q419" s="46" t="s">
        <v>6</v>
      </c>
      <c r="R419" s="46" t="b">
        <v>1</v>
      </c>
      <c r="S419" s="46" t="b">
        <v>1</v>
      </c>
      <c r="V419" s="46">
        <v>114</v>
      </c>
      <c r="W419" s="46">
        <v>593</v>
      </c>
      <c r="X419" s="46">
        <v>34</v>
      </c>
      <c r="Y419" s="46">
        <v>41</v>
      </c>
      <c r="Z419" s="46">
        <v>70</v>
      </c>
      <c r="AA419" s="46">
        <v>56</v>
      </c>
      <c r="AB419" s="46">
        <v>38</v>
      </c>
      <c r="AC419" s="46">
        <v>27</v>
      </c>
      <c r="AD419" s="46">
        <v>38</v>
      </c>
      <c r="AE419" s="46">
        <v>51</v>
      </c>
      <c r="AF419" s="46">
        <v>69</v>
      </c>
      <c r="AG419" s="46">
        <v>72</v>
      </c>
      <c r="AH419" s="46">
        <v>56</v>
      </c>
      <c r="AI419" s="46">
        <v>41</v>
      </c>
      <c r="AJ419" s="46">
        <v>266</v>
      </c>
      <c r="AK419" s="46">
        <v>327</v>
      </c>
      <c r="AL419" s="46">
        <v>164</v>
      </c>
      <c r="AM419" s="46">
        <v>68</v>
      </c>
      <c r="AN419" s="46">
        <v>593</v>
      </c>
      <c r="AO419" s="46" t="s">
        <v>12</v>
      </c>
      <c r="AP419" s="46" t="s">
        <v>48</v>
      </c>
      <c r="AR419" s="46" t="s">
        <v>409</v>
      </c>
      <c r="AV419" s="46" t="s">
        <v>255</v>
      </c>
      <c r="AX419" s="46" t="s">
        <v>65</v>
      </c>
      <c r="BD419" s="46" t="s">
        <v>256</v>
      </c>
      <c r="BE419" s="46" t="b">
        <v>1</v>
      </c>
      <c r="BF419" s="46" t="b">
        <v>1</v>
      </c>
      <c r="BH419" s="46" t="b">
        <v>1</v>
      </c>
      <c r="BJ419" s="46" t="b">
        <v>1</v>
      </c>
      <c r="BL419" s="46" t="b">
        <v>1</v>
      </c>
      <c r="BP419" s="46" t="s">
        <v>237</v>
      </c>
      <c r="BQ419" s="46" t="s">
        <v>242</v>
      </c>
      <c r="BR419" s="46" t="s">
        <v>238</v>
      </c>
      <c r="BS419" s="46" t="s">
        <v>1626</v>
      </c>
      <c r="BT419" s="46" t="s">
        <v>111</v>
      </c>
      <c r="BU419" s="46" t="s">
        <v>1699</v>
      </c>
      <c r="BV419" s="46" t="s">
        <v>112</v>
      </c>
      <c r="BX419" s="46" t="s">
        <v>1745</v>
      </c>
      <c r="BY419" s="46" t="s">
        <v>1746</v>
      </c>
      <c r="CA419" s="46" t="s">
        <v>244</v>
      </c>
      <c r="CB419" s="46" t="s">
        <v>240</v>
      </c>
      <c r="CC419" s="46" t="s">
        <v>1757</v>
      </c>
      <c r="CD419" s="46" t="s">
        <v>237</v>
      </c>
      <c r="CU419" s="46" t="s">
        <v>264</v>
      </c>
      <c r="DA419" s="46" t="s">
        <v>245</v>
      </c>
      <c r="DB419" s="46" t="s">
        <v>265</v>
      </c>
      <c r="DC419" s="46" t="s">
        <v>265</v>
      </c>
      <c r="DD419" s="46" t="s">
        <v>246</v>
      </c>
      <c r="DE419" s="46" t="s">
        <v>246</v>
      </c>
      <c r="DF419" s="46" t="s">
        <v>265</v>
      </c>
      <c r="DG419" s="46" t="s">
        <v>246</v>
      </c>
      <c r="DH419" s="46" t="s">
        <v>247</v>
      </c>
      <c r="DK419" s="46" t="b">
        <f>vw_ET_Dataset_Public[[#This Row],[Event Location:  State PCODE]]=vw_ET_Dataset_Public[[#This Row],[Arrival from: Admin 1 PCODE]]</f>
        <v>1</v>
      </c>
      <c r="DL419" s="46" t="b">
        <f>vw_ET_Dataset_Public[[#This Row],[Event Location:  County PCODE]]=vw_ET_Dataset_Public[[#This Row],[Arrival from: Admin 2 PCODE]]</f>
        <v>1</v>
      </c>
      <c r="DM419" s="46" t="b">
        <f>vw_ET_Dataset_Public[[#This Row],[Event Location:  Payam PCODE]]=vw_ET_Dataset_Public[[#This Row],[Arrival from: Admin 3 PCODE]]</f>
        <v>1</v>
      </c>
      <c r="DN419" s="46" t="s">
        <v>3390</v>
      </c>
    </row>
    <row r="420" spans="1:118" x14ac:dyDescent="0.35">
      <c r="A420" s="46" t="s">
        <v>1778</v>
      </c>
      <c r="B420" s="47">
        <v>44417</v>
      </c>
      <c r="C420" s="47">
        <v>44410</v>
      </c>
      <c r="D420" s="47">
        <v>44415</v>
      </c>
      <c r="E420" s="46" t="s">
        <v>1626</v>
      </c>
      <c r="F420" s="46" t="s">
        <v>111</v>
      </c>
      <c r="G420" s="46" t="s">
        <v>1699</v>
      </c>
      <c r="H420" s="46" t="s">
        <v>112</v>
      </c>
      <c r="I420" s="46" t="s">
        <v>1746</v>
      </c>
      <c r="J420" s="46" t="s">
        <v>1745</v>
      </c>
      <c r="K420" s="46" t="s">
        <v>1763</v>
      </c>
      <c r="L420" s="46" t="s">
        <v>1764</v>
      </c>
      <c r="M420" s="46">
        <v>9.06</v>
      </c>
      <c r="N420" s="46">
        <v>29.93</v>
      </c>
      <c r="O420" s="46" t="s">
        <v>253</v>
      </c>
      <c r="P420" s="46" t="s">
        <v>233</v>
      </c>
      <c r="Q420" s="46" t="s">
        <v>6</v>
      </c>
      <c r="R420" s="46" t="b">
        <v>1</v>
      </c>
      <c r="S420" s="46" t="b">
        <v>1</v>
      </c>
      <c r="V420" s="46">
        <v>91</v>
      </c>
      <c r="W420" s="46">
        <v>473</v>
      </c>
      <c r="X420" s="46">
        <v>28</v>
      </c>
      <c r="Y420" s="46">
        <v>29</v>
      </c>
      <c r="Z420" s="46">
        <v>52</v>
      </c>
      <c r="AA420" s="46">
        <v>48</v>
      </c>
      <c r="AB420" s="46">
        <v>39</v>
      </c>
      <c r="AC420" s="46">
        <v>14</v>
      </c>
      <c r="AD420" s="46">
        <v>23</v>
      </c>
      <c r="AE420" s="46">
        <v>55</v>
      </c>
      <c r="AF420" s="46">
        <v>62</v>
      </c>
      <c r="AG420" s="46">
        <v>54</v>
      </c>
      <c r="AH420" s="46">
        <v>37</v>
      </c>
      <c r="AI420" s="46">
        <v>32</v>
      </c>
      <c r="AJ420" s="46">
        <v>210</v>
      </c>
      <c r="AK420" s="46">
        <v>263</v>
      </c>
      <c r="AL420" s="46">
        <v>135</v>
      </c>
      <c r="AM420" s="46">
        <v>46</v>
      </c>
      <c r="AN420" s="46">
        <v>473</v>
      </c>
      <c r="AO420" s="46" t="s">
        <v>12</v>
      </c>
      <c r="AP420" s="46" t="s">
        <v>48</v>
      </c>
      <c r="AR420" s="46" t="s">
        <v>409</v>
      </c>
      <c r="AV420" s="46" t="s">
        <v>255</v>
      </c>
      <c r="AX420" s="46" t="s">
        <v>65</v>
      </c>
      <c r="BD420" s="46" t="s">
        <v>256</v>
      </c>
      <c r="BE420" s="46" t="b">
        <v>1</v>
      </c>
      <c r="BF420" s="46" t="b">
        <v>1</v>
      </c>
      <c r="BH420" s="46" t="b">
        <v>1</v>
      </c>
      <c r="BJ420" s="46" t="b">
        <v>1</v>
      </c>
      <c r="BL420" s="46" t="b">
        <v>1</v>
      </c>
      <c r="BP420" s="46" t="s">
        <v>237</v>
      </c>
      <c r="BQ420" s="46" t="s">
        <v>242</v>
      </c>
      <c r="BR420" s="46" t="s">
        <v>238</v>
      </c>
      <c r="BS420" s="46" t="s">
        <v>1626</v>
      </c>
      <c r="BT420" s="46" t="s">
        <v>111</v>
      </c>
      <c r="BU420" s="46" t="s">
        <v>1699</v>
      </c>
      <c r="BV420" s="46" t="s">
        <v>112</v>
      </c>
      <c r="BX420" s="46" t="s">
        <v>1745</v>
      </c>
      <c r="BY420" s="46" t="s">
        <v>1746</v>
      </c>
      <c r="CA420" s="46" t="s">
        <v>244</v>
      </c>
      <c r="CB420" s="46" t="s">
        <v>240</v>
      </c>
      <c r="CC420" s="46" t="s">
        <v>1765</v>
      </c>
      <c r="CD420" s="46" t="s">
        <v>237</v>
      </c>
      <c r="CU420" s="46" t="s">
        <v>264</v>
      </c>
      <c r="DA420" s="46" t="s">
        <v>245</v>
      </c>
      <c r="DB420" s="46" t="s">
        <v>265</v>
      </c>
      <c r="DC420" s="46" t="s">
        <v>265</v>
      </c>
      <c r="DD420" s="46" t="s">
        <v>246</v>
      </c>
      <c r="DE420" s="46" t="s">
        <v>246</v>
      </c>
      <c r="DF420" s="46" t="s">
        <v>265</v>
      </c>
      <c r="DG420" s="46" t="s">
        <v>246</v>
      </c>
      <c r="DH420" s="46" t="s">
        <v>247</v>
      </c>
      <c r="DK420" s="46" t="b">
        <f>vw_ET_Dataset_Public[[#This Row],[Event Location:  State PCODE]]=vw_ET_Dataset_Public[[#This Row],[Arrival from: Admin 1 PCODE]]</f>
        <v>1</v>
      </c>
      <c r="DL420" s="46" t="b">
        <f>vw_ET_Dataset_Public[[#This Row],[Event Location:  County PCODE]]=vw_ET_Dataset_Public[[#This Row],[Arrival from: Admin 2 PCODE]]</f>
        <v>1</v>
      </c>
      <c r="DM420" s="46" t="b">
        <f>vw_ET_Dataset_Public[[#This Row],[Event Location:  Payam PCODE]]=vw_ET_Dataset_Public[[#This Row],[Arrival from: Admin 3 PCODE]]</f>
        <v>1</v>
      </c>
      <c r="DN420" s="46" t="s">
        <v>3390</v>
      </c>
    </row>
    <row r="421" spans="1:118" x14ac:dyDescent="0.35">
      <c r="A421" s="46" t="s">
        <v>1744</v>
      </c>
      <c r="B421" s="47">
        <v>44417</v>
      </c>
      <c r="C421" s="47">
        <v>44410</v>
      </c>
      <c r="D421" s="47">
        <v>44415</v>
      </c>
      <c r="E421" s="46" t="s">
        <v>1626</v>
      </c>
      <c r="F421" s="46" t="s">
        <v>111</v>
      </c>
      <c r="G421" s="46" t="s">
        <v>1699</v>
      </c>
      <c r="H421" s="46" t="s">
        <v>112</v>
      </c>
      <c r="I421" s="46" t="s">
        <v>1746</v>
      </c>
      <c r="J421" s="46" t="s">
        <v>1745</v>
      </c>
      <c r="K421" s="46" t="s">
        <v>1775</v>
      </c>
      <c r="L421" s="46" t="s">
        <v>1776</v>
      </c>
      <c r="M421" s="46">
        <v>9.0119199749999996</v>
      </c>
      <c r="N421" s="46">
        <v>27.924600600000002</v>
      </c>
      <c r="O421" s="46" t="s">
        <v>253</v>
      </c>
      <c r="P421" s="46" t="s">
        <v>233</v>
      </c>
      <c r="Q421" s="46" t="s">
        <v>6</v>
      </c>
      <c r="R421" s="46" t="b">
        <v>1</v>
      </c>
      <c r="S421" s="46" t="b">
        <v>1</v>
      </c>
      <c r="V421" s="46">
        <v>138</v>
      </c>
      <c r="W421" s="46">
        <v>717</v>
      </c>
      <c r="X421" s="46">
        <v>19</v>
      </c>
      <c r="Y421" s="46">
        <v>41</v>
      </c>
      <c r="Z421" s="46">
        <v>83</v>
      </c>
      <c r="AA421" s="46">
        <v>77</v>
      </c>
      <c r="AB421" s="46">
        <v>49</v>
      </c>
      <c r="AC421" s="46">
        <v>34</v>
      </c>
      <c r="AD421" s="46">
        <v>30</v>
      </c>
      <c r="AE421" s="46">
        <v>56</v>
      </c>
      <c r="AF421" s="46">
        <v>98</v>
      </c>
      <c r="AG421" s="46">
        <v>120</v>
      </c>
      <c r="AH421" s="46">
        <v>74</v>
      </c>
      <c r="AI421" s="46">
        <v>36</v>
      </c>
      <c r="AJ421" s="46">
        <v>303</v>
      </c>
      <c r="AK421" s="46">
        <v>414</v>
      </c>
      <c r="AL421" s="46">
        <v>146</v>
      </c>
      <c r="AM421" s="46">
        <v>70</v>
      </c>
      <c r="AN421" s="46">
        <v>717</v>
      </c>
      <c r="AO421" s="46" t="s">
        <v>12</v>
      </c>
      <c r="AP421" s="46" t="s">
        <v>48</v>
      </c>
      <c r="AR421" s="46" t="s">
        <v>409</v>
      </c>
      <c r="AV421" s="46" t="s">
        <v>255</v>
      </c>
      <c r="AX421" s="46" t="s">
        <v>65</v>
      </c>
      <c r="BD421" s="46" t="s">
        <v>256</v>
      </c>
      <c r="BE421" s="46" t="b">
        <v>1</v>
      </c>
      <c r="BF421" s="46" t="b">
        <v>1</v>
      </c>
      <c r="BH421" s="46" t="b">
        <v>1</v>
      </c>
      <c r="BJ421" s="46" t="b">
        <v>1</v>
      </c>
      <c r="BL421" s="46" t="b">
        <v>1</v>
      </c>
      <c r="BP421" s="46" t="s">
        <v>237</v>
      </c>
      <c r="BQ421" s="46" t="s">
        <v>242</v>
      </c>
      <c r="BR421" s="46" t="s">
        <v>238</v>
      </c>
      <c r="BS421" s="46" t="s">
        <v>1626</v>
      </c>
      <c r="BT421" s="46" t="s">
        <v>111</v>
      </c>
      <c r="BU421" s="46" t="s">
        <v>1699</v>
      </c>
      <c r="BV421" s="46" t="s">
        <v>112</v>
      </c>
      <c r="BX421" s="46" t="s">
        <v>1745</v>
      </c>
      <c r="BY421" s="46" t="s">
        <v>1746</v>
      </c>
      <c r="CA421" s="46" t="s">
        <v>244</v>
      </c>
      <c r="CB421" s="46" t="s">
        <v>240</v>
      </c>
      <c r="CC421" s="46" t="s">
        <v>1777</v>
      </c>
      <c r="CD421" s="46" t="s">
        <v>237</v>
      </c>
      <c r="CU421" s="46" t="s">
        <v>264</v>
      </c>
      <c r="DA421" s="46" t="s">
        <v>245</v>
      </c>
      <c r="DB421" s="46" t="s">
        <v>265</v>
      </c>
      <c r="DC421" s="46" t="s">
        <v>265</v>
      </c>
      <c r="DD421" s="46" t="s">
        <v>246</v>
      </c>
      <c r="DE421" s="46" t="s">
        <v>246</v>
      </c>
      <c r="DF421" s="46" t="s">
        <v>265</v>
      </c>
      <c r="DG421" s="46" t="s">
        <v>246</v>
      </c>
      <c r="DH421" s="46" t="s">
        <v>247</v>
      </c>
      <c r="DK421" s="46" t="b">
        <f>vw_ET_Dataset_Public[[#This Row],[Event Location:  State PCODE]]=vw_ET_Dataset_Public[[#This Row],[Arrival from: Admin 1 PCODE]]</f>
        <v>1</v>
      </c>
      <c r="DL421" s="46" t="b">
        <f>vw_ET_Dataset_Public[[#This Row],[Event Location:  County PCODE]]=vw_ET_Dataset_Public[[#This Row],[Arrival from: Admin 2 PCODE]]</f>
        <v>1</v>
      </c>
      <c r="DM421" s="46" t="b">
        <f>vw_ET_Dataset_Public[[#This Row],[Event Location:  Payam PCODE]]=vw_ET_Dataset_Public[[#This Row],[Arrival from: Admin 3 PCODE]]</f>
        <v>1</v>
      </c>
      <c r="DN421" s="46" t="s">
        <v>3390</v>
      </c>
    </row>
    <row r="422" spans="1:118" x14ac:dyDescent="0.35">
      <c r="A422" s="46" t="s">
        <v>1754</v>
      </c>
      <c r="B422" s="47">
        <v>44417</v>
      </c>
      <c r="C422" s="47">
        <v>44411</v>
      </c>
      <c r="D422" s="47">
        <v>44414</v>
      </c>
      <c r="E422" s="46" t="s">
        <v>1626</v>
      </c>
      <c r="F422" s="46" t="s">
        <v>111</v>
      </c>
      <c r="G422" s="46" t="s">
        <v>1699</v>
      </c>
      <c r="H422" s="46" t="s">
        <v>112</v>
      </c>
      <c r="I422" s="46" t="s">
        <v>1784</v>
      </c>
      <c r="J422" s="46" t="s">
        <v>1783</v>
      </c>
      <c r="K422" s="46" t="s">
        <v>1789</v>
      </c>
      <c r="L422" s="46" t="s">
        <v>1783</v>
      </c>
      <c r="M422" s="46">
        <v>8.9629999999999992</v>
      </c>
      <c r="N422" s="46">
        <v>28.064</v>
      </c>
      <c r="O422" s="46" t="s">
        <v>253</v>
      </c>
      <c r="P422" s="46" t="s">
        <v>233</v>
      </c>
      <c r="Q422" s="46" t="s">
        <v>6</v>
      </c>
      <c r="R422" s="46" t="b">
        <v>1</v>
      </c>
      <c r="S422" s="46" t="b">
        <v>1</v>
      </c>
      <c r="V422" s="46">
        <v>350</v>
      </c>
      <c r="W422" s="46">
        <v>1855</v>
      </c>
      <c r="X422" s="46">
        <v>176</v>
      </c>
      <c r="Y422" s="46">
        <v>187</v>
      </c>
      <c r="Z422" s="46">
        <v>205</v>
      </c>
      <c r="AA422" s="46">
        <v>214</v>
      </c>
      <c r="AB422" s="46">
        <v>46</v>
      </c>
      <c r="AC422" s="46">
        <v>33</v>
      </c>
      <c r="AD422" s="46">
        <v>183</v>
      </c>
      <c r="AE422" s="46">
        <v>194</v>
      </c>
      <c r="AF422" s="46">
        <v>215</v>
      </c>
      <c r="AG422" s="46">
        <v>297</v>
      </c>
      <c r="AH422" s="46">
        <v>59</v>
      </c>
      <c r="AI422" s="46">
        <v>46</v>
      </c>
      <c r="AJ422" s="46">
        <v>861</v>
      </c>
      <c r="AK422" s="46">
        <v>994</v>
      </c>
      <c r="AL422" s="46">
        <v>740</v>
      </c>
      <c r="AM422" s="46">
        <v>79</v>
      </c>
      <c r="AN422" s="46">
        <v>1855</v>
      </c>
      <c r="AO422" s="46" t="s">
        <v>12</v>
      </c>
      <c r="AP422" s="46" t="s">
        <v>48</v>
      </c>
      <c r="AR422" s="46" t="s">
        <v>272</v>
      </c>
      <c r="AV422" s="46" t="s">
        <v>255</v>
      </c>
      <c r="AX422" s="46" t="s">
        <v>65</v>
      </c>
      <c r="BD422" s="46" t="s">
        <v>256</v>
      </c>
      <c r="BE422" s="46" t="b">
        <v>1</v>
      </c>
      <c r="BF422" s="46" t="b">
        <v>1</v>
      </c>
      <c r="BH422" s="46" t="b">
        <v>1</v>
      </c>
      <c r="BJ422" s="46" t="b">
        <v>1</v>
      </c>
      <c r="BL422" s="46" t="b">
        <v>1</v>
      </c>
      <c r="BP422" s="46" t="s">
        <v>237</v>
      </c>
      <c r="BQ422" s="46" t="s">
        <v>242</v>
      </c>
      <c r="BR422" s="46" t="s">
        <v>238</v>
      </c>
      <c r="BS422" s="46" t="s">
        <v>1626</v>
      </c>
      <c r="BT422" s="46" t="s">
        <v>111</v>
      </c>
      <c r="BU422" s="46" t="s">
        <v>1699</v>
      </c>
      <c r="BV422" s="46" t="s">
        <v>112</v>
      </c>
      <c r="BX422" s="46" t="s">
        <v>1783</v>
      </c>
      <c r="BY422" s="46" t="s">
        <v>1784</v>
      </c>
      <c r="CA422" s="46" t="s">
        <v>244</v>
      </c>
      <c r="CB422" s="46" t="s">
        <v>240</v>
      </c>
      <c r="CC422" s="46" t="s">
        <v>1790</v>
      </c>
      <c r="CD422" s="46" t="s">
        <v>237</v>
      </c>
      <c r="CU422" s="46" t="s">
        <v>264</v>
      </c>
      <c r="DA422" s="46" t="s">
        <v>245</v>
      </c>
      <c r="DB422" s="46" t="s">
        <v>265</v>
      </c>
      <c r="DC422" s="46" t="s">
        <v>265</v>
      </c>
      <c r="DD422" s="46" t="s">
        <v>246</v>
      </c>
      <c r="DE422" s="46" t="s">
        <v>246</v>
      </c>
      <c r="DF422" s="46" t="s">
        <v>265</v>
      </c>
      <c r="DG422" s="46" t="s">
        <v>246</v>
      </c>
      <c r="DH422" s="46" t="s">
        <v>247</v>
      </c>
      <c r="DK422" s="46" t="b">
        <f>vw_ET_Dataset_Public[[#This Row],[Event Location:  State PCODE]]=vw_ET_Dataset_Public[[#This Row],[Arrival from: Admin 1 PCODE]]</f>
        <v>1</v>
      </c>
      <c r="DL422" s="46" t="b">
        <f>vw_ET_Dataset_Public[[#This Row],[Event Location:  County PCODE]]=vw_ET_Dataset_Public[[#This Row],[Arrival from: Admin 2 PCODE]]</f>
        <v>1</v>
      </c>
      <c r="DM422" s="46" t="b">
        <f>vw_ET_Dataset_Public[[#This Row],[Event Location:  Payam PCODE]]=vw_ET_Dataset_Public[[#This Row],[Arrival from: Admin 3 PCODE]]</f>
        <v>1</v>
      </c>
      <c r="DN422" s="46" t="s">
        <v>3390</v>
      </c>
    </row>
    <row r="423" spans="1:118" x14ac:dyDescent="0.35">
      <c r="A423" s="46" t="s">
        <v>1774</v>
      </c>
      <c r="B423" s="47">
        <v>44417</v>
      </c>
      <c r="C423" s="47">
        <v>44411</v>
      </c>
      <c r="D423" s="47">
        <v>44414</v>
      </c>
      <c r="E423" s="46" t="s">
        <v>1626</v>
      </c>
      <c r="F423" s="46" t="s">
        <v>111</v>
      </c>
      <c r="G423" s="46" t="s">
        <v>1699</v>
      </c>
      <c r="H423" s="46" t="s">
        <v>112</v>
      </c>
      <c r="I423" s="46" t="s">
        <v>1784</v>
      </c>
      <c r="J423" s="46" t="s">
        <v>1783</v>
      </c>
      <c r="K423" s="46" t="s">
        <v>1789</v>
      </c>
      <c r="L423" s="46" t="s">
        <v>1783</v>
      </c>
      <c r="M423" s="46">
        <v>8.9629999999999992</v>
      </c>
      <c r="N423" s="46">
        <v>28.064</v>
      </c>
      <c r="O423" s="46" t="s">
        <v>253</v>
      </c>
      <c r="P423" s="46" t="s">
        <v>233</v>
      </c>
      <c r="Q423" s="46" t="s">
        <v>6</v>
      </c>
      <c r="R423" s="46" t="b">
        <v>1</v>
      </c>
      <c r="S423" s="46" t="b">
        <v>1</v>
      </c>
      <c r="V423" s="46">
        <v>232</v>
      </c>
      <c r="W423" s="46">
        <v>1230</v>
      </c>
      <c r="X423" s="46">
        <v>98</v>
      </c>
      <c r="Y423" s="46">
        <v>109</v>
      </c>
      <c r="Z423" s="46">
        <v>127</v>
      </c>
      <c r="AA423" s="46">
        <v>141</v>
      </c>
      <c r="AB423" s="46">
        <v>46</v>
      </c>
      <c r="AC423" s="46">
        <v>33</v>
      </c>
      <c r="AD423" s="46">
        <v>105</v>
      </c>
      <c r="AE423" s="46">
        <v>111</v>
      </c>
      <c r="AF423" s="46">
        <v>137</v>
      </c>
      <c r="AG423" s="46">
        <v>218</v>
      </c>
      <c r="AH423" s="46">
        <v>59</v>
      </c>
      <c r="AI423" s="46">
        <v>46</v>
      </c>
      <c r="AJ423" s="46">
        <v>554</v>
      </c>
      <c r="AK423" s="46">
        <v>676</v>
      </c>
      <c r="AL423" s="46">
        <v>423</v>
      </c>
      <c r="AM423" s="46">
        <v>79</v>
      </c>
      <c r="AN423" s="46">
        <v>1230</v>
      </c>
      <c r="AO423" s="46" t="s">
        <v>12</v>
      </c>
      <c r="AP423" s="46" t="s">
        <v>48</v>
      </c>
      <c r="AR423" s="46" t="s">
        <v>272</v>
      </c>
      <c r="AV423" s="46" t="s">
        <v>255</v>
      </c>
      <c r="AX423" s="46" t="s">
        <v>65</v>
      </c>
      <c r="BD423" s="46" t="s">
        <v>256</v>
      </c>
      <c r="BE423" s="46" t="b">
        <v>1</v>
      </c>
      <c r="BF423" s="46" t="b">
        <v>1</v>
      </c>
      <c r="BH423" s="46" t="b">
        <v>1</v>
      </c>
      <c r="BL423" s="46" t="b">
        <v>1</v>
      </c>
      <c r="BP423" s="46" t="s">
        <v>237</v>
      </c>
      <c r="BQ423" s="46" t="s">
        <v>242</v>
      </c>
      <c r="BR423" s="46" t="s">
        <v>238</v>
      </c>
      <c r="BS423" s="46" t="s">
        <v>1626</v>
      </c>
      <c r="BT423" s="46" t="s">
        <v>111</v>
      </c>
      <c r="BU423" s="46" t="s">
        <v>1699</v>
      </c>
      <c r="BV423" s="46" t="s">
        <v>112</v>
      </c>
      <c r="BX423" s="46" t="s">
        <v>1783</v>
      </c>
      <c r="BY423" s="46" t="s">
        <v>1784</v>
      </c>
      <c r="CA423" s="46" t="s">
        <v>244</v>
      </c>
      <c r="CB423" s="46" t="s">
        <v>240</v>
      </c>
      <c r="CC423" s="46" t="s">
        <v>1792</v>
      </c>
      <c r="CD423" s="46" t="s">
        <v>237</v>
      </c>
      <c r="CU423" s="46" t="s">
        <v>264</v>
      </c>
      <c r="DA423" s="46" t="s">
        <v>245</v>
      </c>
      <c r="DB423" s="46" t="s">
        <v>265</v>
      </c>
      <c r="DC423" s="46" t="s">
        <v>265</v>
      </c>
      <c r="DD423" s="46" t="s">
        <v>265</v>
      </c>
      <c r="DE423" s="46" t="s">
        <v>246</v>
      </c>
      <c r="DF423" s="46" t="s">
        <v>265</v>
      </c>
      <c r="DG423" s="46" t="s">
        <v>246</v>
      </c>
      <c r="DH423" s="46" t="s">
        <v>247</v>
      </c>
      <c r="DK423" s="46" t="b">
        <f>vw_ET_Dataset_Public[[#This Row],[Event Location:  State PCODE]]=vw_ET_Dataset_Public[[#This Row],[Arrival from: Admin 1 PCODE]]</f>
        <v>1</v>
      </c>
      <c r="DL423" s="46" t="b">
        <f>vw_ET_Dataset_Public[[#This Row],[Event Location:  County PCODE]]=vw_ET_Dataset_Public[[#This Row],[Arrival from: Admin 2 PCODE]]</f>
        <v>1</v>
      </c>
      <c r="DM423" s="46" t="b">
        <f>vw_ET_Dataset_Public[[#This Row],[Event Location:  Payam PCODE]]=vw_ET_Dataset_Public[[#This Row],[Arrival from: Admin 3 PCODE]]</f>
        <v>1</v>
      </c>
      <c r="DN423" s="46" t="s">
        <v>3390</v>
      </c>
    </row>
    <row r="424" spans="1:118" x14ac:dyDescent="0.35">
      <c r="A424" s="46" t="s">
        <v>1758</v>
      </c>
      <c r="B424" s="47">
        <v>44417</v>
      </c>
      <c r="C424" s="47">
        <v>44411</v>
      </c>
      <c r="D424" s="47">
        <v>44414</v>
      </c>
      <c r="E424" s="46" t="s">
        <v>1626</v>
      </c>
      <c r="F424" s="46" t="s">
        <v>111</v>
      </c>
      <c r="G424" s="46" t="s">
        <v>1699</v>
      </c>
      <c r="H424" s="46" t="s">
        <v>112</v>
      </c>
      <c r="I424" s="46" t="s">
        <v>1784</v>
      </c>
      <c r="J424" s="46" t="s">
        <v>1783</v>
      </c>
      <c r="K424" s="46" t="s">
        <v>1785</v>
      </c>
      <c r="L424" s="46" t="s">
        <v>1786</v>
      </c>
      <c r="M424" s="46">
        <v>8.08</v>
      </c>
      <c r="N424" s="46">
        <v>28.05</v>
      </c>
      <c r="O424" s="46" t="s">
        <v>253</v>
      </c>
      <c r="P424" s="46" t="s">
        <v>233</v>
      </c>
      <c r="Q424" s="46" t="s">
        <v>6</v>
      </c>
      <c r="R424" s="46" t="b">
        <v>1</v>
      </c>
      <c r="S424" s="46" t="b">
        <v>1</v>
      </c>
      <c r="V424" s="46">
        <v>372</v>
      </c>
      <c r="W424" s="46">
        <v>1971</v>
      </c>
      <c r="X424" s="46">
        <v>186</v>
      </c>
      <c r="Y424" s="46">
        <v>197</v>
      </c>
      <c r="Z424" s="46">
        <v>215</v>
      </c>
      <c r="AA424" s="46">
        <v>224</v>
      </c>
      <c r="AB424" s="46">
        <v>56</v>
      </c>
      <c r="AC424" s="46">
        <v>41</v>
      </c>
      <c r="AD424" s="46">
        <v>193</v>
      </c>
      <c r="AE424" s="46">
        <v>204</v>
      </c>
      <c r="AF424" s="46">
        <v>225</v>
      </c>
      <c r="AG424" s="46">
        <v>307</v>
      </c>
      <c r="AH424" s="46">
        <v>69</v>
      </c>
      <c r="AI424" s="46">
        <v>54</v>
      </c>
      <c r="AJ424" s="46">
        <v>919</v>
      </c>
      <c r="AK424" s="46">
        <v>1052</v>
      </c>
      <c r="AL424" s="46">
        <v>780</v>
      </c>
      <c r="AM424" s="46">
        <v>95</v>
      </c>
      <c r="AN424" s="46">
        <v>1971</v>
      </c>
      <c r="AO424" s="46" t="s">
        <v>12</v>
      </c>
      <c r="AP424" s="46" t="s">
        <v>48</v>
      </c>
      <c r="AR424" s="46" t="s">
        <v>409</v>
      </c>
      <c r="AV424" s="46" t="s">
        <v>255</v>
      </c>
      <c r="AX424" s="46" t="s">
        <v>65</v>
      </c>
      <c r="BD424" s="46" t="s">
        <v>256</v>
      </c>
      <c r="BE424" s="46" t="b">
        <v>1</v>
      </c>
      <c r="BF424" s="46" t="b">
        <v>1</v>
      </c>
      <c r="BH424" s="46" t="b">
        <v>1</v>
      </c>
      <c r="BJ424" s="46" t="b">
        <v>1</v>
      </c>
      <c r="BL424" s="46" t="b">
        <v>1</v>
      </c>
      <c r="BP424" s="46" t="s">
        <v>237</v>
      </c>
      <c r="BQ424" s="46" t="s">
        <v>242</v>
      </c>
      <c r="BR424" s="46" t="s">
        <v>238</v>
      </c>
      <c r="BS424" s="46" t="s">
        <v>1626</v>
      </c>
      <c r="BT424" s="46" t="s">
        <v>111</v>
      </c>
      <c r="BU424" s="46" t="s">
        <v>1699</v>
      </c>
      <c r="BV424" s="46" t="s">
        <v>112</v>
      </c>
      <c r="BX424" s="46" t="s">
        <v>1783</v>
      </c>
      <c r="BY424" s="46" t="s">
        <v>1784</v>
      </c>
      <c r="CA424" s="46" t="s">
        <v>244</v>
      </c>
      <c r="CB424" s="46" t="s">
        <v>240</v>
      </c>
      <c r="CC424" s="46" t="s">
        <v>1787</v>
      </c>
      <c r="CD424" s="46" t="s">
        <v>237</v>
      </c>
      <c r="CU424" s="46" t="s">
        <v>264</v>
      </c>
      <c r="DA424" s="46" t="s">
        <v>245</v>
      </c>
      <c r="DB424" s="46" t="s">
        <v>265</v>
      </c>
      <c r="DC424" s="46" t="s">
        <v>265</v>
      </c>
      <c r="DD424" s="46" t="s">
        <v>246</v>
      </c>
      <c r="DE424" s="46" t="s">
        <v>246</v>
      </c>
      <c r="DF424" s="46" t="s">
        <v>265</v>
      </c>
      <c r="DG424" s="46" t="s">
        <v>246</v>
      </c>
      <c r="DH424" s="46" t="s">
        <v>247</v>
      </c>
      <c r="DK424" s="46" t="b">
        <f>vw_ET_Dataset_Public[[#This Row],[Event Location:  State PCODE]]=vw_ET_Dataset_Public[[#This Row],[Arrival from: Admin 1 PCODE]]</f>
        <v>1</v>
      </c>
      <c r="DL424" s="46" t="b">
        <f>vw_ET_Dataset_Public[[#This Row],[Event Location:  County PCODE]]=vw_ET_Dataset_Public[[#This Row],[Arrival from: Admin 2 PCODE]]</f>
        <v>1</v>
      </c>
      <c r="DM424" s="46" t="b">
        <f>vw_ET_Dataset_Public[[#This Row],[Event Location:  Payam PCODE]]=vw_ET_Dataset_Public[[#This Row],[Arrival from: Admin 3 PCODE]]</f>
        <v>1</v>
      </c>
      <c r="DN424" s="46" t="s">
        <v>3390</v>
      </c>
    </row>
    <row r="425" spans="1:118" x14ac:dyDescent="0.35">
      <c r="A425" s="46" t="s">
        <v>1766</v>
      </c>
      <c r="B425" s="47">
        <v>44417</v>
      </c>
      <c r="C425" s="47">
        <v>44411</v>
      </c>
      <c r="D425" s="47">
        <v>44415</v>
      </c>
      <c r="E425" s="46" t="s">
        <v>1626</v>
      </c>
      <c r="F425" s="46" t="s">
        <v>111</v>
      </c>
      <c r="G425" s="46" t="s">
        <v>1699</v>
      </c>
      <c r="H425" s="46" t="s">
        <v>112</v>
      </c>
      <c r="I425" s="46" t="s">
        <v>1746</v>
      </c>
      <c r="J425" s="46" t="s">
        <v>1745</v>
      </c>
      <c r="K425" s="46" t="s">
        <v>1751</v>
      </c>
      <c r="L425" s="46" t="s">
        <v>1752</v>
      </c>
      <c r="M425" s="46">
        <v>9.1</v>
      </c>
      <c r="N425" s="46">
        <v>27.93</v>
      </c>
      <c r="O425" s="46" t="s">
        <v>253</v>
      </c>
      <c r="P425" s="46" t="s">
        <v>233</v>
      </c>
      <c r="Q425" s="46" t="s">
        <v>6</v>
      </c>
      <c r="R425" s="46" t="b">
        <v>1</v>
      </c>
      <c r="S425" s="46" t="b">
        <v>1</v>
      </c>
      <c r="V425" s="46">
        <v>146</v>
      </c>
      <c r="W425" s="46">
        <v>759</v>
      </c>
      <c r="X425" s="46">
        <v>23</v>
      </c>
      <c r="Y425" s="46">
        <v>45</v>
      </c>
      <c r="Z425" s="46">
        <v>91</v>
      </c>
      <c r="AA425" s="46">
        <v>88</v>
      </c>
      <c r="AB425" s="46">
        <v>59</v>
      </c>
      <c r="AC425" s="46">
        <v>38</v>
      </c>
      <c r="AD425" s="46">
        <v>33</v>
      </c>
      <c r="AE425" s="46">
        <v>61</v>
      </c>
      <c r="AF425" s="46">
        <v>103</v>
      </c>
      <c r="AG425" s="46">
        <v>94</v>
      </c>
      <c r="AH425" s="46">
        <v>79</v>
      </c>
      <c r="AI425" s="46">
        <v>45</v>
      </c>
      <c r="AJ425" s="46">
        <v>344</v>
      </c>
      <c r="AK425" s="46">
        <v>415</v>
      </c>
      <c r="AL425" s="46">
        <v>162</v>
      </c>
      <c r="AM425" s="46">
        <v>83</v>
      </c>
      <c r="AN425" s="46">
        <v>759</v>
      </c>
      <c r="AO425" s="46" t="s">
        <v>12</v>
      </c>
      <c r="AP425" s="46" t="s">
        <v>48</v>
      </c>
      <c r="AR425" s="46" t="s">
        <v>409</v>
      </c>
      <c r="AV425" s="46" t="s">
        <v>255</v>
      </c>
      <c r="AX425" s="46" t="s">
        <v>65</v>
      </c>
      <c r="BD425" s="46" t="s">
        <v>256</v>
      </c>
      <c r="BE425" s="46" t="b">
        <v>1</v>
      </c>
      <c r="BF425" s="46" t="b">
        <v>1</v>
      </c>
      <c r="BH425" s="46" t="b">
        <v>1</v>
      </c>
      <c r="BJ425" s="46" t="b">
        <v>1</v>
      </c>
      <c r="BL425" s="46" t="b">
        <v>1</v>
      </c>
      <c r="BP425" s="46" t="s">
        <v>237</v>
      </c>
      <c r="BQ425" s="46" t="s">
        <v>242</v>
      </c>
      <c r="BR425" s="46" t="s">
        <v>238</v>
      </c>
      <c r="BS425" s="46" t="s">
        <v>1626</v>
      </c>
      <c r="BT425" s="46" t="s">
        <v>111</v>
      </c>
      <c r="BU425" s="46" t="s">
        <v>1699</v>
      </c>
      <c r="BV425" s="46" t="s">
        <v>112</v>
      </c>
      <c r="BX425" s="46" t="s">
        <v>1745</v>
      </c>
      <c r="BY425" s="46" t="s">
        <v>1746</v>
      </c>
      <c r="CA425" s="46" t="s">
        <v>244</v>
      </c>
      <c r="CB425" s="46" t="s">
        <v>240</v>
      </c>
      <c r="CC425" s="46" t="s">
        <v>1753</v>
      </c>
      <c r="CD425" s="46" t="s">
        <v>237</v>
      </c>
      <c r="CU425" s="46" t="s">
        <v>264</v>
      </c>
      <c r="DA425" s="46" t="s">
        <v>245</v>
      </c>
      <c r="DB425" s="46" t="s">
        <v>265</v>
      </c>
      <c r="DC425" s="46" t="s">
        <v>265</v>
      </c>
      <c r="DD425" s="46" t="s">
        <v>246</v>
      </c>
      <c r="DE425" s="46" t="s">
        <v>246</v>
      </c>
      <c r="DF425" s="46" t="s">
        <v>265</v>
      </c>
      <c r="DG425" s="46" t="s">
        <v>246</v>
      </c>
      <c r="DH425" s="46" t="s">
        <v>247</v>
      </c>
      <c r="DK425" s="46" t="b">
        <f>vw_ET_Dataset_Public[[#This Row],[Event Location:  State PCODE]]=vw_ET_Dataset_Public[[#This Row],[Arrival from: Admin 1 PCODE]]</f>
        <v>1</v>
      </c>
      <c r="DL425" s="46" t="b">
        <f>vw_ET_Dataset_Public[[#This Row],[Event Location:  County PCODE]]=vw_ET_Dataset_Public[[#This Row],[Arrival from: Admin 2 PCODE]]</f>
        <v>1</v>
      </c>
      <c r="DM425" s="46" t="b">
        <f>vw_ET_Dataset_Public[[#This Row],[Event Location:  Payam PCODE]]=vw_ET_Dataset_Public[[#This Row],[Arrival from: Admin 3 PCODE]]</f>
        <v>1</v>
      </c>
      <c r="DN425" s="46" t="s">
        <v>3390</v>
      </c>
    </row>
    <row r="426" spans="1:118" x14ac:dyDescent="0.35">
      <c r="A426" s="46" t="s">
        <v>1762</v>
      </c>
      <c r="B426" s="47">
        <v>44417</v>
      </c>
      <c r="C426" s="47">
        <v>44412</v>
      </c>
      <c r="D426" s="47">
        <v>44415</v>
      </c>
      <c r="E426" s="46" t="s">
        <v>1626</v>
      </c>
      <c r="F426" s="46" t="s">
        <v>111</v>
      </c>
      <c r="G426" s="46" t="s">
        <v>1699</v>
      </c>
      <c r="H426" s="46" t="s">
        <v>112</v>
      </c>
      <c r="I426" s="46" t="s">
        <v>1746</v>
      </c>
      <c r="J426" s="46" t="s">
        <v>1745</v>
      </c>
      <c r="K426" s="46" t="s">
        <v>1747</v>
      </c>
      <c r="L426" s="46" t="s">
        <v>1748</v>
      </c>
      <c r="M426" s="46">
        <v>9.1300000000000008</v>
      </c>
      <c r="N426" s="46">
        <v>27.94</v>
      </c>
      <c r="O426" s="46" t="s">
        <v>253</v>
      </c>
      <c r="P426" s="46" t="s">
        <v>233</v>
      </c>
      <c r="Q426" s="46" t="s">
        <v>6</v>
      </c>
      <c r="R426" s="46" t="b">
        <v>1</v>
      </c>
      <c r="S426" s="46" t="b">
        <v>1</v>
      </c>
      <c r="V426" s="46">
        <v>85</v>
      </c>
      <c r="W426" s="46">
        <v>442</v>
      </c>
      <c r="X426" s="46">
        <v>14</v>
      </c>
      <c r="Y426" s="46">
        <v>22</v>
      </c>
      <c r="Z426" s="46">
        <v>62</v>
      </c>
      <c r="AA426" s="46">
        <v>51</v>
      </c>
      <c r="AB426" s="46">
        <v>29</v>
      </c>
      <c r="AC426" s="46">
        <v>17</v>
      </c>
      <c r="AD426" s="46">
        <v>19</v>
      </c>
      <c r="AE426" s="46">
        <v>27</v>
      </c>
      <c r="AF426" s="46">
        <v>55</v>
      </c>
      <c r="AG426" s="46">
        <v>74</v>
      </c>
      <c r="AH426" s="46">
        <v>41</v>
      </c>
      <c r="AI426" s="46">
        <v>31</v>
      </c>
      <c r="AJ426" s="46">
        <v>195</v>
      </c>
      <c r="AK426" s="46">
        <v>247</v>
      </c>
      <c r="AL426" s="46">
        <v>82</v>
      </c>
      <c r="AM426" s="46">
        <v>48</v>
      </c>
      <c r="AN426" s="46">
        <v>442</v>
      </c>
      <c r="AO426" s="46" t="s">
        <v>12</v>
      </c>
      <c r="AP426" s="46" t="s">
        <v>48</v>
      </c>
      <c r="AR426" s="46" t="s">
        <v>409</v>
      </c>
      <c r="AV426" s="46" t="s">
        <v>255</v>
      </c>
      <c r="AX426" s="46" t="s">
        <v>65</v>
      </c>
      <c r="BD426" s="46" t="s">
        <v>256</v>
      </c>
      <c r="BE426" s="46" t="b">
        <v>1</v>
      </c>
      <c r="BF426" s="46" t="b">
        <v>1</v>
      </c>
      <c r="BH426" s="46" t="b">
        <v>1</v>
      </c>
      <c r="BJ426" s="46" t="b">
        <v>1</v>
      </c>
      <c r="BL426" s="46" t="b">
        <v>1</v>
      </c>
      <c r="BP426" s="46" t="s">
        <v>237</v>
      </c>
      <c r="BQ426" s="46" t="s">
        <v>242</v>
      </c>
      <c r="BR426" s="46" t="s">
        <v>238</v>
      </c>
      <c r="BS426" s="46" t="s">
        <v>1626</v>
      </c>
      <c r="BT426" s="46" t="s">
        <v>111</v>
      </c>
      <c r="BU426" s="46" t="s">
        <v>1699</v>
      </c>
      <c r="BV426" s="46" t="s">
        <v>112</v>
      </c>
      <c r="BX426" s="46" t="s">
        <v>1745</v>
      </c>
      <c r="BY426" s="46" t="s">
        <v>1746</v>
      </c>
      <c r="CA426" s="46" t="s">
        <v>244</v>
      </c>
      <c r="CB426" s="46" t="s">
        <v>240</v>
      </c>
      <c r="CC426" s="46" t="s">
        <v>1749</v>
      </c>
      <c r="CD426" s="46" t="s">
        <v>237</v>
      </c>
      <c r="CU426" s="46" t="s">
        <v>264</v>
      </c>
      <c r="DA426" s="46" t="s">
        <v>246</v>
      </c>
      <c r="DB426" s="46" t="s">
        <v>265</v>
      </c>
      <c r="DC426" s="46" t="s">
        <v>265</v>
      </c>
      <c r="DD426" s="46" t="s">
        <v>246</v>
      </c>
      <c r="DE426" s="46" t="s">
        <v>246</v>
      </c>
      <c r="DF426" s="46" t="s">
        <v>265</v>
      </c>
      <c r="DG426" s="46" t="s">
        <v>246</v>
      </c>
      <c r="DH426" s="46" t="s">
        <v>247</v>
      </c>
      <c r="DK426" s="46" t="b">
        <f>vw_ET_Dataset_Public[[#This Row],[Event Location:  State PCODE]]=vw_ET_Dataset_Public[[#This Row],[Arrival from: Admin 1 PCODE]]</f>
        <v>1</v>
      </c>
      <c r="DL426" s="46" t="b">
        <f>vw_ET_Dataset_Public[[#This Row],[Event Location:  County PCODE]]=vw_ET_Dataset_Public[[#This Row],[Arrival from: Admin 2 PCODE]]</f>
        <v>1</v>
      </c>
      <c r="DM426" s="46" t="b">
        <f>vw_ET_Dataset_Public[[#This Row],[Event Location:  Payam PCODE]]=vw_ET_Dataset_Public[[#This Row],[Arrival from: Admin 3 PCODE]]</f>
        <v>1</v>
      </c>
      <c r="DN426" s="46" t="s">
        <v>3390</v>
      </c>
    </row>
    <row r="427" spans="1:118" x14ac:dyDescent="0.35">
      <c r="A427" s="46" t="s">
        <v>275</v>
      </c>
      <c r="B427" s="47">
        <v>44417</v>
      </c>
      <c r="C427" s="47">
        <v>44412</v>
      </c>
      <c r="D427" s="47">
        <v>44416</v>
      </c>
      <c r="E427" s="46" t="s">
        <v>227</v>
      </c>
      <c r="F427" s="46" t="s">
        <v>80</v>
      </c>
      <c r="G427" s="46" t="s">
        <v>228</v>
      </c>
      <c r="H427" s="46" t="s">
        <v>81</v>
      </c>
      <c r="I427" s="46" t="s">
        <v>268</v>
      </c>
      <c r="J427" s="46" t="s">
        <v>267</v>
      </c>
      <c r="K427" s="46" t="s">
        <v>276</v>
      </c>
      <c r="L427" s="46" t="s">
        <v>277</v>
      </c>
      <c r="M427" s="46">
        <v>4.8484689999999997</v>
      </c>
      <c r="N427" s="46">
        <v>31.568977</v>
      </c>
      <c r="O427" s="46" t="s">
        <v>232</v>
      </c>
      <c r="P427" s="46" t="s">
        <v>233</v>
      </c>
      <c r="Q427" s="46" t="s">
        <v>6</v>
      </c>
      <c r="U427" s="46" t="b">
        <v>1</v>
      </c>
      <c r="V427" s="46">
        <v>225</v>
      </c>
      <c r="W427" s="46">
        <v>1123</v>
      </c>
      <c r="X427" s="46">
        <v>7</v>
      </c>
      <c r="Y427" s="46">
        <v>69</v>
      </c>
      <c r="Z427" s="46">
        <v>159</v>
      </c>
      <c r="AA427" s="46">
        <v>120</v>
      </c>
      <c r="AB427" s="46">
        <v>80</v>
      </c>
      <c r="AC427" s="46">
        <v>24</v>
      </c>
      <c r="AD427" s="46">
        <v>9</v>
      </c>
      <c r="AE427" s="46">
        <v>88</v>
      </c>
      <c r="AF427" s="46">
        <v>200</v>
      </c>
      <c r="AG427" s="46">
        <v>165</v>
      </c>
      <c r="AH427" s="46">
        <v>172</v>
      </c>
      <c r="AI427" s="46">
        <v>30</v>
      </c>
      <c r="AJ427" s="46">
        <v>459</v>
      </c>
      <c r="AK427" s="46">
        <v>664</v>
      </c>
      <c r="AL427" s="46">
        <v>173</v>
      </c>
      <c r="AM427" s="46">
        <v>54</v>
      </c>
      <c r="AN427" s="46">
        <v>1123</v>
      </c>
      <c r="AO427" s="46" t="s">
        <v>12</v>
      </c>
      <c r="AP427" s="46" t="s">
        <v>48</v>
      </c>
      <c r="AR427" s="46" t="s">
        <v>272</v>
      </c>
      <c r="AV427" s="46" t="s">
        <v>255</v>
      </c>
      <c r="AX427" s="46" t="s">
        <v>29</v>
      </c>
      <c r="AZ427" s="46" t="s">
        <v>273</v>
      </c>
      <c r="BB427" s="46" t="b">
        <v>1</v>
      </c>
      <c r="BD427" s="46" t="s">
        <v>237</v>
      </c>
      <c r="BP427" s="46" t="s">
        <v>237</v>
      </c>
      <c r="BQ427" s="46" t="s">
        <v>242</v>
      </c>
      <c r="BR427" s="46" t="s">
        <v>238</v>
      </c>
      <c r="BS427" s="46" t="s">
        <v>227</v>
      </c>
      <c r="BT427" s="46" t="s">
        <v>80</v>
      </c>
      <c r="BU427" s="46" t="s">
        <v>228</v>
      </c>
      <c r="BV427" s="46" t="s">
        <v>81</v>
      </c>
      <c r="BX427" s="46" t="s">
        <v>278</v>
      </c>
      <c r="BY427" s="46" t="s">
        <v>280</v>
      </c>
      <c r="CA427" s="46" t="s">
        <v>244</v>
      </c>
      <c r="CB427" s="46" t="s">
        <v>240</v>
      </c>
      <c r="CC427" s="46" t="s">
        <v>279</v>
      </c>
      <c r="CD427" s="46" t="s">
        <v>237</v>
      </c>
      <c r="CU427" s="46" t="s">
        <v>264</v>
      </c>
      <c r="DA427" s="46" t="s">
        <v>245</v>
      </c>
      <c r="DB427" s="46" t="s">
        <v>245</v>
      </c>
      <c r="DC427" s="46" t="s">
        <v>245</v>
      </c>
      <c r="DD427" s="46" t="s">
        <v>265</v>
      </c>
      <c r="DE427" s="46" t="s">
        <v>265</v>
      </c>
      <c r="DF427" s="46" t="s">
        <v>245</v>
      </c>
      <c r="DG427" s="46" t="s">
        <v>265</v>
      </c>
      <c r="DH427" s="46" t="s">
        <v>247</v>
      </c>
      <c r="DK427" s="46" t="b">
        <f>vw_ET_Dataset_Public[[#This Row],[Event Location:  State PCODE]]=vw_ET_Dataset_Public[[#This Row],[Arrival from: Admin 1 PCODE]]</f>
        <v>1</v>
      </c>
      <c r="DL427" s="46" t="b">
        <f>vw_ET_Dataset_Public[[#This Row],[Event Location:  County PCODE]]=vw_ET_Dataset_Public[[#This Row],[Arrival from: Admin 2 PCODE]]</f>
        <v>1</v>
      </c>
      <c r="DM427" s="46" t="b">
        <f>vw_ET_Dataset_Public[[#This Row],[Event Location:  Payam PCODE]]=vw_ET_Dataset_Public[[#This Row],[Arrival from: Admin 3 PCODE]]</f>
        <v>0</v>
      </c>
      <c r="DN427" s="46" t="s">
        <v>3391</v>
      </c>
    </row>
    <row r="428" spans="1:118" x14ac:dyDescent="0.35">
      <c r="A428" s="46" t="s">
        <v>1750</v>
      </c>
      <c r="B428" s="47">
        <v>44417</v>
      </c>
      <c r="C428" s="47">
        <v>44412</v>
      </c>
      <c r="D428" s="47">
        <v>44416</v>
      </c>
      <c r="E428" s="46" t="s">
        <v>1626</v>
      </c>
      <c r="F428" s="46" t="s">
        <v>111</v>
      </c>
      <c r="G428" s="46" t="s">
        <v>1699</v>
      </c>
      <c r="H428" s="46" t="s">
        <v>112</v>
      </c>
      <c r="I428" s="46" t="s">
        <v>1746</v>
      </c>
      <c r="J428" s="46" t="s">
        <v>1745</v>
      </c>
      <c r="K428" s="46" t="s">
        <v>1759</v>
      </c>
      <c r="L428" s="46" t="s">
        <v>1760</v>
      </c>
      <c r="M428" s="46">
        <v>9.11</v>
      </c>
      <c r="N428" s="46">
        <v>27.96</v>
      </c>
      <c r="O428" s="46" t="s">
        <v>253</v>
      </c>
      <c r="P428" s="46" t="s">
        <v>233</v>
      </c>
      <c r="Q428" s="46" t="s">
        <v>6</v>
      </c>
      <c r="R428" s="46" t="b">
        <v>1</v>
      </c>
      <c r="S428" s="46" t="b">
        <v>1</v>
      </c>
      <c r="V428" s="46">
        <v>98</v>
      </c>
      <c r="W428" s="46">
        <v>510</v>
      </c>
      <c r="X428" s="46">
        <v>30</v>
      </c>
      <c r="Y428" s="46">
        <v>49</v>
      </c>
      <c r="Z428" s="46">
        <v>55</v>
      </c>
      <c r="AA428" s="46">
        <v>41</v>
      </c>
      <c r="AB428" s="46">
        <v>24</v>
      </c>
      <c r="AC428" s="46">
        <v>23</v>
      </c>
      <c r="AD428" s="46">
        <v>29</v>
      </c>
      <c r="AE428" s="46">
        <v>58</v>
      </c>
      <c r="AF428" s="46">
        <v>70</v>
      </c>
      <c r="AG428" s="46">
        <v>69</v>
      </c>
      <c r="AH428" s="46">
        <v>30</v>
      </c>
      <c r="AI428" s="46">
        <v>32</v>
      </c>
      <c r="AJ428" s="46">
        <v>222</v>
      </c>
      <c r="AK428" s="46">
        <v>288</v>
      </c>
      <c r="AL428" s="46">
        <v>166</v>
      </c>
      <c r="AM428" s="46">
        <v>55</v>
      </c>
      <c r="AN428" s="46">
        <v>510</v>
      </c>
      <c r="AO428" s="46" t="s">
        <v>12</v>
      </c>
      <c r="AP428" s="46" t="s">
        <v>48</v>
      </c>
      <c r="AR428" s="46" t="s">
        <v>409</v>
      </c>
      <c r="AV428" s="46" t="s">
        <v>255</v>
      </c>
      <c r="AX428" s="46" t="s">
        <v>65</v>
      </c>
      <c r="BD428" s="46" t="s">
        <v>256</v>
      </c>
      <c r="BE428" s="46" t="b">
        <v>1</v>
      </c>
      <c r="BF428" s="46" t="b">
        <v>1</v>
      </c>
      <c r="BH428" s="46" t="b">
        <v>1</v>
      </c>
      <c r="BJ428" s="46" t="b">
        <v>1</v>
      </c>
      <c r="BL428" s="46" t="b">
        <v>1</v>
      </c>
      <c r="BP428" s="46" t="s">
        <v>237</v>
      </c>
      <c r="BQ428" s="46" t="s">
        <v>242</v>
      </c>
      <c r="BR428" s="46" t="s">
        <v>238</v>
      </c>
      <c r="BS428" s="46" t="s">
        <v>1626</v>
      </c>
      <c r="BT428" s="46" t="s">
        <v>111</v>
      </c>
      <c r="BU428" s="46" t="s">
        <v>1699</v>
      </c>
      <c r="BV428" s="46" t="s">
        <v>112</v>
      </c>
      <c r="BX428" s="46" t="s">
        <v>1745</v>
      </c>
      <c r="BY428" s="46" t="s">
        <v>1746</v>
      </c>
      <c r="CA428" s="46" t="s">
        <v>244</v>
      </c>
      <c r="CB428" s="46" t="s">
        <v>240</v>
      </c>
      <c r="CC428" s="46" t="s">
        <v>1761</v>
      </c>
      <c r="CD428" s="46" t="s">
        <v>237</v>
      </c>
      <c r="CU428" s="46" t="s">
        <v>264</v>
      </c>
      <c r="DA428" s="46" t="s">
        <v>245</v>
      </c>
      <c r="DB428" s="46" t="s">
        <v>265</v>
      </c>
      <c r="DC428" s="46" t="s">
        <v>265</v>
      </c>
      <c r="DD428" s="46" t="s">
        <v>246</v>
      </c>
      <c r="DE428" s="46" t="s">
        <v>246</v>
      </c>
      <c r="DF428" s="46" t="s">
        <v>265</v>
      </c>
      <c r="DG428" s="46" t="s">
        <v>246</v>
      </c>
      <c r="DH428" s="46" t="s">
        <v>247</v>
      </c>
      <c r="DK428" s="46" t="b">
        <f>vw_ET_Dataset_Public[[#This Row],[Event Location:  State PCODE]]=vw_ET_Dataset_Public[[#This Row],[Arrival from: Admin 1 PCODE]]</f>
        <v>1</v>
      </c>
      <c r="DL428" s="46" t="b">
        <f>vw_ET_Dataset_Public[[#This Row],[Event Location:  County PCODE]]=vw_ET_Dataset_Public[[#This Row],[Arrival from: Admin 2 PCODE]]</f>
        <v>1</v>
      </c>
      <c r="DM428" s="46" t="b">
        <f>vw_ET_Dataset_Public[[#This Row],[Event Location:  Payam PCODE]]=vw_ET_Dataset_Public[[#This Row],[Arrival from: Admin 3 PCODE]]</f>
        <v>1</v>
      </c>
      <c r="DN428" s="46" t="s">
        <v>3390</v>
      </c>
    </row>
    <row r="429" spans="1:118" x14ac:dyDescent="0.35">
      <c r="A429" s="46" t="s">
        <v>1571</v>
      </c>
      <c r="B429" s="47">
        <v>44418</v>
      </c>
      <c r="C429" s="47">
        <v>44404</v>
      </c>
      <c r="D429" s="47">
        <v>44417</v>
      </c>
      <c r="E429" s="46" t="s">
        <v>1461</v>
      </c>
      <c r="F429" s="46" t="s">
        <v>105</v>
      </c>
      <c r="G429" s="46" t="s">
        <v>1550</v>
      </c>
      <c r="H429" s="46" t="s">
        <v>106</v>
      </c>
      <c r="I429" s="46" t="s">
        <v>1573</v>
      </c>
      <c r="J429" s="46" t="s">
        <v>1572</v>
      </c>
      <c r="K429" s="46" t="s">
        <v>1574</v>
      </c>
      <c r="L429" s="46" t="s">
        <v>1575</v>
      </c>
      <c r="M429" s="46">
        <v>9.5371620000000004</v>
      </c>
      <c r="N429" s="46">
        <v>31.654906</v>
      </c>
      <c r="O429" s="46" t="s">
        <v>232</v>
      </c>
      <c r="P429" s="46" t="s">
        <v>233</v>
      </c>
      <c r="Q429" s="46" t="s">
        <v>6</v>
      </c>
      <c r="U429" s="46" t="b">
        <v>1</v>
      </c>
      <c r="V429" s="46">
        <v>391</v>
      </c>
      <c r="W429" s="46">
        <v>2490</v>
      </c>
      <c r="X429" s="46">
        <v>18</v>
      </c>
      <c r="Y429" s="46">
        <v>168</v>
      </c>
      <c r="Z429" s="46">
        <v>283</v>
      </c>
      <c r="AA429" s="46">
        <v>388</v>
      </c>
      <c r="AB429" s="46">
        <v>169</v>
      </c>
      <c r="AC429" s="46">
        <v>73</v>
      </c>
      <c r="AD429" s="46">
        <v>21</v>
      </c>
      <c r="AE429" s="46">
        <v>214</v>
      </c>
      <c r="AF429" s="46">
        <v>345</v>
      </c>
      <c r="AG429" s="46">
        <v>479</v>
      </c>
      <c r="AH429" s="46">
        <v>251</v>
      </c>
      <c r="AI429" s="46">
        <v>81</v>
      </c>
      <c r="AJ429" s="46">
        <v>1099</v>
      </c>
      <c r="AK429" s="46">
        <v>1391</v>
      </c>
      <c r="AL429" s="46">
        <v>421</v>
      </c>
      <c r="AM429" s="46">
        <v>154</v>
      </c>
      <c r="AN429" s="46">
        <v>2490</v>
      </c>
      <c r="AO429" s="46" t="s">
        <v>13</v>
      </c>
      <c r="AP429" s="46" t="s">
        <v>48</v>
      </c>
      <c r="AR429" s="46" t="s">
        <v>272</v>
      </c>
      <c r="AV429" s="46" t="s">
        <v>1516</v>
      </c>
      <c r="AX429" s="46" t="s">
        <v>65</v>
      </c>
      <c r="BD429" s="46" t="s">
        <v>256</v>
      </c>
      <c r="BE429" s="46" t="b">
        <v>1</v>
      </c>
      <c r="BH429" s="46" t="b">
        <v>1</v>
      </c>
      <c r="BP429" s="46" t="s">
        <v>237</v>
      </c>
      <c r="BQ429" s="46" t="s">
        <v>242</v>
      </c>
      <c r="BR429" s="46" t="s">
        <v>238</v>
      </c>
      <c r="BS429" s="46" t="s">
        <v>260</v>
      </c>
      <c r="BT429" s="46" t="s">
        <v>83</v>
      </c>
      <c r="BU429" s="46" t="s">
        <v>667</v>
      </c>
      <c r="BV429" s="46" t="s">
        <v>88</v>
      </c>
      <c r="BX429" s="46" t="s">
        <v>680</v>
      </c>
      <c r="BY429" s="46" t="s">
        <v>681</v>
      </c>
      <c r="CC429" s="46" t="s">
        <v>1576</v>
      </c>
      <c r="CD429" s="46" t="s">
        <v>237</v>
      </c>
      <c r="CU429" s="46" t="s">
        <v>264</v>
      </c>
      <c r="DA429" s="46" t="s">
        <v>265</v>
      </c>
      <c r="DB429" s="46" t="s">
        <v>265</v>
      </c>
      <c r="DC429" s="46" t="s">
        <v>265</v>
      </c>
      <c r="DD429" s="46" t="s">
        <v>265</v>
      </c>
      <c r="DE429" s="46" t="s">
        <v>265</v>
      </c>
      <c r="DF429" s="46" t="s">
        <v>265</v>
      </c>
      <c r="DG429" s="46" t="s">
        <v>265</v>
      </c>
      <c r="DH429" s="46" t="s">
        <v>247</v>
      </c>
      <c r="DK429" s="46" t="b">
        <f>vw_ET_Dataset_Public[[#This Row],[Event Location:  State PCODE]]=vw_ET_Dataset_Public[[#This Row],[Arrival from: Admin 1 PCODE]]</f>
        <v>0</v>
      </c>
      <c r="DL429" s="46" t="b">
        <f>vw_ET_Dataset_Public[[#This Row],[Event Location:  County PCODE]]=vw_ET_Dataset_Public[[#This Row],[Arrival from: Admin 2 PCODE]]</f>
        <v>0</v>
      </c>
      <c r="DM429" s="46" t="b">
        <f>vw_ET_Dataset_Public[[#This Row],[Event Location:  Payam PCODE]]=vw_ET_Dataset_Public[[#This Row],[Arrival from: Admin 3 PCODE]]</f>
        <v>0</v>
      </c>
      <c r="DN429" s="46" t="s">
        <v>3395</v>
      </c>
    </row>
    <row r="430" spans="1:118" x14ac:dyDescent="0.35">
      <c r="A430" s="46" t="s">
        <v>629</v>
      </c>
      <c r="B430" s="47">
        <v>44418</v>
      </c>
      <c r="C430" s="47">
        <v>44410</v>
      </c>
      <c r="D430" s="47">
        <v>44413</v>
      </c>
      <c r="E430" s="46" t="s">
        <v>260</v>
      </c>
      <c r="F430" s="46" t="s">
        <v>83</v>
      </c>
      <c r="G430" s="46" t="s">
        <v>631</v>
      </c>
      <c r="H430" s="46" t="s">
        <v>84</v>
      </c>
      <c r="I430" s="46" t="s">
        <v>632</v>
      </c>
      <c r="J430" s="46" t="s">
        <v>630</v>
      </c>
      <c r="K430" s="46" t="s">
        <v>633</v>
      </c>
      <c r="L430" s="46" t="s">
        <v>634</v>
      </c>
      <c r="M430" s="46">
        <v>8.69</v>
      </c>
      <c r="N430" s="46">
        <v>31.253</v>
      </c>
      <c r="O430" s="46" t="s">
        <v>232</v>
      </c>
      <c r="P430" s="46" t="s">
        <v>271</v>
      </c>
      <c r="Q430" s="46" t="s">
        <v>6</v>
      </c>
      <c r="R430" s="46" t="b">
        <v>1</v>
      </c>
      <c r="U430" s="46" t="b">
        <v>1</v>
      </c>
      <c r="V430" s="46">
        <v>540</v>
      </c>
      <c r="W430" s="46">
        <v>2700</v>
      </c>
      <c r="X430" s="46">
        <v>141</v>
      </c>
      <c r="Y430" s="46">
        <v>219</v>
      </c>
      <c r="Z430" s="46">
        <v>197</v>
      </c>
      <c r="AA430" s="46">
        <v>322</v>
      </c>
      <c r="AB430" s="46">
        <v>129</v>
      </c>
      <c r="AC430" s="46">
        <v>79</v>
      </c>
      <c r="AD430" s="46">
        <v>219</v>
      </c>
      <c r="AE430" s="46">
        <v>287</v>
      </c>
      <c r="AF430" s="46">
        <v>231</v>
      </c>
      <c r="AG430" s="46">
        <v>533</v>
      </c>
      <c r="AH430" s="46">
        <v>222</v>
      </c>
      <c r="AI430" s="46">
        <v>121</v>
      </c>
      <c r="AJ430" s="46">
        <v>1087</v>
      </c>
      <c r="AK430" s="46">
        <v>1613</v>
      </c>
      <c r="AL430" s="46">
        <v>866</v>
      </c>
      <c r="AM430" s="46">
        <v>200</v>
      </c>
      <c r="AN430" s="46">
        <v>2700</v>
      </c>
      <c r="AO430" s="46" t="s">
        <v>12</v>
      </c>
      <c r="AP430" s="46" t="s">
        <v>48</v>
      </c>
      <c r="AR430" s="46" t="s">
        <v>234</v>
      </c>
      <c r="AV430" s="46" t="s">
        <v>255</v>
      </c>
      <c r="AX430" s="46" t="s">
        <v>29</v>
      </c>
      <c r="AZ430" s="46" t="s">
        <v>273</v>
      </c>
      <c r="BB430" s="46" t="b">
        <v>1</v>
      </c>
      <c r="BD430" s="46" t="s">
        <v>237</v>
      </c>
      <c r="BP430" s="46" t="s">
        <v>237</v>
      </c>
      <c r="BQ430" s="46" t="s">
        <v>242</v>
      </c>
      <c r="BR430" s="46" t="s">
        <v>238</v>
      </c>
      <c r="BS430" s="46" t="s">
        <v>260</v>
      </c>
      <c r="BT430" s="46" t="s">
        <v>83</v>
      </c>
      <c r="BU430" s="46" t="s">
        <v>631</v>
      </c>
      <c r="BV430" s="46" t="s">
        <v>84</v>
      </c>
      <c r="BX430" s="46" t="s">
        <v>630</v>
      </c>
      <c r="BY430" s="46" t="s">
        <v>632</v>
      </c>
      <c r="CA430" s="46" t="s">
        <v>244</v>
      </c>
      <c r="CB430" s="46" t="s">
        <v>240</v>
      </c>
      <c r="CC430" s="46" t="s">
        <v>635</v>
      </c>
      <c r="CD430" s="46" t="s">
        <v>237</v>
      </c>
      <c r="CU430" s="46" t="s">
        <v>237</v>
      </c>
      <c r="DA430" s="46" t="s">
        <v>245</v>
      </c>
      <c r="DB430" s="46" t="s">
        <v>265</v>
      </c>
      <c r="DC430" s="46" t="s">
        <v>265</v>
      </c>
      <c r="DD430" s="46" t="s">
        <v>245</v>
      </c>
      <c r="DE430" s="46" t="s">
        <v>246</v>
      </c>
      <c r="DF430" s="46" t="s">
        <v>245</v>
      </c>
      <c r="DG430" s="46" t="s">
        <v>246</v>
      </c>
      <c r="DH430" s="46" t="s">
        <v>247</v>
      </c>
      <c r="DK430" s="46" t="b">
        <f>vw_ET_Dataset_Public[[#This Row],[Event Location:  State PCODE]]=vw_ET_Dataset_Public[[#This Row],[Arrival from: Admin 1 PCODE]]</f>
        <v>1</v>
      </c>
      <c r="DL430" s="46" t="b">
        <f>vw_ET_Dataset_Public[[#This Row],[Event Location:  County PCODE]]=vw_ET_Dataset_Public[[#This Row],[Arrival from: Admin 2 PCODE]]</f>
        <v>1</v>
      </c>
      <c r="DM430" s="46" t="b">
        <f>vw_ET_Dataset_Public[[#This Row],[Event Location:  Payam PCODE]]=vw_ET_Dataset_Public[[#This Row],[Arrival from: Admin 3 PCODE]]</f>
        <v>1</v>
      </c>
      <c r="DN430" s="46" t="s">
        <v>3390</v>
      </c>
    </row>
    <row r="431" spans="1:118" x14ac:dyDescent="0.35">
      <c r="A431" s="46" t="s">
        <v>266</v>
      </c>
      <c r="B431" s="47">
        <v>44418</v>
      </c>
      <c r="C431" s="47">
        <v>44412</v>
      </c>
      <c r="D431" s="47">
        <v>44413</v>
      </c>
      <c r="E431" s="46" t="s">
        <v>227</v>
      </c>
      <c r="F431" s="46" t="s">
        <v>80</v>
      </c>
      <c r="G431" s="46" t="s">
        <v>228</v>
      </c>
      <c r="H431" s="46" t="s">
        <v>81</v>
      </c>
      <c r="I431" s="46" t="s">
        <v>268</v>
      </c>
      <c r="J431" s="46" t="s">
        <v>267</v>
      </c>
      <c r="K431" s="46" t="s">
        <v>269</v>
      </c>
      <c r="L431" s="46" t="s">
        <v>270</v>
      </c>
      <c r="M431" s="46">
        <v>4.8156819999999998</v>
      </c>
      <c r="N431" s="46">
        <v>31.560669000000001</v>
      </c>
      <c r="O431" s="46" t="s">
        <v>232</v>
      </c>
      <c r="P431" s="46" t="s">
        <v>271</v>
      </c>
      <c r="Q431" s="46" t="s">
        <v>6</v>
      </c>
      <c r="U431" s="46" t="b">
        <v>1</v>
      </c>
      <c r="V431" s="46">
        <v>921</v>
      </c>
      <c r="W431" s="46">
        <v>4605</v>
      </c>
      <c r="X431" s="46">
        <v>15</v>
      </c>
      <c r="Y431" s="46">
        <v>202</v>
      </c>
      <c r="Z431" s="46">
        <v>503</v>
      </c>
      <c r="AA431" s="46">
        <v>450</v>
      </c>
      <c r="AB431" s="46">
        <v>318</v>
      </c>
      <c r="AC431" s="46">
        <v>111</v>
      </c>
      <c r="AD431" s="46">
        <v>21</v>
      </c>
      <c r="AE431" s="46">
        <v>266</v>
      </c>
      <c r="AF431" s="46">
        <v>710</v>
      </c>
      <c r="AG431" s="46">
        <v>1124</v>
      </c>
      <c r="AH431" s="46">
        <v>703</v>
      </c>
      <c r="AI431" s="46">
        <v>182</v>
      </c>
      <c r="AJ431" s="46">
        <v>1599</v>
      </c>
      <c r="AK431" s="46">
        <v>3006</v>
      </c>
      <c r="AL431" s="46">
        <v>504</v>
      </c>
      <c r="AM431" s="46">
        <v>293</v>
      </c>
      <c r="AN431" s="46">
        <v>4605</v>
      </c>
      <c r="AO431" s="46" t="s">
        <v>13</v>
      </c>
      <c r="AP431" s="46" t="s">
        <v>48</v>
      </c>
      <c r="AR431" s="46" t="s">
        <v>272</v>
      </c>
      <c r="AV431" s="46" t="s">
        <v>255</v>
      </c>
      <c r="AX431" s="46" t="s">
        <v>29</v>
      </c>
      <c r="AZ431" s="46" t="s">
        <v>273</v>
      </c>
      <c r="BB431" s="46" t="b">
        <v>1</v>
      </c>
      <c r="BD431" s="46" t="s">
        <v>237</v>
      </c>
      <c r="BP431" s="46" t="s">
        <v>237</v>
      </c>
      <c r="BQ431" s="46" t="s">
        <v>242</v>
      </c>
      <c r="BR431" s="46" t="s">
        <v>238</v>
      </c>
      <c r="BS431" s="46" t="s">
        <v>227</v>
      </c>
      <c r="BT431" s="46" t="s">
        <v>80</v>
      </c>
      <c r="BU431" s="46" t="s">
        <v>228</v>
      </c>
      <c r="BV431" s="46" t="s">
        <v>81</v>
      </c>
      <c r="BX431" s="46" t="s">
        <v>239</v>
      </c>
      <c r="BY431" s="46" t="s">
        <v>243</v>
      </c>
      <c r="CA431" s="46" t="s">
        <v>244</v>
      </c>
      <c r="CB431" s="46" t="s">
        <v>240</v>
      </c>
      <c r="CC431" s="46" t="s">
        <v>274</v>
      </c>
      <c r="CD431" s="46" t="s">
        <v>237</v>
      </c>
      <c r="CU431" s="46" t="s">
        <v>237</v>
      </c>
      <c r="DA431" s="46" t="s">
        <v>245</v>
      </c>
      <c r="DB431" s="46" t="s">
        <v>265</v>
      </c>
      <c r="DC431" s="46" t="s">
        <v>245</v>
      </c>
      <c r="DD431" s="46" t="s">
        <v>265</v>
      </c>
      <c r="DE431" s="46" t="s">
        <v>265</v>
      </c>
      <c r="DF431" s="46" t="s">
        <v>265</v>
      </c>
      <c r="DG431" s="46" t="s">
        <v>265</v>
      </c>
      <c r="DH431" s="46" t="s">
        <v>247</v>
      </c>
      <c r="DK431" s="46" t="b">
        <f>vw_ET_Dataset_Public[[#This Row],[Event Location:  State PCODE]]=vw_ET_Dataset_Public[[#This Row],[Arrival from: Admin 1 PCODE]]</f>
        <v>1</v>
      </c>
      <c r="DL431" s="46" t="b">
        <f>vw_ET_Dataset_Public[[#This Row],[Event Location:  County PCODE]]=vw_ET_Dataset_Public[[#This Row],[Arrival from: Admin 2 PCODE]]</f>
        <v>1</v>
      </c>
      <c r="DM431" s="46" t="b">
        <f>vw_ET_Dataset_Public[[#This Row],[Event Location:  Payam PCODE]]=vw_ET_Dataset_Public[[#This Row],[Arrival from: Admin 3 PCODE]]</f>
        <v>0</v>
      </c>
      <c r="DN431" s="46" t="s">
        <v>3391</v>
      </c>
    </row>
    <row r="432" spans="1:118" x14ac:dyDescent="0.35">
      <c r="A432" s="46" t="s">
        <v>2288</v>
      </c>
      <c r="B432" s="47">
        <v>44418</v>
      </c>
      <c r="C432" s="47">
        <v>44412</v>
      </c>
      <c r="D432" s="47">
        <v>44414</v>
      </c>
      <c r="E432" s="46" t="s">
        <v>227</v>
      </c>
      <c r="F432" s="46" t="s">
        <v>80</v>
      </c>
      <c r="G432" s="46" t="s">
        <v>228</v>
      </c>
      <c r="H432" s="46" t="s">
        <v>81</v>
      </c>
      <c r="I432" s="46" t="s">
        <v>280</v>
      </c>
      <c r="J432" s="46" t="s">
        <v>278</v>
      </c>
      <c r="K432" s="46" t="s">
        <v>2289</v>
      </c>
      <c r="L432" s="46" t="s">
        <v>2290</v>
      </c>
      <c r="M432" s="46">
        <v>4.862946</v>
      </c>
      <c r="N432" s="46">
        <v>31.50685</v>
      </c>
      <c r="O432" s="46" t="s">
        <v>232</v>
      </c>
      <c r="P432" s="46" t="s">
        <v>233</v>
      </c>
      <c r="Q432" s="46" t="s">
        <v>6</v>
      </c>
      <c r="U432" s="46" t="b">
        <v>1</v>
      </c>
      <c r="V432" s="46">
        <v>178</v>
      </c>
      <c r="W432" s="46">
        <v>889</v>
      </c>
      <c r="X432" s="46">
        <v>2</v>
      </c>
      <c r="Y432" s="46">
        <v>31</v>
      </c>
      <c r="Z432" s="46">
        <v>132</v>
      </c>
      <c r="AA432" s="46">
        <v>107</v>
      </c>
      <c r="AB432" s="46">
        <v>63</v>
      </c>
      <c r="AC432" s="46">
        <v>20</v>
      </c>
      <c r="AD432" s="46">
        <v>5</v>
      </c>
      <c r="AE432" s="46">
        <v>40</v>
      </c>
      <c r="AF432" s="46">
        <v>154</v>
      </c>
      <c r="AG432" s="46">
        <v>168</v>
      </c>
      <c r="AH432" s="46">
        <v>123</v>
      </c>
      <c r="AI432" s="46">
        <v>44</v>
      </c>
      <c r="AJ432" s="46">
        <v>355</v>
      </c>
      <c r="AK432" s="46">
        <v>534</v>
      </c>
      <c r="AL432" s="46">
        <v>78</v>
      </c>
      <c r="AM432" s="46">
        <v>64</v>
      </c>
      <c r="AN432" s="46">
        <v>889</v>
      </c>
      <c r="AO432" s="46" t="s">
        <v>12</v>
      </c>
      <c r="AP432" s="46" t="s">
        <v>48</v>
      </c>
      <c r="AR432" s="46" t="s">
        <v>272</v>
      </c>
      <c r="AV432" s="46" t="s">
        <v>255</v>
      </c>
      <c r="AX432" s="46" t="s">
        <v>29</v>
      </c>
      <c r="AZ432" s="46" t="s">
        <v>273</v>
      </c>
      <c r="BB432" s="46" t="b">
        <v>1</v>
      </c>
      <c r="BD432" s="46" t="s">
        <v>237</v>
      </c>
      <c r="BP432" s="46" t="s">
        <v>237</v>
      </c>
      <c r="BQ432" s="46" t="s">
        <v>242</v>
      </c>
      <c r="BR432" s="46" t="s">
        <v>238</v>
      </c>
      <c r="BS432" s="46" t="s">
        <v>227</v>
      </c>
      <c r="BT432" s="46" t="s">
        <v>80</v>
      </c>
      <c r="BU432" s="46" t="s">
        <v>228</v>
      </c>
      <c r="BV432" s="46" t="s">
        <v>81</v>
      </c>
      <c r="BX432" s="46" t="s">
        <v>278</v>
      </c>
      <c r="BY432" s="46" t="s">
        <v>280</v>
      </c>
      <c r="CA432" s="46" t="s">
        <v>244</v>
      </c>
      <c r="CB432" s="46" t="s">
        <v>240</v>
      </c>
      <c r="CC432" s="46" t="s">
        <v>2291</v>
      </c>
      <c r="CD432" s="46" t="s">
        <v>237</v>
      </c>
      <c r="CU432" s="46" t="s">
        <v>256</v>
      </c>
      <c r="CV432" s="46">
        <v>47</v>
      </c>
      <c r="CW432" s="46">
        <v>230</v>
      </c>
      <c r="CX432" s="46" t="s">
        <v>272</v>
      </c>
      <c r="CY432" s="46" t="s">
        <v>2292</v>
      </c>
      <c r="DA432" s="46" t="s">
        <v>245</v>
      </c>
      <c r="DB432" s="46" t="s">
        <v>245</v>
      </c>
      <c r="DC432" s="46" t="s">
        <v>245</v>
      </c>
      <c r="DD432" s="46" t="s">
        <v>245</v>
      </c>
      <c r="DE432" s="46" t="s">
        <v>265</v>
      </c>
      <c r="DF432" s="46" t="s">
        <v>265</v>
      </c>
      <c r="DG432" s="46" t="s">
        <v>265</v>
      </c>
      <c r="DH432" s="46" t="s">
        <v>247</v>
      </c>
      <c r="DK432" s="46" t="b">
        <f>vw_ET_Dataset_Public[[#This Row],[Event Location:  State PCODE]]=vw_ET_Dataset_Public[[#This Row],[Arrival from: Admin 1 PCODE]]</f>
        <v>1</v>
      </c>
      <c r="DL432" s="46" t="b">
        <f>vw_ET_Dataset_Public[[#This Row],[Event Location:  County PCODE]]=vw_ET_Dataset_Public[[#This Row],[Arrival from: Admin 2 PCODE]]</f>
        <v>1</v>
      </c>
      <c r="DM432" s="46" t="b">
        <f>vw_ET_Dataset_Public[[#This Row],[Event Location:  Payam PCODE]]=vw_ET_Dataset_Public[[#This Row],[Arrival from: Admin 3 PCODE]]</f>
        <v>1</v>
      </c>
      <c r="DN432" s="46" t="s">
        <v>3390</v>
      </c>
    </row>
    <row r="433" spans="1:118" x14ac:dyDescent="0.35">
      <c r="A433" s="46" t="s">
        <v>225</v>
      </c>
      <c r="B433" s="47">
        <v>44419</v>
      </c>
      <c r="C433" s="47">
        <v>44413</v>
      </c>
      <c r="D433" s="47">
        <v>44416</v>
      </c>
      <c r="E433" s="46" t="s">
        <v>227</v>
      </c>
      <c r="F433" s="46" t="s">
        <v>80</v>
      </c>
      <c r="G433" s="46" t="s">
        <v>228</v>
      </c>
      <c r="H433" s="46" t="s">
        <v>81</v>
      </c>
      <c r="I433" s="46" t="s">
        <v>229</v>
      </c>
      <c r="J433" s="46" t="s">
        <v>226</v>
      </c>
      <c r="K433" s="46" t="s">
        <v>230</v>
      </c>
      <c r="L433" s="46" t="s">
        <v>231</v>
      </c>
      <c r="M433" s="46">
        <v>4.837951565</v>
      </c>
      <c r="N433" s="46">
        <v>31.598494599999999</v>
      </c>
      <c r="O433" s="46" t="s">
        <v>232</v>
      </c>
      <c r="P433" s="46" t="s">
        <v>233</v>
      </c>
      <c r="Q433" s="46" t="s">
        <v>6</v>
      </c>
      <c r="R433" s="46" t="b">
        <v>1</v>
      </c>
      <c r="V433" s="46">
        <v>25</v>
      </c>
      <c r="W433" s="46">
        <v>237</v>
      </c>
      <c r="X433" s="46">
        <v>3</v>
      </c>
      <c r="Y433" s="46">
        <v>5</v>
      </c>
      <c r="Z433" s="46">
        <v>18</v>
      </c>
      <c r="AA433" s="46">
        <v>34</v>
      </c>
      <c r="AB433" s="46">
        <v>7</v>
      </c>
      <c r="AC433" s="46">
        <v>0</v>
      </c>
      <c r="AD433" s="46">
        <v>14</v>
      </c>
      <c r="AE433" s="46">
        <v>21</v>
      </c>
      <c r="AF433" s="46">
        <v>57</v>
      </c>
      <c r="AG433" s="46">
        <v>63</v>
      </c>
      <c r="AH433" s="46">
        <v>15</v>
      </c>
      <c r="AI433" s="46">
        <v>0</v>
      </c>
      <c r="AJ433" s="46">
        <v>67</v>
      </c>
      <c r="AK433" s="46">
        <v>170</v>
      </c>
      <c r="AL433" s="46">
        <v>43</v>
      </c>
      <c r="AM433" s="46">
        <v>0</v>
      </c>
      <c r="AN433" s="46">
        <v>237</v>
      </c>
      <c r="AO433" s="46" t="s">
        <v>13</v>
      </c>
      <c r="AP433" s="46" t="s">
        <v>47</v>
      </c>
      <c r="AR433" s="46" t="s">
        <v>234</v>
      </c>
      <c r="AV433" s="46" t="s">
        <v>235</v>
      </c>
      <c r="AX433" s="46" t="s">
        <v>29</v>
      </c>
      <c r="AZ433" s="46" t="s">
        <v>236</v>
      </c>
      <c r="BA433" s="46" t="b">
        <v>1</v>
      </c>
      <c r="BB433" s="46" t="b">
        <v>1</v>
      </c>
      <c r="BC433" s="46" t="b">
        <v>1</v>
      </c>
      <c r="BD433" s="46" t="s">
        <v>237</v>
      </c>
      <c r="BP433" s="46" t="s">
        <v>237</v>
      </c>
      <c r="BQ433" s="46" t="s">
        <v>242</v>
      </c>
      <c r="BR433" s="46" t="s">
        <v>238</v>
      </c>
      <c r="BS433" s="46" t="s">
        <v>227</v>
      </c>
      <c r="BT433" s="46" t="s">
        <v>80</v>
      </c>
      <c r="BU433" s="46" t="s">
        <v>228</v>
      </c>
      <c r="BV433" s="46" t="s">
        <v>81</v>
      </c>
      <c r="BX433" s="46" t="s">
        <v>239</v>
      </c>
      <c r="BY433" s="46" t="s">
        <v>243</v>
      </c>
      <c r="CA433" s="46" t="s">
        <v>244</v>
      </c>
      <c r="CB433" s="46" t="s">
        <v>240</v>
      </c>
      <c r="CC433" s="46" t="s">
        <v>241</v>
      </c>
      <c r="CD433" s="46" t="s">
        <v>237</v>
      </c>
      <c r="CU433" s="46" t="s">
        <v>237</v>
      </c>
      <c r="DA433" s="46" t="s">
        <v>245</v>
      </c>
      <c r="DB433" s="46" t="s">
        <v>245</v>
      </c>
      <c r="DC433" s="46" t="s">
        <v>245</v>
      </c>
      <c r="DD433" s="46" t="s">
        <v>245</v>
      </c>
      <c r="DE433" s="46" t="s">
        <v>246</v>
      </c>
      <c r="DF433" s="46" t="s">
        <v>245</v>
      </c>
      <c r="DG433" s="46" t="s">
        <v>246</v>
      </c>
      <c r="DH433" s="46" t="s">
        <v>247</v>
      </c>
      <c r="DK433" s="46" t="b">
        <f>vw_ET_Dataset_Public[[#This Row],[Event Location:  State PCODE]]=vw_ET_Dataset_Public[[#This Row],[Arrival from: Admin 1 PCODE]]</f>
        <v>1</v>
      </c>
      <c r="DL433" s="46" t="b">
        <f>vw_ET_Dataset_Public[[#This Row],[Event Location:  County PCODE]]=vw_ET_Dataset_Public[[#This Row],[Arrival from: Admin 2 PCODE]]</f>
        <v>1</v>
      </c>
      <c r="DM433" s="46" t="b">
        <f>vw_ET_Dataset_Public[[#This Row],[Event Location:  Payam PCODE]]=vw_ET_Dataset_Public[[#This Row],[Arrival from: Admin 3 PCODE]]</f>
        <v>0</v>
      </c>
      <c r="DN433" s="46" t="s">
        <v>3391</v>
      </c>
    </row>
    <row r="434" spans="1:118" x14ac:dyDescent="0.35">
      <c r="A434" s="46" t="s">
        <v>2527</v>
      </c>
      <c r="B434" s="47">
        <v>44421</v>
      </c>
      <c r="C434" s="47">
        <v>44415</v>
      </c>
      <c r="D434" s="47">
        <v>44418</v>
      </c>
      <c r="E434" s="46" t="s">
        <v>1461</v>
      </c>
      <c r="F434" s="46" t="s">
        <v>105</v>
      </c>
      <c r="G434" s="46" t="s">
        <v>1579</v>
      </c>
      <c r="H434" s="46" t="s">
        <v>109</v>
      </c>
      <c r="I434" s="46" t="s">
        <v>2529</v>
      </c>
      <c r="J434" s="46" t="s">
        <v>2528</v>
      </c>
      <c r="K434" s="46" t="s">
        <v>2530</v>
      </c>
      <c r="L434" s="46" t="s">
        <v>2531</v>
      </c>
      <c r="M434" s="46">
        <v>11.944000000000001</v>
      </c>
      <c r="N434" s="46">
        <v>32.109000000000002</v>
      </c>
      <c r="O434" s="46" t="s">
        <v>253</v>
      </c>
      <c r="P434" s="46" t="s">
        <v>233</v>
      </c>
      <c r="Q434" s="46" t="s">
        <v>6</v>
      </c>
      <c r="R434" s="46" t="b">
        <v>1</v>
      </c>
      <c r="U434" s="46" t="b">
        <v>1</v>
      </c>
      <c r="V434" s="46">
        <v>124</v>
      </c>
      <c r="W434" s="46">
        <v>728</v>
      </c>
      <c r="X434" s="46">
        <v>28</v>
      </c>
      <c r="Y434" s="46">
        <v>56</v>
      </c>
      <c r="Z434" s="46">
        <v>69</v>
      </c>
      <c r="AA434" s="46">
        <v>75</v>
      </c>
      <c r="AB434" s="46">
        <v>81</v>
      </c>
      <c r="AC434" s="46">
        <v>26</v>
      </c>
      <c r="AD434" s="46">
        <v>37</v>
      </c>
      <c r="AE434" s="46">
        <v>65</v>
      </c>
      <c r="AF434" s="46">
        <v>75</v>
      </c>
      <c r="AG434" s="46">
        <v>89</v>
      </c>
      <c r="AH434" s="46">
        <v>95</v>
      </c>
      <c r="AI434" s="46">
        <v>32</v>
      </c>
      <c r="AJ434" s="46">
        <v>335</v>
      </c>
      <c r="AK434" s="46">
        <v>393</v>
      </c>
      <c r="AL434" s="46">
        <v>186</v>
      </c>
      <c r="AM434" s="46">
        <v>58</v>
      </c>
      <c r="AN434" s="46">
        <v>728</v>
      </c>
      <c r="AO434" s="46" t="s">
        <v>12</v>
      </c>
      <c r="AP434" s="46" t="s">
        <v>48</v>
      </c>
      <c r="AR434" s="46" t="s">
        <v>327</v>
      </c>
      <c r="AV434" s="46" t="s">
        <v>255</v>
      </c>
      <c r="AX434" s="46" t="s">
        <v>29</v>
      </c>
      <c r="AZ434" s="46" t="s">
        <v>906</v>
      </c>
      <c r="BA434" s="46" t="b">
        <v>1</v>
      </c>
      <c r="BD434" s="46" t="s">
        <v>256</v>
      </c>
      <c r="BO434" s="46" t="b">
        <v>1</v>
      </c>
      <c r="BP434" s="46" t="s">
        <v>237</v>
      </c>
      <c r="BQ434" s="46" t="s">
        <v>242</v>
      </c>
      <c r="BR434" s="46" t="s">
        <v>238</v>
      </c>
      <c r="BS434" s="46" t="s">
        <v>1461</v>
      </c>
      <c r="BT434" s="46" t="s">
        <v>105</v>
      </c>
      <c r="BU434" s="46" t="s">
        <v>1579</v>
      </c>
      <c r="BV434" s="46" t="s">
        <v>109</v>
      </c>
      <c r="BX434" s="46" t="s">
        <v>2528</v>
      </c>
      <c r="BY434" s="46" t="s">
        <v>2529</v>
      </c>
      <c r="CA434" s="46" t="s">
        <v>244</v>
      </c>
      <c r="CB434" s="46" t="s">
        <v>240</v>
      </c>
      <c r="CC434" s="46" t="s">
        <v>2532</v>
      </c>
      <c r="CD434" s="46" t="s">
        <v>237</v>
      </c>
      <c r="CU434" s="46" t="s">
        <v>256</v>
      </c>
      <c r="CV434" s="46">
        <v>315</v>
      </c>
      <c r="CW434" s="46">
        <v>1500</v>
      </c>
      <c r="CX434" s="46" t="s">
        <v>327</v>
      </c>
      <c r="CY434" s="46" t="s">
        <v>2379</v>
      </c>
      <c r="DA434" s="46" t="s">
        <v>265</v>
      </c>
      <c r="DB434" s="46" t="s">
        <v>265</v>
      </c>
      <c r="DC434" s="46" t="s">
        <v>265</v>
      </c>
      <c r="DD434" s="46" t="s">
        <v>265</v>
      </c>
      <c r="DE434" s="46" t="s">
        <v>246</v>
      </c>
      <c r="DF434" s="46" t="s">
        <v>265</v>
      </c>
      <c r="DG434" s="46" t="s">
        <v>265</v>
      </c>
      <c r="DH434" s="46" t="s">
        <v>247</v>
      </c>
      <c r="DK434" s="46" t="b">
        <f>vw_ET_Dataset_Public[[#This Row],[Event Location:  State PCODE]]=vw_ET_Dataset_Public[[#This Row],[Arrival from: Admin 1 PCODE]]</f>
        <v>1</v>
      </c>
      <c r="DL434" s="46" t="b">
        <f>vw_ET_Dataset_Public[[#This Row],[Event Location:  County PCODE]]=vw_ET_Dataset_Public[[#This Row],[Arrival from: Admin 2 PCODE]]</f>
        <v>1</v>
      </c>
      <c r="DM434" s="46" t="b">
        <f>vw_ET_Dataset_Public[[#This Row],[Event Location:  Payam PCODE]]=vw_ET_Dataset_Public[[#This Row],[Arrival from: Admin 3 PCODE]]</f>
        <v>1</v>
      </c>
      <c r="DN434" s="46" t="s">
        <v>3390</v>
      </c>
    </row>
    <row r="435" spans="1:118" x14ac:dyDescent="0.35">
      <c r="A435" s="46" t="s">
        <v>1566</v>
      </c>
      <c r="B435" s="47">
        <v>44421</v>
      </c>
      <c r="C435" s="47">
        <v>44418</v>
      </c>
      <c r="D435" s="47">
        <v>44421</v>
      </c>
      <c r="E435" s="46" t="s">
        <v>1461</v>
      </c>
      <c r="F435" s="46" t="s">
        <v>105</v>
      </c>
      <c r="G435" s="46" t="s">
        <v>1550</v>
      </c>
      <c r="H435" s="46" t="s">
        <v>106</v>
      </c>
      <c r="I435" s="46" t="s">
        <v>1551</v>
      </c>
      <c r="J435" s="46" t="s">
        <v>1549</v>
      </c>
      <c r="K435" s="46" t="s">
        <v>1552</v>
      </c>
      <c r="L435" s="46" t="s">
        <v>1553</v>
      </c>
      <c r="M435" s="46">
        <v>9.5288358360000007</v>
      </c>
      <c r="N435" s="46">
        <v>31.651464879999999</v>
      </c>
      <c r="O435" s="46" t="s">
        <v>232</v>
      </c>
      <c r="P435" s="46" t="s">
        <v>271</v>
      </c>
      <c r="Q435" s="46" t="s">
        <v>6</v>
      </c>
      <c r="U435" s="46" t="b">
        <v>1</v>
      </c>
      <c r="V435" s="46">
        <v>139</v>
      </c>
      <c r="W435" s="46">
        <v>799</v>
      </c>
      <c r="X435" s="46">
        <v>21</v>
      </c>
      <c r="Y435" s="46">
        <v>51</v>
      </c>
      <c r="Z435" s="46">
        <v>89</v>
      </c>
      <c r="AA435" s="46">
        <v>74</v>
      </c>
      <c r="AB435" s="46">
        <v>39</v>
      </c>
      <c r="AC435" s="46">
        <v>28</v>
      </c>
      <c r="AD435" s="46">
        <v>19</v>
      </c>
      <c r="AE435" s="46">
        <v>53</v>
      </c>
      <c r="AF435" s="46">
        <v>104</v>
      </c>
      <c r="AG435" s="46">
        <v>249</v>
      </c>
      <c r="AH435" s="46">
        <v>47</v>
      </c>
      <c r="AI435" s="46">
        <v>25</v>
      </c>
      <c r="AJ435" s="46">
        <v>302</v>
      </c>
      <c r="AK435" s="46">
        <v>497</v>
      </c>
      <c r="AL435" s="46">
        <v>144</v>
      </c>
      <c r="AM435" s="46">
        <v>53</v>
      </c>
      <c r="AN435" s="46">
        <v>799</v>
      </c>
      <c r="AO435" s="46" t="s">
        <v>13</v>
      </c>
      <c r="AP435" s="46" t="s">
        <v>48</v>
      </c>
      <c r="AR435" s="46" t="s">
        <v>264</v>
      </c>
      <c r="AV435" s="46" t="s">
        <v>1516</v>
      </c>
      <c r="AX435" s="46" t="s">
        <v>65</v>
      </c>
      <c r="BD435" s="46" t="s">
        <v>256</v>
      </c>
      <c r="BE435" s="46" t="b">
        <v>1</v>
      </c>
      <c r="BF435" s="46" t="b">
        <v>1</v>
      </c>
      <c r="BJ435" s="46" t="b">
        <v>1</v>
      </c>
      <c r="BL435" s="46" t="b">
        <v>1</v>
      </c>
      <c r="BP435" s="46" t="s">
        <v>237</v>
      </c>
      <c r="BQ435" s="46" t="s">
        <v>242</v>
      </c>
      <c r="BR435" s="46" t="s">
        <v>238</v>
      </c>
      <c r="BS435" s="46" t="s">
        <v>260</v>
      </c>
      <c r="BT435" s="46" t="s">
        <v>83</v>
      </c>
      <c r="BU435" s="46" t="s">
        <v>631</v>
      </c>
      <c r="BV435" s="46" t="s">
        <v>84</v>
      </c>
      <c r="BX435" s="46" t="s">
        <v>1567</v>
      </c>
      <c r="BY435" s="46" t="s">
        <v>1569</v>
      </c>
      <c r="CA435" s="46" t="s">
        <v>1570</v>
      </c>
      <c r="CB435" s="46" t="s">
        <v>1568</v>
      </c>
      <c r="CC435" s="46" t="s">
        <v>1567</v>
      </c>
      <c r="CD435" s="46" t="s">
        <v>237</v>
      </c>
      <c r="CU435" s="46" t="s">
        <v>264</v>
      </c>
      <c r="DA435" s="46" t="s">
        <v>265</v>
      </c>
      <c r="DB435" s="46" t="s">
        <v>265</v>
      </c>
      <c r="DC435" s="46" t="s">
        <v>265</v>
      </c>
      <c r="DD435" s="46" t="s">
        <v>265</v>
      </c>
      <c r="DE435" s="46" t="s">
        <v>245</v>
      </c>
      <c r="DF435" s="46" t="s">
        <v>265</v>
      </c>
      <c r="DG435" s="46" t="s">
        <v>265</v>
      </c>
      <c r="DH435" s="46" t="s">
        <v>247</v>
      </c>
      <c r="DK435" s="46" t="b">
        <f>vw_ET_Dataset_Public[[#This Row],[Event Location:  State PCODE]]=vw_ET_Dataset_Public[[#This Row],[Arrival from: Admin 1 PCODE]]</f>
        <v>0</v>
      </c>
      <c r="DL435" s="46" t="b">
        <f>vw_ET_Dataset_Public[[#This Row],[Event Location:  County PCODE]]=vw_ET_Dataset_Public[[#This Row],[Arrival from: Admin 2 PCODE]]</f>
        <v>0</v>
      </c>
      <c r="DM435" s="46" t="b">
        <f>vw_ET_Dataset_Public[[#This Row],[Event Location:  Payam PCODE]]=vw_ET_Dataset_Public[[#This Row],[Arrival from: Admin 3 PCODE]]</f>
        <v>0</v>
      </c>
      <c r="DN435" s="46" t="s">
        <v>3395</v>
      </c>
    </row>
    <row r="436" spans="1:118" x14ac:dyDescent="0.35">
      <c r="A436" s="46" t="s">
        <v>2775</v>
      </c>
      <c r="B436" s="47">
        <v>44423</v>
      </c>
      <c r="C436" s="47">
        <v>44417</v>
      </c>
      <c r="D436" s="47">
        <v>44417</v>
      </c>
      <c r="E436" s="46" t="s">
        <v>841</v>
      </c>
      <c r="F436" s="46" t="s">
        <v>57</v>
      </c>
      <c r="G436" s="46" t="s">
        <v>1321</v>
      </c>
      <c r="H436" s="46" t="s">
        <v>98</v>
      </c>
      <c r="I436" s="46" t="s">
        <v>1403</v>
      </c>
      <c r="J436" s="46" t="s">
        <v>98</v>
      </c>
      <c r="K436" s="46" t="s">
        <v>1405</v>
      </c>
      <c r="L436" s="46" t="s">
        <v>1406</v>
      </c>
      <c r="M436" s="46">
        <v>9.2086483999999995</v>
      </c>
      <c r="N436" s="46">
        <v>29.711715600000002</v>
      </c>
      <c r="O436" s="46" t="s">
        <v>232</v>
      </c>
      <c r="P436" s="46" t="s">
        <v>271</v>
      </c>
      <c r="Q436" s="46" t="s">
        <v>6</v>
      </c>
      <c r="U436" s="46" t="b">
        <v>1</v>
      </c>
      <c r="V436" s="46">
        <v>29</v>
      </c>
      <c r="W436" s="46">
        <v>145</v>
      </c>
      <c r="X436" s="46">
        <v>4</v>
      </c>
      <c r="Y436" s="46">
        <v>5</v>
      </c>
      <c r="Z436" s="46">
        <v>17</v>
      </c>
      <c r="AA436" s="46">
        <v>23</v>
      </c>
      <c r="AB436" s="46">
        <v>18</v>
      </c>
      <c r="AC436" s="46">
        <v>3</v>
      </c>
      <c r="AD436" s="46">
        <v>3</v>
      </c>
      <c r="AE436" s="46">
        <v>8</v>
      </c>
      <c r="AF436" s="46">
        <v>25</v>
      </c>
      <c r="AG436" s="46">
        <v>21</v>
      </c>
      <c r="AH436" s="46">
        <v>11</v>
      </c>
      <c r="AI436" s="46">
        <v>7</v>
      </c>
      <c r="AJ436" s="46">
        <v>70</v>
      </c>
      <c r="AK436" s="46">
        <v>75</v>
      </c>
      <c r="AL436" s="46">
        <v>20</v>
      </c>
      <c r="AM436" s="46">
        <v>10</v>
      </c>
      <c r="AN436" s="46">
        <v>145</v>
      </c>
      <c r="AO436" s="46" t="s">
        <v>12</v>
      </c>
      <c r="AP436" s="46" t="s">
        <v>48</v>
      </c>
      <c r="AR436" s="46" t="s">
        <v>303</v>
      </c>
      <c r="AV436" s="46" t="s">
        <v>304</v>
      </c>
      <c r="AX436" s="46" t="s">
        <v>1416</v>
      </c>
      <c r="AY436" s="46" t="s">
        <v>2218</v>
      </c>
      <c r="BD436" s="46" t="s">
        <v>256</v>
      </c>
      <c r="BO436" s="46" t="b">
        <v>1</v>
      </c>
      <c r="BP436" s="46" t="s">
        <v>237</v>
      </c>
      <c r="BQ436" s="46" t="s">
        <v>944</v>
      </c>
      <c r="BR436" s="46" t="s">
        <v>942</v>
      </c>
      <c r="BS436" s="46" t="s">
        <v>945</v>
      </c>
      <c r="BT436" s="46" t="s">
        <v>943</v>
      </c>
      <c r="BU436" s="46" t="s">
        <v>946</v>
      </c>
      <c r="BV436" s="46" t="s">
        <v>943</v>
      </c>
      <c r="BX436" s="46" t="s">
        <v>352</v>
      </c>
      <c r="BY436" s="46" t="s">
        <v>244</v>
      </c>
      <c r="BZ436" s="46" t="s">
        <v>943</v>
      </c>
      <c r="CC436" s="46" t="s">
        <v>943</v>
      </c>
      <c r="CD436" s="46" t="s">
        <v>237</v>
      </c>
      <c r="CU436" s="46" t="s">
        <v>264</v>
      </c>
      <c r="DA436" s="46" t="s">
        <v>246</v>
      </c>
      <c r="DB436" s="46" t="s">
        <v>246</v>
      </c>
      <c r="DC436" s="46" t="s">
        <v>246</v>
      </c>
      <c r="DD436" s="46" t="s">
        <v>246</v>
      </c>
      <c r="DE436" s="46" t="s">
        <v>246</v>
      </c>
      <c r="DF436" s="46" t="s">
        <v>246</v>
      </c>
      <c r="DG436" s="46" t="s">
        <v>246</v>
      </c>
      <c r="DH436" s="46" t="s">
        <v>247</v>
      </c>
      <c r="DK436" s="46" t="b">
        <f>vw_ET_Dataset_Public[[#This Row],[Event Location:  State PCODE]]=vw_ET_Dataset_Public[[#This Row],[Arrival from: Admin 1 PCODE]]</f>
        <v>0</v>
      </c>
      <c r="DL436" s="46" t="b">
        <f>vw_ET_Dataset_Public[[#This Row],[Event Location:  County PCODE]]=vw_ET_Dataset_Public[[#This Row],[Arrival from: Admin 2 PCODE]]</f>
        <v>0</v>
      </c>
      <c r="DM436" s="46" t="b">
        <f>vw_ET_Dataset_Public[[#This Row],[Event Location:  Payam PCODE]]=vw_ET_Dataset_Public[[#This Row],[Arrival from: Admin 3 PCODE]]</f>
        <v>0</v>
      </c>
      <c r="DN436" s="46" t="s">
        <v>3393</v>
      </c>
    </row>
    <row r="437" spans="1:118" x14ac:dyDescent="0.35">
      <c r="A437" s="46" t="s">
        <v>1356</v>
      </c>
      <c r="B437" s="47">
        <v>44423</v>
      </c>
      <c r="C437" s="47">
        <v>44417</v>
      </c>
      <c r="D437" s="47">
        <v>44418</v>
      </c>
      <c r="E437" s="46" t="s">
        <v>841</v>
      </c>
      <c r="F437" s="46" t="s">
        <v>57</v>
      </c>
      <c r="G437" s="46" t="s">
        <v>1321</v>
      </c>
      <c r="H437" s="46" t="s">
        <v>98</v>
      </c>
      <c r="I437" s="46" t="s">
        <v>1403</v>
      </c>
      <c r="J437" s="46" t="s">
        <v>98</v>
      </c>
      <c r="K437" s="46" t="s">
        <v>1440</v>
      </c>
      <c r="L437" s="46" t="s">
        <v>1441</v>
      </c>
      <c r="M437" s="46">
        <v>9.2913200000000007</v>
      </c>
      <c r="N437" s="46">
        <v>29.789919999999999</v>
      </c>
      <c r="O437" s="46" t="s">
        <v>253</v>
      </c>
      <c r="P437" s="46" t="s">
        <v>271</v>
      </c>
      <c r="Q437" s="46" t="s">
        <v>6</v>
      </c>
      <c r="U437" s="46" t="b">
        <v>1</v>
      </c>
      <c r="V437" s="46">
        <v>11</v>
      </c>
      <c r="W437" s="46">
        <v>55</v>
      </c>
      <c r="X437" s="46">
        <v>1</v>
      </c>
      <c r="Y437" s="46">
        <v>3</v>
      </c>
      <c r="Z437" s="46">
        <v>7</v>
      </c>
      <c r="AA437" s="46">
        <v>8</v>
      </c>
      <c r="AB437" s="46">
        <v>4</v>
      </c>
      <c r="AC437" s="46">
        <v>2</v>
      </c>
      <c r="AD437" s="46">
        <v>2</v>
      </c>
      <c r="AE437" s="46">
        <v>2</v>
      </c>
      <c r="AF437" s="46">
        <v>9</v>
      </c>
      <c r="AG437" s="46">
        <v>10</v>
      </c>
      <c r="AH437" s="46">
        <v>3</v>
      </c>
      <c r="AI437" s="46">
        <v>4</v>
      </c>
      <c r="AJ437" s="46">
        <v>25</v>
      </c>
      <c r="AK437" s="46">
        <v>30</v>
      </c>
      <c r="AL437" s="46">
        <v>8</v>
      </c>
      <c r="AM437" s="46">
        <v>6</v>
      </c>
      <c r="AN437" s="46">
        <v>55</v>
      </c>
      <c r="AO437" s="46" t="s">
        <v>12</v>
      </c>
      <c r="AP437" s="46" t="s">
        <v>48</v>
      </c>
      <c r="AR437" s="46" t="s">
        <v>303</v>
      </c>
      <c r="AV437" s="46" t="s">
        <v>304</v>
      </c>
      <c r="AX437" s="46" t="s">
        <v>1416</v>
      </c>
      <c r="AY437" s="46" t="s">
        <v>2221</v>
      </c>
      <c r="BD437" s="46" t="s">
        <v>256</v>
      </c>
      <c r="BO437" s="46" t="b">
        <v>1</v>
      </c>
      <c r="BP437" s="46" t="s">
        <v>237</v>
      </c>
      <c r="BQ437" s="46" t="s">
        <v>944</v>
      </c>
      <c r="BR437" s="46" t="s">
        <v>942</v>
      </c>
      <c r="BS437" s="46" t="s">
        <v>945</v>
      </c>
      <c r="BT437" s="46" t="s">
        <v>943</v>
      </c>
      <c r="BU437" s="46" t="s">
        <v>946</v>
      </c>
      <c r="BV437" s="46" t="s">
        <v>943</v>
      </c>
      <c r="BX437" s="46" t="s">
        <v>352</v>
      </c>
      <c r="BY437" s="46" t="s">
        <v>244</v>
      </c>
      <c r="BZ437" s="46" t="s">
        <v>943</v>
      </c>
      <c r="CC437" s="46" t="s">
        <v>943</v>
      </c>
      <c r="CD437" s="46" t="s">
        <v>237</v>
      </c>
      <c r="CU437" s="46" t="s">
        <v>264</v>
      </c>
      <c r="DA437" s="46" t="s">
        <v>246</v>
      </c>
      <c r="DB437" s="46" t="s">
        <v>246</v>
      </c>
      <c r="DC437" s="46" t="s">
        <v>246</v>
      </c>
      <c r="DD437" s="46" t="s">
        <v>246</v>
      </c>
      <c r="DE437" s="46" t="s">
        <v>246</v>
      </c>
      <c r="DF437" s="46" t="s">
        <v>246</v>
      </c>
      <c r="DG437" s="46" t="s">
        <v>246</v>
      </c>
      <c r="DH437" s="46" t="s">
        <v>247</v>
      </c>
      <c r="DK437" s="46" t="b">
        <f>vw_ET_Dataset_Public[[#This Row],[Event Location:  State PCODE]]=vw_ET_Dataset_Public[[#This Row],[Arrival from: Admin 1 PCODE]]</f>
        <v>0</v>
      </c>
      <c r="DL437" s="46" t="b">
        <f>vw_ET_Dataset_Public[[#This Row],[Event Location:  County PCODE]]=vw_ET_Dataset_Public[[#This Row],[Arrival from: Admin 2 PCODE]]</f>
        <v>0</v>
      </c>
      <c r="DM437" s="46" t="b">
        <f>vw_ET_Dataset_Public[[#This Row],[Event Location:  Payam PCODE]]=vw_ET_Dataset_Public[[#This Row],[Arrival from: Admin 3 PCODE]]</f>
        <v>0</v>
      </c>
      <c r="DN437" s="46" t="s">
        <v>3393</v>
      </c>
    </row>
    <row r="438" spans="1:118" x14ac:dyDescent="0.35">
      <c r="A438" s="46" t="s">
        <v>1562</v>
      </c>
      <c r="B438" s="47">
        <v>44424</v>
      </c>
      <c r="C438" s="47">
        <v>44404</v>
      </c>
      <c r="D438" s="47">
        <v>44424</v>
      </c>
      <c r="E438" s="46" t="s">
        <v>1461</v>
      </c>
      <c r="F438" s="46" t="s">
        <v>105</v>
      </c>
      <c r="G438" s="46" t="s">
        <v>1550</v>
      </c>
      <c r="H438" s="46" t="s">
        <v>106</v>
      </c>
      <c r="I438" s="46" t="s">
        <v>1551</v>
      </c>
      <c r="J438" s="46" t="s">
        <v>1549</v>
      </c>
      <c r="K438" s="46" t="s">
        <v>1552</v>
      </c>
      <c r="L438" s="46" t="s">
        <v>1553</v>
      </c>
      <c r="M438" s="46">
        <v>9.5288358360000007</v>
      </c>
      <c r="N438" s="46">
        <v>31.651464879999999</v>
      </c>
      <c r="O438" s="46" t="s">
        <v>232</v>
      </c>
      <c r="P438" s="46" t="s">
        <v>233</v>
      </c>
      <c r="Q438" s="46" t="s">
        <v>6</v>
      </c>
      <c r="R438" s="46" t="b">
        <v>0</v>
      </c>
      <c r="S438" s="46" t="b">
        <v>0</v>
      </c>
      <c r="T438" s="46" t="b">
        <v>0</v>
      </c>
      <c r="U438" s="46" t="b">
        <v>1</v>
      </c>
      <c r="V438" s="46">
        <v>53</v>
      </c>
      <c r="W438" s="46">
        <v>527</v>
      </c>
      <c r="X438" s="46">
        <v>13</v>
      </c>
      <c r="Y438" s="46">
        <v>32</v>
      </c>
      <c r="Z438" s="46">
        <v>21</v>
      </c>
      <c r="AA438" s="46">
        <v>23</v>
      </c>
      <c r="AB438" s="46">
        <v>19</v>
      </c>
      <c r="AC438" s="46">
        <v>22</v>
      </c>
      <c r="AD438" s="46">
        <v>18</v>
      </c>
      <c r="AE438" s="46">
        <v>24</v>
      </c>
      <c r="AF438" s="46">
        <v>41</v>
      </c>
      <c r="AG438" s="46">
        <v>204</v>
      </c>
      <c r="AH438" s="46">
        <v>82</v>
      </c>
      <c r="AI438" s="46">
        <v>28</v>
      </c>
      <c r="AJ438" s="46">
        <v>130</v>
      </c>
      <c r="AK438" s="46">
        <v>397</v>
      </c>
      <c r="AL438" s="46">
        <v>87</v>
      </c>
      <c r="AM438" s="46">
        <v>50</v>
      </c>
      <c r="AN438" s="46">
        <v>527</v>
      </c>
      <c r="AO438" s="46" t="s">
        <v>13</v>
      </c>
      <c r="AP438" s="46" t="s">
        <v>48</v>
      </c>
      <c r="AR438" s="46" t="s">
        <v>272</v>
      </c>
      <c r="AV438" s="46" t="s">
        <v>255</v>
      </c>
      <c r="AX438" s="46" t="s">
        <v>65</v>
      </c>
      <c r="BD438" s="46" t="s">
        <v>256</v>
      </c>
      <c r="BE438" s="46" t="b">
        <v>1</v>
      </c>
      <c r="BF438" s="46" t="b">
        <v>1</v>
      </c>
      <c r="BG438" s="46" t="b">
        <v>0</v>
      </c>
      <c r="BH438" s="46" t="b">
        <v>1</v>
      </c>
      <c r="BI438" s="46" t="b">
        <v>1</v>
      </c>
      <c r="BJ438" s="46" t="b">
        <v>1</v>
      </c>
      <c r="BK438" s="46" t="b">
        <v>0</v>
      </c>
      <c r="BL438" s="46" t="b">
        <v>1</v>
      </c>
      <c r="BM438" s="46" t="b">
        <v>0</v>
      </c>
      <c r="BO438" s="46" t="b">
        <v>0</v>
      </c>
      <c r="BP438" s="46" t="s">
        <v>237</v>
      </c>
      <c r="BQ438" s="46" t="s">
        <v>242</v>
      </c>
      <c r="BR438" s="46" t="s">
        <v>238</v>
      </c>
      <c r="BS438" s="46" t="s">
        <v>260</v>
      </c>
      <c r="BT438" s="46" t="s">
        <v>83</v>
      </c>
      <c r="BU438" s="46" t="s">
        <v>652</v>
      </c>
      <c r="BV438" s="46" t="s">
        <v>86</v>
      </c>
      <c r="BX438" s="46" t="s">
        <v>1563</v>
      </c>
      <c r="BY438" s="46" t="s">
        <v>1565</v>
      </c>
      <c r="CA438" s="46" t="s">
        <v>244</v>
      </c>
      <c r="CB438" s="46" t="s">
        <v>240</v>
      </c>
      <c r="CC438" s="46" t="s">
        <v>1564</v>
      </c>
      <c r="CD438" s="46" t="s">
        <v>237</v>
      </c>
      <c r="CU438" s="46" t="s">
        <v>264</v>
      </c>
      <c r="DA438" s="46" t="s">
        <v>265</v>
      </c>
      <c r="DB438" s="46" t="s">
        <v>265</v>
      </c>
      <c r="DC438" s="46" t="s">
        <v>265</v>
      </c>
      <c r="DD438" s="46" t="s">
        <v>265</v>
      </c>
      <c r="DE438" s="46" t="s">
        <v>245</v>
      </c>
      <c r="DF438" s="46" t="s">
        <v>265</v>
      </c>
      <c r="DG438" s="46" t="s">
        <v>265</v>
      </c>
      <c r="DH438" s="46" t="s">
        <v>247</v>
      </c>
      <c r="DK438" s="46" t="b">
        <f>vw_ET_Dataset_Public[[#This Row],[Event Location:  State PCODE]]=vw_ET_Dataset_Public[[#This Row],[Arrival from: Admin 1 PCODE]]</f>
        <v>0</v>
      </c>
      <c r="DL438" s="46" t="b">
        <f>vw_ET_Dataset_Public[[#This Row],[Event Location:  County PCODE]]=vw_ET_Dataset_Public[[#This Row],[Arrival from: Admin 2 PCODE]]</f>
        <v>0</v>
      </c>
      <c r="DM438" s="46" t="b">
        <f>vw_ET_Dataset_Public[[#This Row],[Event Location:  Payam PCODE]]=vw_ET_Dataset_Public[[#This Row],[Arrival from: Admin 3 PCODE]]</f>
        <v>0</v>
      </c>
      <c r="DN438" s="46" t="s">
        <v>3395</v>
      </c>
    </row>
    <row r="439" spans="1:118" x14ac:dyDescent="0.35">
      <c r="A439" s="46" t="s">
        <v>2335</v>
      </c>
      <c r="B439" s="47">
        <v>44424</v>
      </c>
      <c r="C439" s="47">
        <v>44421</v>
      </c>
      <c r="D439" s="47">
        <v>44424</v>
      </c>
      <c r="E439" s="46" t="s">
        <v>227</v>
      </c>
      <c r="F439" s="46" t="s">
        <v>80</v>
      </c>
      <c r="G439" s="46" t="s">
        <v>2319</v>
      </c>
      <c r="H439" s="46" t="s">
        <v>2317</v>
      </c>
      <c r="I439" s="46" t="s">
        <v>2320</v>
      </c>
      <c r="J439" s="46" t="s">
        <v>2318</v>
      </c>
      <c r="K439" s="46" t="s">
        <v>2328</v>
      </c>
      <c r="L439" s="46" t="s">
        <v>2329</v>
      </c>
      <c r="M439" s="46">
        <v>4.0974300000000001</v>
      </c>
      <c r="N439" s="46">
        <v>30.66703</v>
      </c>
      <c r="O439" s="46" t="s">
        <v>232</v>
      </c>
      <c r="P439" s="46" t="s">
        <v>271</v>
      </c>
      <c r="Q439" s="46" t="s">
        <v>6</v>
      </c>
      <c r="U439" s="46" t="b">
        <v>1</v>
      </c>
      <c r="V439" s="46">
        <v>124</v>
      </c>
      <c r="W439" s="46">
        <v>620</v>
      </c>
      <c r="X439" s="46">
        <v>18</v>
      </c>
      <c r="Y439" s="46">
        <v>32</v>
      </c>
      <c r="Z439" s="46">
        <v>70</v>
      </c>
      <c r="AA439" s="46">
        <v>150</v>
      </c>
      <c r="AB439" s="46">
        <v>18</v>
      </c>
      <c r="AC439" s="46">
        <v>7</v>
      </c>
      <c r="AD439" s="46">
        <v>12</v>
      </c>
      <c r="AE439" s="46">
        <v>37</v>
      </c>
      <c r="AF439" s="46">
        <v>80</v>
      </c>
      <c r="AG439" s="46">
        <v>167</v>
      </c>
      <c r="AH439" s="46">
        <v>21</v>
      </c>
      <c r="AI439" s="46">
        <v>8</v>
      </c>
      <c r="AJ439" s="46">
        <v>295</v>
      </c>
      <c r="AK439" s="46">
        <v>325</v>
      </c>
      <c r="AL439" s="46">
        <v>99</v>
      </c>
      <c r="AM439" s="46">
        <v>15</v>
      </c>
      <c r="AN439" s="46">
        <v>620</v>
      </c>
      <c r="AO439" s="46" t="s">
        <v>13</v>
      </c>
      <c r="AP439" s="46" t="s">
        <v>48</v>
      </c>
      <c r="AR439" s="46" t="s">
        <v>234</v>
      </c>
      <c r="AV439" s="46" t="s">
        <v>255</v>
      </c>
      <c r="AX439" s="46" t="s">
        <v>31</v>
      </c>
      <c r="AZ439" s="46" t="s">
        <v>2156</v>
      </c>
      <c r="BA439" s="46" t="b">
        <v>1</v>
      </c>
      <c r="BB439" s="46" t="b">
        <v>1</v>
      </c>
      <c r="BD439" s="46" t="s">
        <v>256</v>
      </c>
      <c r="BE439" s="46" t="b">
        <v>1</v>
      </c>
      <c r="BP439" s="46" t="s">
        <v>237</v>
      </c>
      <c r="BQ439" s="46" t="s">
        <v>242</v>
      </c>
      <c r="BR439" s="46" t="s">
        <v>238</v>
      </c>
      <c r="BS439" s="46" t="s">
        <v>227</v>
      </c>
      <c r="BT439" s="46" t="s">
        <v>80</v>
      </c>
      <c r="BU439" s="46" t="s">
        <v>2319</v>
      </c>
      <c r="BV439" s="46" t="s">
        <v>2317</v>
      </c>
      <c r="BX439" s="46" t="s">
        <v>2330</v>
      </c>
      <c r="BY439" s="46" t="s">
        <v>2332</v>
      </c>
      <c r="CA439" s="46" t="s">
        <v>244</v>
      </c>
      <c r="CB439" s="46" t="s">
        <v>240</v>
      </c>
      <c r="CC439" s="46" t="s">
        <v>2336</v>
      </c>
      <c r="CD439" s="46" t="s">
        <v>256</v>
      </c>
      <c r="CE439" s="46" t="s">
        <v>234</v>
      </c>
      <c r="CF439" s="46" t="s">
        <v>242</v>
      </c>
      <c r="CG439" s="46" t="s">
        <v>227</v>
      </c>
      <c r="CH439" s="46" t="s">
        <v>2319</v>
      </c>
      <c r="CI439" s="46" t="s">
        <v>2332</v>
      </c>
      <c r="CJ439" s="46" t="s">
        <v>244</v>
      </c>
      <c r="CK439" s="46" t="s">
        <v>238</v>
      </c>
      <c r="CL439" s="46" t="s">
        <v>80</v>
      </c>
      <c r="CN439" s="46" t="s">
        <v>2317</v>
      </c>
      <c r="CP439" s="46" t="s">
        <v>2330</v>
      </c>
      <c r="CR439" s="46" t="s">
        <v>237</v>
      </c>
      <c r="CS439" s="46" t="s">
        <v>240</v>
      </c>
      <c r="CT439" s="46" t="s">
        <v>2337</v>
      </c>
      <c r="CU439" s="46" t="s">
        <v>256</v>
      </c>
      <c r="CV439" s="46">
        <v>181</v>
      </c>
      <c r="CW439" s="46">
        <v>905</v>
      </c>
      <c r="CX439" s="46" t="s">
        <v>272</v>
      </c>
      <c r="CY439" s="46" t="s">
        <v>2279</v>
      </c>
      <c r="DA439" s="46" t="s">
        <v>245</v>
      </c>
      <c r="DB439" s="46" t="s">
        <v>265</v>
      </c>
      <c r="DC439" s="46" t="s">
        <v>245</v>
      </c>
      <c r="DD439" s="46" t="s">
        <v>245</v>
      </c>
      <c r="DE439" s="46" t="s">
        <v>265</v>
      </c>
      <c r="DF439" s="46" t="s">
        <v>246</v>
      </c>
      <c r="DG439" s="46" t="s">
        <v>246</v>
      </c>
      <c r="DH439" s="46" t="s">
        <v>247</v>
      </c>
      <c r="DK439" s="46" t="b">
        <f>vw_ET_Dataset_Public[[#This Row],[Event Location:  State PCODE]]=vw_ET_Dataset_Public[[#This Row],[Arrival from: Admin 1 PCODE]]</f>
        <v>1</v>
      </c>
      <c r="DL439" s="46" t="b">
        <f>vw_ET_Dataset_Public[[#This Row],[Event Location:  County PCODE]]=vw_ET_Dataset_Public[[#This Row],[Arrival from: Admin 2 PCODE]]</f>
        <v>1</v>
      </c>
      <c r="DM439" s="46" t="b">
        <f>vw_ET_Dataset_Public[[#This Row],[Event Location:  Payam PCODE]]=vw_ET_Dataset_Public[[#This Row],[Arrival from: Admin 3 PCODE]]</f>
        <v>0</v>
      </c>
      <c r="DN439" s="46" t="s">
        <v>3391</v>
      </c>
    </row>
    <row r="440" spans="1:118" x14ac:dyDescent="0.35">
      <c r="A440" s="46" t="s">
        <v>2662</v>
      </c>
      <c r="B440" s="47">
        <v>44424</v>
      </c>
      <c r="C440" s="47">
        <v>44423</v>
      </c>
      <c r="D440" s="47">
        <v>44423</v>
      </c>
      <c r="E440" s="46" t="s">
        <v>841</v>
      </c>
      <c r="F440" s="46" t="s">
        <v>57</v>
      </c>
      <c r="G440" s="46" t="s">
        <v>1321</v>
      </c>
      <c r="H440" s="46" t="s">
        <v>98</v>
      </c>
      <c r="I440" s="46" t="s">
        <v>1322</v>
      </c>
      <c r="J440" s="46" t="s">
        <v>1320</v>
      </c>
      <c r="K440" s="46" t="s">
        <v>1387</v>
      </c>
      <c r="L440" s="46" t="s">
        <v>1388</v>
      </c>
      <c r="M440" s="46">
        <v>9.2722110000000004</v>
      </c>
      <c r="N440" s="46">
        <v>29.810030999999999</v>
      </c>
      <c r="O440" s="46" t="s">
        <v>232</v>
      </c>
      <c r="P440" s="46" t="s">
        <v>233</v>
      </c>
      <c r="Q440" s="46" t="s">
        <v>6</v>
      </c>
      <c r="U440" s="46" t="b">
        <v>1</v>
      </c>
      <c r="V440" s="46">
        <v>3</v>
      </c>
      <c r="W440" s="46">
        <v>20</v>
      </c>
      <c r="X440" s="46">
        <v>1</v>
      </c>
      <c r="Y440" s="46">
        <v>2</v>
      </c>
      <c r="Z440" s="46">
        <v>5</v>
      </c>
      <c r="AA440" s="46">
        <v>1</v>
      </c>
      <c r="AB440" s="46">
        <v>2</v>
      </c>
      <c r="AC440" s="46">
        <v>1</v>
      </c>
      <c r="AD440" s="46">
        <v>2</v>
      </c>
      <c r="AE440" s="46">
        <v>1</v>
      </c>
      <c r="AF440" s="46">
        <v>2</v>
      </c>
      <c r="AG440" s="46">
        <v>1</v>
      </c>
      <c r="AH440" s="46">
        <v>1</v>
      </c>
      <c r="AI440" s="46">
        <v>1</v>
      </c>
      <c r="AJ440" s="46">
        <v>12</v>
      </c>
      <c r="AK440" s="46">
        <v>8</v>
      </c>
      <c r="AL440" s="46">
        <v>6</v>
      </c>
      <c r="AM440" s="46">
        <v>2</v>
      </c>
      <c r="AN440" s="46">
        <v>20</v>
      </c>
      <c r="AO440" s="46" t="s">
        <v>13</v>
      </c>
      <c r="AP440" s="46" t="s">
        <v>48</v>
      </c>
      <c r="AR440" s="46" t="s">
        <v>272</v>
      </c>
      <c r="AV440" s="46" t="s">
        <v>255</v>
      </c>
      <c r="AX440" s="46" t="s">
        <v>65</v>
      </c>
      <c r="BD440" s="46" t="s">
        <v>256</v>
      </c>
      <c r="BF440" s="46" t="b">
        <v>1</v>
      </c>
      <c r="BP440" s="46" t="s">
        <v>237</v>
      </c>
      <c r="BQ440" s="46" t="s">
        <v>242</v>
      </c>
      <c r="BR440" s="46" t="s">
        <v>238</v>
      </c>
      <c r="BS440" s="46" t="s">
        <v>841</v>
      </c>
      <c r="BT440" s="46" t="s">
        <v>57</v>
      </c>
      <c r="BU440" s="46" t="s">
        <v>1321</v>
      </c>
      <c r="BV440" s="46" t="s">
        <v>98</v>
      </c>
      <c r="BX440" s="46" t="s">
        <v>1325</v>
      </c>
      <c r="BY440" s="46" t="s">
        <v>1327</v>
      </c>
      <c r="CA440" s="46" t="s">
        <v>244</v>
      </c>
      <c r="CB440" s="46" t="s">
        <v>240</v>
      </c>
      <c r="CC440" s="46" t="s">
        <v>1390</v>
      </c>
      <c r="CD440" s="46" t="s">
        <v>237</v>
      </c>
      <c r="CU440" s="46" t="s">
        <v>264</v>
      </c>
      <c r="DA440" s="46" t="s">
        <v>246</v>
      </c>
      <c r="DB440" s="46" t="s">
        <v>265</v>
      </c>
      <c r="DC440" s="46" t="s">
        <v>245</v>
      </c>
      <c r="DD440" s="46" t="s">
        <v>246</v>
      </c>
      <c r="DE440" s="46" t="s">
        <v>245</v>
      </c>
      <c r="DF440" s="46" t="s">
        <v>246</v>
      </c>
      <c r="DG440" s="46" t="s">
        <v>246</v>
      </c>
      <c r="DH440" s="46" t="s">
        <v>247</v>
      </c>
      <c r="DK440" s="46" t="b">
        <f>vw_ET_Dataset_Public[[#This Row],[Event Location:  State PCODE]]=vw_ET_Dataset_Public[[#This Row],[Arrival from: Admin 1 PCODE]]</f>
        <v>1</v>
      </c>
      <c r="DL440" s="46" t="b">
        <f>vw_ET_Dataset_Public[[#This Row],[Event Location:  County PCODE]]=vw_ET_Dataset_Public[[#This Row],[Arrival from: Admin 2 PCODE]]</f>
        <v>1</v>
      </c>
      <c r="DM440" s="46" t="b">
        <f>vw_ET_Dataset_Public[[#This Row],[Event Location:  Payam PCODE]]=vw_ET_Dataset_Public[[#This Row],[Arrival from: Admin 3 PCODE]]</f>
        <v>0</v>
      </c>
      <c r="DN440" s="46" t="s">
        <v>3391</v>
      </c>
    </row>
    <row r="441" spans="1:118" x14ac:dyDescent="0.35">
      <c r="A441" s="46" t="s">
        <v>1399</v>
      </c>
      <c r="B441" s="47">
        <v>44424</v>
      </c>
      <c r="C441" s="47">
        <v>44423</v>
      </c>
      <c r="D441" s="47">
        <v>44423</v>
      </c>
      <c r="E441" s="46" t="s">
        <v>841</v>
      </c>
      <c r="F441" s="46" t="s">
        <v>57</v>
      </c>
      <c r="G441" s="46" t="s">
        <v>1321</v>
      </c>
      <c r="H441" s="46" t="s">
        <v>98</v>
      </c>
      <c r="I441" s="46" t="s">
        <v>1322</v>
      </c>
      <c r="J441" s="46" t="s">
        <v>1320</v>
      </c>
      <c r="K441" s="46" t="s">
        <v>1333</v>
      </c>
      <c r="L441" s="46" t="s">
        <v>1334</v>
      </c>
      <c r="M441" s="46">
        <v>9.2500199999999992</v>
      </c>
      <c r="N441" s="46">
        <v>29.79636</v>
      </c>
      <c r="O441" s="46" t="s">
        <v>232</v>
      </c>
      <c r="P441" s="46" t="s">
        <v>233</v>
      </c>
      <c r="Q441" s="46" t="s">
        <v>6</v>
      </c>
      <c r="U441" s="46" t="b">
        <v>1</v>
      </c>
      <c r="V441" s="46">
        <v>30</v>
      </c>
      <c r="W441" s="46">
        <v>108</v>
      </c>
      <c r="X441" s="46">
        <v>3</v>
      </c>
      <c r="Y441" s="46">
        <v>7</v>
      </c>
      <c r="Z441" s="46">
        <v>15</v>
      </c>
      <c r="AA441" s="46">
        <v>10</v>
      </c>
      <c r="AB441" s="46">
        <v>8</v>
      </c>
      <c r="AC441" s="46">
        <v>2</v>
      </c>
      <c r="AD441" s="46">
        <v>4</v>
      </c>
      <c r="AE441" s="46">
        <v>6</v>
      </c>
      <c r="AF441" s="46">
        <v>25</v>
      </c>
      <c r="AG441" s="46">
        <v>15</v>
      </c>
      <c r="AH441" s="46">
        <v>12</v>
      </c>
      <c r="AI441" s="46">
        <v>1</v>
      </c>
      <c r="AJ441" s="46">
        <v>45</v>
      </c>
      <c r="AK441" s="46">
        <v>63</v>
      </c>
      <c r="AL441" s="46">
        <v>20</v>
      </c>
      <c r="AM441" s="46">
        <v>3</v>
      </c>
      <c r="AN441" s="46">
        <v>108</v>
      </c>
      <c r="AO441" s="46" t="s">
        <v>13</v>
      </c>
      <c r="AP441" s="46" t="s">
        <v>48</v>
      </c>
      <c r="AR441" s="46" t="s">
        <v>272</v>
      </c>
      <c r="AV441" s="46" t="s">
        <v>255</v>
      </c>
      <c r="AX441" s="46" t="s">
        <v>65</v>
      </c>
      <c r="BD441" s="46" t="s">
        <v>256</v>
      </c>
      <c r="BF441" s="46" t="b">
        <v>1</v>
      </c>
      <c r="BP441" s="46" t="s">
        <v>256</v>
      </c>
      <c r="BQ441" s="46" t="s">
        <v>242</v>
      </c>
      <c r="BR441" s="46" t="s">
        <v>238</v>
      </c>
      <c r="BS441" s="46" t="s">
        <v>841</v>
      </c>
      <c r="BT441" s="46" t="s">
        <v>57</v>
      </c>
      <c r="BU441" s="46" t="s">
        <v>1321</v>
      </c>
      <c r="BV441" s="46" t="s">
        <v>98</v>
      </c>
      <c r="BX441" s="46" t="s">
        <v>1325</v>
      </c>
      <c r="BY441" s="46" t="s">
        <v>1327</v>
      </c>
      <c r="CA441" s="46" t="s">
        <v>244</v>
      </c>
      <c r="CB441" s="46" t="s">
        <v>240</v>
      </c>
      <c r="CC441" s="46" t="s">
        <v>1350</v>
      </c>
      <c r="CD441" s="46" t="s">
        <v>237</v>
      </c>
      <c r="CU441" s="46" t="s">
        <v>264</v>
      </c>
      <c r="DA441" s="46" t="s">
        <v>265</v>
      </c>
      <c r="DB441" s="46" t="s">
        <v>246</v>
      </c>
      <c r="DC441" s="46" t="s">
        <v>245</v>
      </c>
      <c r="DD441" s="46" t="s">
        <v>246</v>
      </c>
      <c r="DE441" s="46" t="s">
        <v>265</v>
      </c>
      <c r="DF441" s="46" t="s">
        <v>246</v>
      </c>
      <c r="DG441" s="46" t="s">
        <v>246</v>
      </c>
      <c r="DH441" s="46" t="s">
        <v>247</v>
      </c>
      <c r="DK441" s="46" t="b">
        <f>vw_ET_Dataset_Public[[#This Row],[Event Location:  State PCODE]]=vw_ET_Dataset_Public[[#This Row],[Arrival from: Admin 1 PCODE]]</f>
        <v>1</v>
      </c>
      <c r="DL441" s="46" t="b">
        <f>vw_ET_Dataset_Public[[#This Row],[Event Location:  County PCODE]]=vw_ET_Dataset_Public[[#This Row],[Arrival from: Admin 2 PCODE]]</f>
        <v>1</v>
      </c>
      <c r="DM441" s="46" t="b">
        <f>vw_ET_Dataset_Public[[#This Row],[Event Location:  Payam PCODE]]=vw_ET_Dataset_Public[[#This Row],[Arrival from: Admin 3 PCODE]]</f>
        <v>0</v>
      </c>
      <c r="DN441" s="46" t="s">
        <v>3391</v>
      </c>
    </row>
    <row r="442" spans="1:118" x14ac:dyDescent="0.35">
      <c r="A442" s="46" t="s">
        <v>2630</v>
      </c>
      <c r="B442" s="47">
        <v>44424</v>
      </c>
      <c r="C442" s="47">
        <v>44423</v>
      </c>
      <c r="D442" s="47">
        <v>44423</v>
      </c>
      <c r="E442" s="46" t="s">
        <v>841</v>
      </c>
      <c r="F442" s="46" t="s">
        <v>57</v>
      </c>
      <c r="G442" s="46" t="s">
        <v>1321</v>
      </c>
      <c r="H442" s="46" t="s">
        <v>98</v>
      </c>
      <c r="I442" s="46" t="s">
        <v>1322</v>
      </c>
      <c r="J442" s="46" t="s">
        <v>1320</v>
      </c>
      <c r="K442" s="46" t="s">
        <v>1333</v>
      </c>
      <c r="L442" s="46" t="s">
        <v>1334</v>
      </c>
      <c r="M442" s="46">
        <v>9.2500199999999992</v>
      </c>
      <c r="N442" s="46">
        <v>29.79636</v>
      </c>
      <c r="O442" s="46" t="s">
        <v>232</v>
      </c>
      <c r="P442" s="46" t="s">
        <v>233</v>
      </c>
      <c r="Q442" s="46" t="s">
        <v>6</v>
      </c>
      <c r="U442" s="46" t="b">
        <v>1</v>
      </c>
      <c r="V442" s="46">
        <v>2</v>
      </c>
      <c r="W442" s="46">
        <v>16</v>
      </c>
      <c r="X442" s="46">
        <v>1</v>
      </c>
      <c r="Y442" s="46">
        <v>1</v>
      </c>
      <c r="Z442" s="46">
        <v>3</v>
      </c>
      <c r="AA442" s="46">
        <v>2</v>
      </c>
      <c r="AB442" s="46">
        <v>1</v>
      </c>
      <c r="AC442" s="46">
        <v>0</v>
      </c>
      <c r="AD442" s="46">
        <v>1</v>
      </c>
      <c r="AE442" s="46">
        <v>2</v>
      </c>
      <c r="AF442" s="46">
        <v>2</v>
      </c>
      <c r="AG442" s="46">
        <v>1</v>
      </c>
      <c r="AH442" s="46">
        <v>1</v>
      </c>
      <c r="AI442" s="46">
        <v>1</v>
      </c>
      <c r="AJ442" s="46">
        <v>8</v>
      </c>
      <c r="AK442" s="46">
        <v>8</v>
      </c>
      <c r="AL442" s="46">
        <v>5</v>
      </c>
      <c r="AM442" s="46">
        <v>1</v>
      </c>
      <c r="AN442" s="46">
        <v>16</v>
      </c>
      <c r="AO442" s="46" t="s">
        <v>13</v>
      </c>
      <c r="AP442" s="46" t="s">
        <v>48</v>
      </c>
      <c r="AR442" s="46" t="s">
        <v>272</v>
      </c>
      <c r="AV442" s="46" t="s">
        <v>255</v>
      </c>
      <c r="AX442" s="46" t="s">
        <v>65</v>
      </c>
      <c r="BD442" s="46" t="s">
        <v>256</v>
      </c>
      <c r="BF442" s="46" t="b">
        <v>1</v>
      </c>
      <c r="BP442" s="46" t="s">
        <v>256</v>
      </c>
      <c r="BQ442" s="46" t="s">
        <v>242</v>
      </c>
      <c r="BR442" s="46" t="s">
        <v>238</v>
      </c>
      <c r="BS442" s="46" t="s">
        <v>841</v>
      </c>
      <c r="BT442" s="46" t="s">
        <v>57</v>
      </c>
      <c r="BU442" s="46" t="s">
        <v>1321</v>
      </c>
      <c r="BV442" s="46" t="s">
        <v>98</v>
      </c>
      <c r="BX442" s="46" t="s">
        <v>1325</v>
      </c>
      <c r="BY442" s="46" t="s">
        <v>1327</v>
      </c>
      <c r="CA442" s="46" t="s">
        <v>244</v>
      </c>
      <c r="CB442" s="46" t="s">
        <v>240</v>
      </c>
      <c r="CC442" s="46" t="s">
        <v>1351</v>
      </c>
      <c r="CD442" s="46" t="s">
        <v>237</v>
      </c>
      <c r="CU442" s="46" t="s">
        <v>264</v>
      </c>
      <c r="DA442" s="46" t="s">
        <v>246</v>
      </c>
      <c r="DB442" s="46" t="s">
        <v>245</v>
      </c>
      <c r="DC442" s="46" t="s">
        <v>245</v>
      </c>
      <c r="DD442" s="46" t="s">
        <v>265</v>
      </c>
      <c r="DE442" s="46" t="s">
        <v>265</v>
      </c>
      <c r="DF442" s="46" t="s">
        <v>246</v>
      </c>
      <c r="DG442" s="46" t="s">
        <v>246</v>
      </c>
      <c r="DH442" s="46" t="s">
        <v>247</v>
      </c>
      <c r="DK442" s="46" t="b">
        <f>vw_ET_Dataset_Public[[#This Row],[Event Location:  State PCODE]]=vw_ET_Dataset_Public[[#This Row],[Arrival from: Admin 1 PCODE]]</f>
        <v>1</v>
      </c>
      <c r="DL442" s="46" t="b">
        <f>vw_ET_Dataset_Public[[#This Row],[Event Location:  County PCODE]]=vw_ET_Dataset_Public[[#This Row],[Arrival from: Admin 2 PCODE]]</f>
        <v>1</v>
      </c>
      <c r="DM442" s="46" t="b">
        <f>vw_ET_Dataset_Public[[#This Row],[Event Location:  Payam PCODE]]=vw_ET_Dataset_Public[[#This Row],[Arrival from: Admin 3 PCODE]]</f>
        <v>0</v>
      </c>
      <c r="DN442" s="46" t="s">
        <v>3391</v>
      </c>
    </row>
    <row r="443" spans="1:118" x14ac:dyDescent="0.35">
      <c r="A443" s="46" t="s">
        <v>1359</v>
      </c>
      <c r="B443" s="47">
        <v>44424</v>
      </c>
      <c r="C443" s="47">
        <v>44423</v>
      </c>
      <c r="D443" s="47">
        <v>44423</v>
      </c>
      <c r="E443" s="46" t="s">
        <v>841</v>
      </c>
      <c r="F443" s="46" t="s">
        <v>57</v>
      </c>
      <c r="G443" s="46" t="s">
        <v>1321</v>
      </c>
      <c r="H443" s="46" t="s">
        <v>98</v>
      </c>
      <c r="I443" s="46" t="s">
        <v>1322</v>
      </c>
      <c r="J443" s="46" t="s">
        <v>1320</v>
      </c>
      <c r="K443" s="46" t="s">
        <v>1333</v>
      </c>
      <c r="L443" s="46" t="s">
        <v>1334</v>
      </c>
      <c r="M443" s="46">
        <v>9.2500199999999992</v>
      </c>
      <c r="N443" s="46">
        <v>29.79636</v>
      </c>
      <c r="O443" s="46" t="s">
        <v>232</v>
      </c>
      <c r="P443" s="46" t="s">
        <v>233</v>
      </c>
      <c r="Q443" s="46" t="s">
        <v>6</v>
      </c>
      <c r="U443" s="46" t="b">
        <v>1</v>
      </c>
      <c r="V443" s="46">
        <v>2</v>
      </c>
      <c r="W443" s="46">
        <v>14</v>
      </c>
      <c r="X443" s="46">
        <v>1</v>
      </c>
      <c r="Y443" s="46">
        <v>1</v>
      </c>
      <c r="Z443" s="46">
        <v>2</v>
      </c>
      <c r="AA443" s="46">
        <v>2</v>
      </c>
      <c r="AB443" s="46">
        <v>1</v>
      </c>
      <c r="AC443" s="46">
        <v>0</v>
      </c>
      <c r="AD443" s="46">
        <v>0</v>
      </c>
      <c r="AE443" s="46">
        <v>1</v>
      </c>
      <c r="AF443" s="46">
        <v>3</v>
      </c>
      <c r="AG443" s="46">
        <v>1</v>
      </c>
      <c r="AH443" s="46">
        <v>1</v>
      </c>
      <c r="AI443" s="46">
        <v>1</v>
      </c>
      <c r="AJ443" s="46">
        <v>7</v>
      </c>
      <c r="AK443" s="46">
        <v>7</v>
      </c>
      <c r="AL443" s="46">
        <v>3</v>
      </c>
      <c r="AM443" s="46">
        <v>1</v>
      </c>
      <c r="AN443" s="46">
        <v>14</v>
      </c>
      <c r="AO443" s="46" t="s">
        <v>13</v>
      </c>
      <c r="AP443" s="46" t="s">
        <v>48</v>
      </c>
      <c r="AR443" s="46" t="s">
        <v>272</v>
      </c>
      <c r="AV443" s="46" t="s">
        <v>255</v>
      </c>
      <c r="AX443" s="46" t="s">
        <v>65</v>
      </c>
      <c r="BD443" s="46" t="s">
        <v>256</v>
      </c>
      <c r="BF443" s="46" t="b">
        <v>1</v>
      </c>
      <c r="BP443" s="46" t="s">
        <v>256</v>
      </c>
      <c r="BQ443" s="46" t="s">
        <v>242</v>
      </c>
      <c r="BR443" s="46" t="s">
        <v>238</v>
      </c>
      <c r="BS443" s="46" t="s">
        <v>841</v>
      </c>
      <c r="BT443" s="46" t="s">
        <v>57</v>
      </c>
      <c r="BU443" s="46" t="s">
        <v>1321</v>
      </c>
      <c r="BV443" s="46" t="s">
        <v>98</v>
      </c>
      <c r="BX443" s="46" t="s">
        <v>1325</v>
      </c>
      <c r="BY443" s="46" t="s">
        <v>1327</v>
      </c>
      <c r="CA443" s="46" t="s">
        <v>244</v>
      </c>
      <c r="CB443" s="46" t="s">
        <v>240</v>
      </c>
      <c r="CC443" s="46" t="s">
        <v>1353</v>
      </c>
      <c r="CD443" s="46" t="s">
        <v>237</v>
      </c>
      <c r="CU443" s="46" t="s">
        <v>264</v>
      </c>
      <c r="DA443" s="46" t="s">
        <v>246</v>
      </c>
      <c r="DB443" s="46" t="s">
        <v>245</v>
      </c>
      <c r="DC443" s="46" t="s">
        <v>245</v>
      </c>
      <c r="DD443" s="46" t="s">
        <v>265</v>
      </c>
      <c r="DE443" s="46" t="s">
        <v>265</v>
      </c>
      <c r="DF443" s="46" t="s">
        <v>246</v>
      </c>
      <c r="DG443" s="46" t="s">
        <v>246</v>
      </c>
      <c r="DH443" s="46" t="s">
        <v>247</v>
      </c>
      <c r="DK443" s="46" t="b">
        <f>vw_ET_Dataset_Public[[#This Row],[Event Location:  State PCODE]]=vw_ET_Dataset_Public[[#This Row],[Arrival from: Admin 1 PCODE]]</f>
        <v>1</v>
      </c>
      <c r="DL443" s="46" t="b">
        <f>vw_ET_Dataset_Public[[#This Row],[Event Location:  County PCODE]]=vw_ET_Dataset_Public[[#This Row],[Arrival from: Admin 2 PCODE]]</f>
        <v>1</v>
      </c>
      <c r="DM443" s="46" t="b">
        <f>vw_ET_Dataset_Public[[#This Row],[Event Location:  Payam PCODE]]=vw_ET_Dataset_Public[[#This Row],[Arrival from: Admin 3 PCODE]]</f>
        <v>0</v>
      </c>
      <c r="DN443" s="46" t="s">
        <v>3391</v>
      </c>
    </row>
    <row r="444" spans="1:118" x14ac:dyDescent="0.35">
      <c r="A444" s="46" t="s">
        <v>2631</v>
      </c>
      <c r="B444" s="47">
        <v>44424</v>
      </c>
      <c r="C444" s="47">
        <v>44423</v>
      </c>
      <c r="D444" s="47">
        <v>44423</v>
      </c>
      <c r="E444" s="46" t="s">
        <v>841</v>
      </c>
      <c r="F444" s="46" t="s">
        <v>57</v>
      </c>
      <c r="G444" s="46" t="s">
        <v>1321</v>
      </c>
      <c r="H444" s="46" t="s">
        <v>98</v>
      </c>
      <c r="I444" s="46" t="s">
        <v>1322</v>
      </c>
      <c r="J444" s="46" t="s">
        <v>1320</v>
      </c>
      <c r="K444" s="46" t="s">
        <v>1333</v>
      </c>
      <c r="L444" s="46" t="s">
        <v>1334</v>
      </c>
      <c r="M444" s="46">
        <v>9.2500199999999992</v>
      </c>
      <c r="N444" s="46">
        <v>29.79636</v>
      </c>
      <c r="O444" s="46" t="s">
        <v>232</v>
      </c>
      <c r="P444" s="46" t="s">
        <v>233</v>
      </c>
      <c r="Q444" s="46" t="s">
        <v>6</v>
      </c>
      <c r="U444" s="46" t="b">
        <v>1</v>
      </c>
      <c r="V444" s="46">
        <v>22</v>
      </c>
      <c r="W444" s="46">
        <v>116</v>
      </c>
      <c r="X444" s="46">
        <v>13</v>
      </c>
      <c r="Y444" s="46">
        <v>5</v>
      </c>
      <c r="Z444" s="46">
        <v>10</v>
      </c>
      <c r="AA444" s="46">
        <v>8</v>
      </c>
      <c r="AB444" s="46">
        <v>10</v>
      </c>
      <c r="AC444" s="46">
        <v>6</v>
      </c>
      <c r="AD444" s="46">
        <v>8</v>
      </c>
      <c r="AE444" s="46">
        <v>7</v>
      </c>
      <c r="AF444" s="46">
        <v>15</v>
      </c>
      <c r="AG444" s="46">
        <v>12</v>
      </c>
      <c r="AH444" s="46">
        <v>15</v>
      </c>
      <c r="AI444" s="46">
        <v>7</v>
      </c>
      <c r="AJ444" s="46">
        <v>52</v>
      </c>
      <c r="AK444" s="46">
        <v>64</v>
      </c>
      <c r="AL444" s="46">
        <v>33</v>
      </c>
      <c r="AM444" s="46">
        <v>13</v>
      </c>
      <c r="AN444" s="46">
        <v>116</v>
      </c>
      <c r="AO444" s="46" t="s">
        <v>13</v>
      </c>
      <c r="AP444" s="46" t="s">
        <v>48</v>
      </c>
      <c r="AR444" s="46" t="s">
        <v>272</v>
      </c>
      <c r="AV444" s="46" t="s">
        <v>255</v>
      </c>
      <c r="AX444" s="46" t="s">
        <v>65</v>
      </c>
      <c r="BD444" s="46" t="s">
        <v>256</v>
      </c>
      <c r="BO444" s="46" t="b">
        <v>1</v>
      </c>
      <c r="BP444" s="46" t="s">
        <v>256</v>
      </c>
      <c r="BQ444" s="46" t="s">
        <v>242</v>
      </c>
      <c r="BR444" s="46" t="s">
        <v>238</v>
      </c>
      <c r="BS444" s="46" t="s">
        <v>841</v>
      </c>
      <c r="BT444" s="46" t="s">
        <v>57</v>
      </c>
      <c r="BU444" s="46" t="s">
        <v>1321</v>
      </c>
      <c r="BV444" s="46" t="s">
        <v>98</v>
      </c>
      <c r="BX444" s="46" t="s">
        <v>1325</v>
      </c>
      <c r="BY444" s="46" t="s">
        <v>1327</v>
      </c>
      <c r="CA444" s="46" t="s">
        <v>244</v>
      </c>
      <c r="CB444" s="46" t="s">
        <v>240</v>
      </c>
      <c r="CC444" s="46" t="s">
        <v>1355</v>
      </c>
      <c r="CD444" s="46" t="s">
        <v>237</v>
      </c>
      <c r="CU444" s="46" t="s">
        <v>264</v>
      </c>
      <c r="DA444" s="46" t="s">
        <v>246</v>
      </c>
      <c r="DB444" s="46" t="s">
        <v>265</v>
      </c>
      <c r="DC444" s="46" t="s">
        <v>265</v>
      </c>
      <c r="DD444" s="46" t="s">
        <v>265</v>
      </c>
      <c r="DE444" s="46" t="s">
        <v>245</v>
      </c>
      <c r="DF444" s="46" t="s">
        <v>246</v>
      </c>
      <c r="DG444" s="46" t="s">
        <v>246</v>
      </c>
      <c r="DH444" s="46" t="s">
        <v>247</v>
      </c>
      <c r="DK444" s="46" t="b">
        <f>vw_ET_Dataset_Public[[#This Row],[Event Location:  State PCODE]]=vw_ET_Dataset_Public[[#This Row],[Arrival from: Admin 1 PCODE]]</f>
        <v>1</v>
      </c>
      <c r="DL444" s="46" t="b">
        <f>vw_ET_Dataset_Public[[#This Row],[Event Location:  County PCODE]]=vw_ET_Dataset_Public[[#This Row],[Arrival from: Admin 2 PCODE]]</f>
        <v>1</v>
      </c>
      <c r="DM444" s="46" t="b">
        <f>vw_ET_Dataset_Public[[#This Row],[Event Location:  Payam PCODE]]=vw_ET_Dataset_Public[[#This Row],[Arrival from: Admin 3 PCODE]]</f>
        <v>0</v>
      </c>
      <c r="DN444" s="46" t="s">
        <v>3391</v>
      </c>
    </row>
    <row r="445" spans="1:118" x14ac:dyDescent="0.35">
      <c r="A445" s="46" t="s">
        <v>1362</v>
      </c>
      <c r="B445" s="47">
        <v>44424</v>
      </c>
      <c r="C445" s="47">
        <v>44423</v>
      </c>
      <c r="D445" s="47">
        <v>44423</v>
      </c>
      <c r="E445" s="46" t="s">
        <v>841</v>
      </c>
      <c r="F445" s="46" t="s">
        <v>57</v>
      </c>
      <c r="G445" s="46" t="s">
        <v>1321</v>
      </c>
      <c r="H445" s="46" t="s">
        <v>98</v>
      </c>
      <c r="I445" s="46" t="s">
        <v>1322</v>
      </c>
      <c r="J445" s="46" t="s">
        <v>1320</v>
      </c>
      <c r="K445" s="46" t="s">
        <v>1333</v>
      </c>
      <c r="L445" s="46" t="s">
        <v>1334</v>
      </c>
      <c r="M445" s="46">
        <v>9.2500199999999992</v>
      </c>
      <c r="N445" s="46">
        <v>29.79636</v>
      </c>
      <c r="O445" s="46" t="s">
        <v>232</v>
      </c>
      <c r="P445" s="46" t="s">
        <v>233</v>
      </c>
      <c r="Q445" s="46" t="s">
        <v>6</v>
      </c>
      <c r="U445" s="46" t="b">
        <v>1</v>
      </c>
      <c r="V445" s="46">
        <v>26</v>
      </c>
      <c r="W445" s="46">
        <v>162</v>
      </c>
      <c r="X445" s="46">
        <v>12</v>
      </c>
      <c r="Y445" s="46">
        <v>15</v>
      </c>
      <c r="Z445" s="46">
        <v>18</v>
      </c>
      <c r="AA445" s="46">
        <v>25</v>
      </c>
      <c r="AB445" s="46">
        <v>15</v>
      </c>
      <c r="AC445" s="46">
        <v>7</v>
      </c>
      <c r="AD445" s="46">
        <v>5</v>
      </c>
      <c r="AE445" s="46">
        <v>8</v>
      </c>
      <c r="AF445" s="46">
        <v>12</v>
      </c>
      <c r="AG445" s="46">
        <v>15</v>
      </c>
      <c r="AH445" s="46">
        <v>20</v>
      </c>
      <c r="AI445" s="46">
        <v>10</v>
      </c>
      <c r="AJ445" s="46">
        <v>92</v>
      </c>
      <c r="AK445" s="46">
        <v>70</v>
      </c>
      <c r="AL445" s="46">
        <v>40</v>
      </c>
      <c r="AM445" s="46">
        <v>17</v>
      </c>
      <c r="AN445" s="46">
        <v>162</v>
      </c>
      <c r="AO445" s="46" t="s">
        <v>13</v>
      </c>
      <c r="AP445" s="46" t="s">
        <v>48</v>
      </c>
      <c r="AR445" s="46" t="s">
        <v>272</v>
      </c>
      <c r="AV445" s="46" t="s">
        <v>255</v>
      </c>
      <c r="AX445" s="46" t="s">
        <v>65</v>
      </c>
      <c r="BD445" s="46" t="s">
        <v>256</v>
      </c>
      <c r="BO445" s="46" t="b">
        <v>1</v>
      </c>
      <c r="BP445" s="46" t="s">
        <v>256</v>
      </c>
      <c r="BQ445" s="46" t="s">
        <v>242</v>
      </c>
      <c r="BR445" s="46" t="s">
        <v>238</v>
      </c>
      <c r="BS445" s="46" t="s">
        <v>841</v>
      </c>
      <c r="BT445" s="46" t="s">
        <v>57</v>
      </c>
      <c r="BU445" s="46" t="s">
        <v>1321</v>
      </c>
      <c r="BV445" s="46" t="s">
        <v>98</v>
      </c>
      <c r="BX445" s="46" t="s">
        <v>1325</v>
      </c>
      <c r="BY445" s="46" t="s">
        <v>1327</v>
      </c>
      <c r="CA445" s="46" t="s">
        <v>244</v>
      </c>
      <c r="CB445" s="46" t="s">
        <v>240</v>
      </c>
      <c r="CC445" s="46" t="s">
        <v>1357</v>
      </c>
      <c r="CD445" s="46" t="s">
        <v>237</v>
      </c>
      <c r="CU445" s="46" t="s">
        <v>264</v>
      </c>
      <c r="DA445" s="46" t="s">
        <v>246</v>
      </c>
      <c r="DB445" s="46" t="s">
        <v>265</v>
      </c>
      <c r="DC445" s="46" t="s">
        <v>245</v>
      </c>
      <c r="DD445" s="46" t="s">
        <v>265</v>
      </c>
      <c r="DE445" s="46" t="s">
        <v>245</v>
      </c>
      <c r="DF445" s="46" t="s">
        <v>246</v>
      </c>
      <c r="DG445" s="46" t="s">
        <v>246</v>
      </c>
      <c r="DH445" s="46" t="s">
        <v>247</v>
      </c>
      <c r="DK445" s="46" t="b">
        <f>vw_ET_Dataset_Public[[#This Row],[Event Location:  State PCODE]]=vw_ET_Dataset_Public[[#This Row],[Arrival from: Admin 1 PCODE]]</f>
        <v>1</v>
      </c>
      <c r="DL445" s="46" t="b">
        <f>vw_ET_Dataset_Public[[#This Row],[Event Location:  County PCODE]]=vw_ET_Dataset_Public[[#This Row],[Arrival from: Admin 2 PCODE]]</f>
        <v>1</v>
      </c>
      <c r="DM445" s="46" t="b">
        <f>vw_ET_Dataset_Public[[#This Row],[Event Location:  Payam PCODE]]=vw_ET_Dataset_Public[[#This Row],[Arrival from: Admin 3 PCODE]]</f>
        <v>0</v>
      </c>
      <c r="DN445" s="46" t="s">
        <v>3391</v>
      </c>
    </row>
    <row r="446" spans="1:118" x14ac:dyDescent="0.35">
      <c r="A446" s="46" t="s">
        <v>2632</v>
      </c>
      <c r="B446" s="47">
        <v>44424</v>
      </c>
      <c r="C446" s="47">
        <v>44423</v>
      </c>
      <c r="D446" s="47">
        <v>44423</v>
      </c>
      <c r="E446" s="46" t="s">
        <v>841</v>
      </c>
      <c r="F446" s="46" t="s">
        <v>57</v>
      </c>
      <c r="G446" s="46" t="s">
        <v>1321</v>
      </c>
      <c r="H446" s="46" t="s">
        <v>98</v>
      </c>
      <c r="I446" s="46" t="s">
        <v>1322</v>
      </c>
      <c r="J446" s="46" t="s">
        <v>1320</v>
      </c>
      <c r="K446" s="46" t="s">
        <v>1333</v>
      </c>
      <c r="L446" s="46" t="s">
        <v>1334</v>
      </c>
      <c r="M446" s="46">
        <v>9.2500199999999992</v>
      </c>
      <c r="N446" s="46">
        <v>29.79636</v>
      </c>
      <c r="O446" s="46" t="s">
        <v>232</v>
      </c>
      <c r="P446" s="46" t="s">
        <v>233</v>
      </c>
      <c r="Q446" s="46" t="s">
        <v>6</v>
      </c>
      <c r="U446" s="46" t="b">
        <v>1</v>
      </c>
      <c r="V446" s="46">
        <v>299</v>
      </c>
      <c r="W446" s="46">
        <v>1842</v>
      </c>
      <c r="X446" s="46">
        <v>202</v>
      </c>
      <c r="Y446" s="46">
        <v>141</v>
      </c>
      <c r="Z446" s="46">
        <v>261</v>
      </c>
      <c r="AA446" s="46">
        <v>194</v>
      </c>
      <c r="AB446" s="46">
        <v>80</v>
      </c>
      <c r="AC446" s="46">
        <v>41</v>
      </c>
      <c r="AD446" s="46">
        <v>151</v>
      </c>
      <c r="AE446" s="46">
        <v>172</v>
      </c>
      <c r="AF446" s="46">
        <v>262</v>
      </c>
      <c r="AG446" s="46">
        <v>149</v>
      </c>
      <c r="AH446" s="46">
        <v>157</v>
      </c>
      <c r="AI446" s="46">
        <v>32</v>
      </c>
      <c r="AJ446" s="46">
        <v>919</v>
      </c>
      <c r="AK446" s="46">
        <v>923</v>
      </c>
      <c r="AL446" s="46">
        <v>666</v>
      </c>
      <c r="AM446" s="46">
        <v>73</v>
      </c>
      <c r="AN446" s="46">
        <v>1842</v>
      </c>
      <c r="AO446" s="46" t="s">
        <v>13</v>
      </c>
      <c r="AP446" s="46" t="s">
        <v>48</v>
      </c>
      <c r="AR446" s="46" t="s">
        <v>272</v>
      </c>
      <c r="AV446" s="46" t="s">
        <v>255</v>
      </c>
      <c r="AX446" s="46" t="s">
        <v>65</v>
      </c>
      <c r="BD446" s="46" t="s">
        <v>256</v>
      </c>
      <c r="BF446" s="46" t="b">
        <v>1</v>
      </c>
      <c r="BP446" s="46" t="s">
        <v>237</v>
      </c>
      <c r="BQ446" s="46" t="s">
        <v>242</v>
      </c>
      <c r="BR446" s="46" t="s">
        <v>238</v>
      </c>
      <c r="BS446" s="46" t="s">
        <v>841</v>
      </c>
      <c r="BT446" s="46" t="s">
        <v>57</v>
      </c>
      <c r="BU446" s="46" t="s">
        <v>1321</v>
      </c>
      <c r="BV446" s="46" t="s">
        <v>98</v>
      </c>
      <c r="BX446" s="46" t="s">
        <v>1325</v>
      </c>
      <c r="BY446" s="46" t="s">
        <v>1327</v>
      </c>
      <c r="CA446" s="46" t="s">
        <v>1348</v>
      </c>
      <c r="CB446" s="46" t="s">
        <v>1347</v>
      </c>
      <c r="CC446" s="46" t="s">
        <v>1325</v>
      </c>
      <c r="CD446" s="46" t="s">
        <v>237</v>
      </c>
      <c r="CU446" s="46" t="s">
        <v>264</v>
      </c>
      <c r="DA446" s="46" t="s">
        <v>265</v>
      </c>
      <c r="DB446" s="46" t="s">
        <v>265</v>
      </c>
      <c r="DC446" s="46" t="s">
        <v>245</v>
      </c>
      <c r="DD446" s="46" t="s">
        <v>246</v>
      </c>
      <c r="DE446" s="46" t="s">
        <v>265</v>
      </c>
      <c r="DF446" s="46" t="s">
        <v>246</v>
      </c>
      <c r="DG446" s="46" t="s">
        <v>246</v>
      </c>
      <c r="DH446" s="46" t="s">
        <v>247</v>
      </c>
      <c r="DK446" s="46" t="b">
        <f>vw_ET_Dataset_Public[[#This Row],[Event Location:  State PCODE]]=vw_ET_Dataset_Public[[#This Row],[Arrival from: Admin 1 PCODE]]</f>
        <v>1</v>
      </c>
      <c r="DL446" s="46" t="b">
        <f>vw_ET_Dataset_Public[[#This Row],[Event Location:  County PCODE]]=vw_ET_Dataset_Public[[#This Row],[Arrival from: Admin 2 PCODE]]</f>
        <v>1</v>
      </c>
      <c r="DM446" s="46" t="b">
        <f>vw_ET_Dataset_Public[[#This Row],[Event Location:  Payam PCODE]]=vw_ET_Dataset_Public[[#This Row],[Arrival from: Admin 3 PCODE]]</f>
        <v>0</v>
      </c>
      <c r="DN446" s="46" t="s">
        <v>3391</v>
      </c>
    </row>
    <row r="447" spans="1:118" x14ac:dyDescent="0.35">
      <c r="A447" s="46" t="s">
        <v>1382</v>
      </c>
      <c r="B447" s="47">
        <v>44424</v>
      </c>
      <c r="C447" s="47">
        <v>44423</v>
      </c>
      <c r="D447" s="47">
        <v>44423</v>
      </c>
      <c r="E447" s="46" t="s">
        <v>841</v>
      </c>
      <c r="F447" s="46" t="s">
        <v>57</v>
      </c>
      <c r="G447" s="46" t="s">
        <v>1321</v>
      </c>
      <c r="H447" s="46" t="s">
        <v>98</v>
      </c>
      <c r="I447" s="46" t="s">
        <v>1322</v>
      </c>
      <c r="J447" s="46" t="s">
        <v>1320</v>
      </c>
      <c r="K447" s="46" t="s">
        <v>1333</v>
      </c>
      <c r="L447" s="46" t="s">
        <v>1334</v>
      </c>
      <c r="M447" s="46">
        <v>9.2500199999999992</v>
      </c>
      <c r="N447" s="46">
        <v>29.79636</v>
      </c>
      <c r="O447" s="46" t="s">
        <v>232</v>
      </c>
      <c r="P447" s="46" t="s">
        <v>233</v>
      </c>
      <c r="Q447" s="46" t="s">
        <v>6</v>
      </c>
      <c r="U447" s="46" t="b">
        <v>1</v>
      </c>
      <c r="V447" s="46">
        <v>85</v>
      </c>
      <c r="W447" s="46">
        <v>511</v>
      </c>
      <c r="X447" s="46">
        <v>15</v>
      </c>
      <c r="Y447" s="46">
        <v>50</v>
      </c>
      <c r="Z447" s="46">
        <v>70</v>
      </c>
      <c r="AA447" s="46">
        <v>60</v>
      </c>
      <c r="AB447" s="46">
        <v>20</v>
      </c>
      <c r="AC447" s="46">
        <v>11</v>
      </c>
      <c r="AD447" s="46">
        <v>40</v>
      </c>
      <c r="AE447" s="46">
        <v>60</v>
      </c>
      <c r="AF447" s="46">
        <v>85</v>
      </c>
      <c r="AG447" s="46">
        <v>50</v>
      </c>
      <c r="AH447" s="46">
        <v>30</v>
      </c>
      <c r="AI447" s="46">
        <v>20</v>
      </c>
      <c r="AJ447" s="46">
        <v>226</v>
      </c>
      <c r="AK447" s="46">
        <v>285</v>
      </c>
      <c r="AL447" s="46">
        <v>165</v>
      </c>
      <c r="AM447" s="46">
        <v>31</v>
      </c>
      <c r="AN447" s="46">
        <v>511</v>
      </c>
      <c r="AO447" s="46" t="s">
        <v>13</v>
      </c>
      <c r="AP447" s="46" t="s">
        <v>48</v>
      </c>
      <c r="AR447" s="46" t="s">
        <v>272</v>
      </c>
      <c r="AV447" s="46" t="s">
        <v>255</v>
      </c>
      <c r="AX447" s="46" t="s">
        <v>65</v>
      </c>
      <c r="BD447" s="46" t="s">
        <v>256</v>
      </c>
      <c r="BO447" s="46" t="b">
        <v>1</v>
      </c>
      <c r="BP447" s="46" t="s">
        <v>237</v>
      </c>
      <c r="BQ447" s="46" t="s">
        <v>242</v>
      </c>
      <c r="BR447" s="46" t="s">
        <v>238</v>
      </c>
      <c r="BS447" s="46" t="s">
        <v>841</v>
      </c>
      <c r="BT447" s="46" t="s">
        <v>57</v>
      </c>
      <c r="BU447" s="46" t="s">
        <v>1321</v>
      </c>
      <c r="BV447" s="46" t="s">
        <v>98</v>
      </c>
      <c r="BX447" s="46" t="s">
        <v>1325</v>
      </c>
      <c r="BY447" s="46" t="s">
        <v>1327</v>
      </c>
      <c r="CA447" s="46" t="s">
        <v>1361</v>
      </c>
      <c r="CB447" s="46" t="s">
        <v>1360</v>
      </c>
      <c r="CC447" s="46" t="s">
        <v>1325</v>
      </c>
      <c r="CD447" s="46" t="s">
        <v>237</v>
      </c>
      <c r="CU447" s="46" t="s">
        <v>264</v>
      </c>
      <c r="DA447" s="46" t="s">
        <v>246</v>
      </c>
      <c r="DB447" s="46" t="s">
        <v>265</v>
      </c>
      <c r="DC447" s="46" t="s">
        <v>245</v>
      </c>
      <c r="DD447" s="46" t="s">
        <v>246</v>
      </c>
      <c r="DE447" s="46" t="s">
        <v>265</v>
      </c>
      <c r="DF447" s="46" t="s">
        <v>246</v>
      </c>
      <c r="DG447" s="46" t="s">
        <v>246</v>
      </c>
      <c r="DH447" s="46" t="s">
        <v>247</v>
      </c>
      <c r="DK447" s="46" t="b">
        <f>vw_ET_Dataset_Public[[#This Row],[Event Location:  State PCODE]]=vw_ET_Dataset_Public[[#This Row],[Arrival from: Admin 1 PCODE]]</f>
        <v>1</v>
      </c>
      <c r="DL447" s="46" t="b">
        <f>vw_ET_Dataset_Public[[#This Row],[Event Location:  County PCODE]]=vw_ET_Dataset_Public[[#This Row],[Arrival from: Admin 2 PCODE]]</f>
        <v>1</v>
      </c>
      <c r="DM447" s="46" t="b">
        <f>vw_ET_Dataset_Public[[#This Row],[Event Location:  Payam PCODE]]=vw_ET_Dataset_Public[[#This Row],[Arrival from: Admin 3 PCODE]]</f>
        <v>0</v>
      </c>
      <c r="DN447" s="46" t="s">
        <v>3391</v>
      </c>
    </row>
    <row r="448" spans="1:118" x14ac:dyDescent="0.35">
      <c r="A448" s="46" t="s">
        <v>1384</v>
      </c>
      <c r="B448" s="47">
        <v>44424</v>
      </c>
      <c r="C448" s="47">
        <v>44423</v>
      </c>
      <c r="D448" s="47">
        <v>44423</v>
      </c>
      <c r="E448" s="46" t="s">
        <v>841</v>
      </c>
      <c r="F448" s="46" t="s">
        <v>57</v>
      </c>
      <c r="G448" s="46" t="s">
        <v>1321</v>
      </c>
      <c r="H448" s="46" t="s">
        <v>98</v>
      </c>
      <c r="I448" s="46" t="s">
        <v>1322</v>
      </c>
      <c r="J448" s="46" t="s">
        <v>1320</v>
      </c>
      <c r="K448" s="46" t="s">
        <v>1333</v>
      </c>
      <c r="L448" s="46" t="s">
        <v>1334</v>
      </c>
      <c r="M448" s="46">
        <v>9.2500199999999992</v>
      </c>
      <c r="N448" s="46">
        <v>29.79636</v>
      </c>
      <c r="O448" s="46" t="s">
        <v>232</v>
      </c>
      <c r="P448" s="46" t="s">
        <v>233</v>
      </c>
      <c r="Q448" s="46" t="s">
        <v>6</v>
      </c>
      <c r="U448" s="46" t="b">
        <v>1</v>
      </c>
      <c r="V448" s="46">
        <v>22</v>
      </c>
      <c r="W448" s="46">
        <v>104</v>
      </c>
      <c r="X448" s="46">
        <v>12</v>
      </c>
      <c r="Y448" s="46">
        <v>8</v>
      </c>
      <c r="Z448" s="46">
        <v>10</v>
      </c>
      <c r="AA448" s="46">
        <v>7</v>
      </c>
      <c r="AB448" s="46">
        <v>5</v>
      </c>
      <c r="AC448" s="46">
        <v>4</v>
      </c>
      <c r="AD448" s="46">
        <v>10</v>
      </c>
      <c r="AE448" s="46">
        <v>7</v>
      </c>
      <c r="AF448" s="46">
        <v>13</v>
      </c>
      <c r="AG448" s="46">
        <v>15</v>
      </c>
      <c r="AH448" s="46">
        <v>5</v>
      </c>
      <c r="AI448" s="46">
        <v>8</v>
      </c>
      <c r="AJ448" s="46">
        <v>46</v>
      </c>
      <c r="AK448" s="46">
        <v>58</v>
      </c>
      <c r="AL448" s="46">
        <v>37</v>
      </c>
      <c r="AM448" s="46">
        <v>12</v>
      </c>
      <c r="AN448" s="46">
        <v>104</v>
      </c>
      <c r="AO448" s="46" t="s">
        <v>13</v>
      </c>
      <c r="AP448" s="46" t="s">
        <v>48</v>
      </c>
      <c r="AR448" s="46" t="s">
        <v>272</v>
      </c>
      <c r="AV448" s="46" t="s">
        <v>255</v>
      </c>
      <c r="AX448" s="46" t="s">
        <v>65</v>
      </c>
      <c r="BD448" s="46" t="s">
        <v>256</v>
      </c>
      <c r="BO448" s="46" t="b">
        <v>1</v>
      </c>
      <c r="BP448" s="46" t="s">
        <v>237</v>
      </c>
      <c r="BQ448" s="46" t="s">
        <v>242</v>
      </c>
      <c r="BR448" s="46" t="s">
        <v>238</v>
      </c>
      <c r="BS448" s="46" t="s">
        <v>841</v>
      </c>
      <c r="BT448" s="46" t="s">
        <v>57</v>
      </c>
      <c r="BU448" s="46" t="s">
        <v>1321</v>
      </c>
      <c r="BV448" s="46" t="s">
        <v>98</v>
      </c>
      <c r="BX448" s="46" t="s">
        <v>1325</v>
      </c>
      <c r="BY448" s="46" t="s">
        <v>1327</v>
      </c>
      <c r="CA448" s="46" t="s">
        <v>1364</v>
      </c>
      <c r="CB448" s="46" t="s">
        <v>1363</v>
      </c>
      <c r="CC448" s="46" t="s">
        <v>1325</v>
      </c>
      <c r="CD448" s="46" t="s">
        <v>237</v>
      </c>
      <c r="CU448" s="46" t="s">
        <v>264</v>
      </c>
      <c r="DA448" s="46" t="s">
        <v>246</v>
      </c>
      <c r="DB448" s="46" t="s">
        <v>246</v>
      </c>
      <c r="DC448" s="46" t="s">
        <v>265</v>
      </c>
      <c r="DD448" s="46" t="s">
        <v>265</v>
      </c>
      <c r="DE448" s="46" t="s">
        <v>245</v>
      </c>
      <c r="DF448" s="46" t="s">
        <v>265</v>
      </c>
      <c r="DG448" s="46" t="s">
        <v>246</v>
      </c>
      <c r="DH448" s="46" t="s">
        <v>247</v>
      </c>
      <c r="DK448" s="46" t="b">
        <f>vw_ET_Dataset_Public[[#This Row],[Event Location:  State PCODE]]=vw_ET_Dataset_Public[[#This Row],[Arrival from: Admin 1 PCODE]]</f>
        <v>1</v>
      </c>
      <c r="DL448" s="46" t="b">
        <f>vw_ET_Dataset_Public[[#This Row],[Event Location:  County PCODE]]=vw_ET_Dataset_Public[[#This Row],[Arrival from: Admin 2 PCODE]]</f>
        <v>1</v>
      </c>
      <c r="DM448" s="46" t="b">
        <f>vw_ET_Dataset_Public[[#This Row],[Event Location:  Payam PCODE]]=vw_ET_Dataset_Public[[#This Row],[Arrival from: Admin 3 PCODE]]</f>
        <v>0</v>
      </c>
      <c r="DN448" s="46" t="s">
        <v>3391</v>
      </c>
    </row>
    <row r="449" spans="1:118" x14ac:dyDescent="0.35">
      <c r="A449" s="46" t="s">
        <v>2231</v>
      </c>
      <c r="B449" s="47">
        <v>44424</v>
      </c>
      <c r="C449" s="47">
        <v>44423</v>
      </c>
      <c r="D449" s="47">
        <v>44423</v>
      </c>
      <c r="E449" s="46" t="s">
        <v>841</v>
      </c>
      <c r="F449" s="46" t="s">
        <v>57</v>
      </c>
      <c r="G449" s="46" t="s">
        <v>1321</v>
      </c>
      <c r="H449" s="46" t="s">
        <v>98</v>
      </c>
      <c r="I449" s="46" t="s">
        <v>1322</v>
      </c>
      <c r="J449" s="46" t="s">
        <v>1320</v>
      </c>
      <c r="K449" s="46" t="s">
        <v>1333</v>
      </c>
      <c r="L449" s="46" t="s">
        <v>1334</v>
      </c>
      <c r="M449" s="46">
        <v>9.2500199999999992</v>
      </c>
      <c r="N449" s="46">
        <v>29.79636</v>
      </c>
      <c r="O449" s="46" t="s">
        <v>232</v>
      </c>
      <c r="P449" s="46" t="s">
        <v>233</v>
      </c>
      <c r="Q449" s="46" t="s">
        <v>6</v>
      </c>
      <c r="U449" s="46" t="b">
        <v>1</v>
      </c>
      <c r="V449" s="46">
        <v>103</v>
      </c>
      <c r="W449" s="46">
        <v>589</v>
      </c>
      <c r="X449" s="46">
        <v>30</v>
      </c>
      <c r="Y449" s="46">
        <v>42</v>
      </c>
      <c r="Z449" s="46">
        <v>48</v>
      </c>
      <c r="AA449" s="46">
        <v>50</v>
      </c>
      <c r="AB449" s="46">
        <v>37</v>
      </c>
      <c r="AC449" s="46">
        <v>39</v>
      </c>
      <c r="AD449" s="46">
        <v>48</v>
      </c>
      <c r="AE449" s="46">
        <v>62</v>
      </c>
      <c r="AF449" s="46">
        <v>59</v>
      </c>
      <c r="AG449" s="46">
        <v>60</v>
      </c>
      <c r="AH449" s="46">
        <v>57</v>
      </c>
      <c r="AI449" s="46">
        <v>57</v>
      </c>
      <c r="AJ449" s="46">
        <v>246</v>
      </c>
      <c r="AK449" s="46">
        <v>343</v>
      </c>
      <c r="AL449" s="46">
        <v>182</v>
      </c>
      <c r="AM449" s="46">
        <v>96</v>
      </c>
      <c r="AN449" s="46">
        <v>589</v>
      </c>
      <c r="AO449" s="46" t="s">
        <v>13</v>
      </c>
      <c r="AP449" s="46" t="s">
        <v>48</v>
      </c>
      <c r="AR449" s="46" t="s">
        <v>272</v>
      </c>
      <c r="AV449" s="46" t="s">
        <v>255</v>
      </c>
      <c r="AX449" s="46" t="s">
        <v>65</v>
      </c>
      <c r="BD449" s="46" t="s">
        <v>256</v>
      </c>
      <c r="BL449" s="46" t="b">
        <v>1</v>
      </c>
      <c r="BP449" s="46" t="s">
        <v>256</v>
      </c>
      <c r="BQ449" s="46" t="s">
        <v>242</v>
      </c>
      <c r="BR449" s="46" t="s">
        <v>238</v>
      </c>
      <c r="BS449" s="46" t="s">
        <v>841</v>
      </c>
      <c r="BT449" s="46" t="s">
        <v>57</v>
      </c>
      <c r="BU449" s="46" t="s">
        <v>1321</v>
      </c>
      <c r="BV449" s="46" t="s">
        <v>98</v>
      </c>
      <c r="BX449" s="46" t="s">
        <v>1325</v>
      </c>
      <c r="BY449" s="46" t="s">
        <v>1327</v>
      </c>
      <c r="CC449" s="46" t="s">
        <v>1335</v>
      </c>
      <c r="CD449" s="46" t="s">
        <v>237</v>
      </c>
      <c r="CU449" s="46" t="s">
        <v>264</v>
      </c>
      <c r="DA449" s="46" t="s">
        <v>265</v>
      </c>
      <c r="DB449" s="46" t="s">
        <v>265</v>
      </c>
      <c r="DC449" s="46" t="s">
        <v>245</v>
      </c>
      <c r="DD449" s="46" t="s">
        <v>265</v>
      </c>
      <c r="DE449" s="46" t="s">
        <v>265</v>
      </c>
      <c r="DF449" s="46" t="s">
        <v>245</v>
      </c>
      <c r="DG449" s="46" t="s">
        <v>265</v>
      </c>
      <c r="DH449" s="46" t="s">
        <v>247</v>
      </c>
      <c r="DK449" s="46" t="b">
        <f>vw_ET_Dataset_Public[[#This Row],[Event Location:  State PCODE]]=vw_ET_Dataset_Public[[#This Row],[Arrival from: Admin 1 PCODE]]</f>
        <v>1</v>
      </c>
      <c r="DL449" s="46" t="b">
        <f>vw_ET_Dataset_Public[[#This Row],[Event Location:  County PCODE]]=vw_ET_Dataset_Public[[#This Row],[Arrival from: Admin 2 PCODE]]</f>
        <v>1</v>
      </c>
      <c r="DM449" s="46" t="b">
        <f>vw_ET_Dataset_Public[[#This Row],[Event Location:  Payam PCODE]]=vw_ET_Dataset_Public[[#This Row],[Arrival from: Admin 3 PCODE]]</f>
        <v>0</v>
      </c>
      <c r="DN449" s="46" t="s">
        <v>3391</v>
      </c>
    </row>
    <row r="450" spans="1:118" x14ac:dyDescent="0.35">
      <c r="A450" s="46" t="s">
        <v>1395</v>
      </c>
      <c r="B450" s="47">
        <v>44424</v>
      </c>
      <c r="C450" s="47">
        <v>44423</v>
      </c>
      <c r="D450" s="47">
        <v>44423</v>
      </c>
      <c r="E450" s="46" t="s">
        <v>841</v>
      </c>
      <c r="F450" s="46" t="s">
        <v>57</v>
      </c>
      <c r="G450" s="46" t="s">
        <v>1321</v>
      </c>
      <c r="H450" s="46" t="s">
        <v>98</v>
      </c>
      <c r="I450" s="46" t="s">
        <v>1322</v>
      </c>
      <c r="J450" s="46" t="s">
        <v>1320</v>
      </c>
      <c r="K450" s="46" t="s">
        <v>1333</v>
      </c>
      <c r="L450" s="46" t="s">
        <v>1334</v>
      </c>
      <c r="M450" s="46">
        <v>9.2500199999999992</v>
      </c>
      <c r="N450" s="46">
        <v>29.79636</v>
      </c>
      <c r="O450" s="46" t="s">
        <v>232</v>
      </c>
      <c r="P450" s="46" t="s">
        <v>233</v>
      </c>
      <c r="Q450" s="46" t="s">
        <v>6</v>
      </c>
      <c r="U450" s="46" t="b">
        <v>1</v>
      </c>
      <c r="V450" s="46">
        <v>38</v>
      </c>
      <c r="W450" s="46">
        <v>225</v>
      </c>
      <c r="X450" s="46">
        <v>7</v>
      </c>
      <c r="Y450" s="46">
        <v>21</v>
      </c>
      <c r="Z450" s="46">
        <v>25</v>
      </c>
      <c r="AA450" s="46">
        <v>30</v>
      </c>
      <c r="AB450" s="46">
        <v>29</v>
      </c>
      <c r="AC450" s="46">
        <v>1</v>
      </c>
      <c r="AD450" s="46">
        <v>10</v>
      </c>
      <c r="AE450" s="46">
        <v>15</v>
      </c>
      <c r="AF450" s="46">
        <v>33</v>
      </c>
      <c r="AG450" s="46">
        <v>16</v>
      </c>
      <c r="AH450" s="46">
        <v>38</v>
      </c>
      <c r="AI450" s="46">
        <v>0</v>
      </c>
      <c r="AJ450" s="46">
        <v>113</v>
      </c>
      <c r="AK450" s="46">
        <v>112</v>
      </c>
      <c r="AL450" s="46">
        <v>53</v>
      </c>
      <c r="AM450" s="46">
        <v>1</v>
      </c>
      <c r="AN450" s="46">
        <v>225</v>
      </c>
      <c r="AO450" s="46" t="s">
        <v>13</v>
      </c>
      <c r="AP450" s="46" t="s">
        <v>48</v>
      </c>
      <c r="AR450" s="46" t="s">
        <v>272</v>
      </c>
      <c r="AV450" s="46" t="s">
        <v>255</v>
      </c>
      <c r="AX450" s="46" t="s">
        <v>65</v>
      </c>
      <c r="BD450" s="46" t="s">
        <v>256</v>
      </c>
      <c r="BO450" s="46" t="b">
        <v>1</v>
      </c>
      <c r="BP450" s="46" t="s">
        <v>256</v>
      </c>
      <c r="BQ450" s="46" t="s">
        <v>242</v>
      </c>
      <c r="BR450" s="46" t="s">
        <v>238</v>
      </c>
      <c r="BS450" s="46" t="s">
        <v>841</v>
      </c>
      <c r="BT450" s="46" t="s">
        <v>57</v>
      </c>
      <c r="BU450" s="46" t="s">
        <v>1321</v>
      </c>
      <c r="BV450" s="46" t="s">
        <v>98</v>
      </c>
      <c r="BX450" s="46" t="s">
        <v>1325</v>
      </c>
      <c r="BY450" s="46" t="s">
        <v>1327</v>
      </c>
      <c r="CC450" s="46" t="s">
        <v>1337</v>
      </c>
      <c r="CD450" s="46" t="s">
        <v>237</v>
      </c>
      <c r="CU450" s="46" t="s">
        <v>264</v>
      </c>
      <c r="DA450" s="46" t="s">
        <v>265</v>
      </c>
      <c r="DB450" s="46" t="s">
        <v>265</v>
      </c>
      <c r="DC450" s="46" t="s">
        <v>265</v>
      </c>
      <c r="DD450" s="46" t="s">
        <v>265</v>
      </c>
      <c r="DE450" s="46" t="s">
        <v>245</v>
      </c>
      <c r="DF450" s="46" t="s">
        <v>245</v>
      </c>
      <c r="DG450" s="46" t="s">
        <v>246</v>
      </c>
      <c r="DH450" s="46" t="s">
        <v>247</v>
      </c>
      <c r="DK450" s="46" t="b">
        <f>vw_ET_Dataset_Public[[#This Row],[Event Location:  State PCODE]]=vw_ET_Dataset_Public[[#This Row],[Arrival from: Admin 1 PCODE]]</f>
        <v>1</v>
      </c>
      <c r="DL450" s="46" t="b">
        <f>vw_ET_Dataset_Public[[#This Row],[Event Location:  County PCODE]]=vw_ET_Dataset_Public[[#This Row],[Arrival from: Admin 2 PCODE]]</f>
        <v>1</v>
      </c>
      <c r="DM450" s="46" t="b">
        <f>vw_ET_Dataset_Public[[#This Row],[Event Location:  Payam PCODE]]=vw_ET_Dataset_Public[[#This Row],[Arrival from: Admin 3 PCODE]]</f>
        <v>0</v>
      </c>
      <c r="DN450" s="46" t="s">
        <v>3391</v>
      </c>
    </row>
    <row r="451" spans="1:118" x14ac:dyDescent="0.35">
      <c r="A451" s="46" t="s">
        <v>2628</v>
      </c>
      <c r="B451" s="47">
        <v>44424</v>
      </c>
      <c r="C451" s="47">
        <v>44423</v>
      </c>
      <c r="D451" s="47">
        <v>44423</v>
      </c>
      <c r="E451" s="46" t="s">
        <v>841</v>
      </c>
      <c r="F451" s="46" t="s">
        <v>57</v>
      </c>
      <c r="G451" s="46" t="s">
        <v>1321</v>
      </c>
      <c r="H451" s="46" t="s">
        <v>98</v>
      </c>
      <c r="I451" s="46" t="s">
        <v>1322</v>
      </c>
      <c r="J451" s="46" t="s">
        <v>1320</v>
      </c>
      <c r="K451" s="46" t="s">
        <v>1333</v>
      </c>
      <c r="L451" s="46" t="s">
        <v>1334</v>
      </c>
      <c r="M451" s="46">
        <v>9.2500199999999992</v>
      </c>
      <c r="N451" s="46">
        <v>29.79636</v>
      </c>
      <c r="O451" s="46" t="s">
        <v>232</v>
      </c>
      <c r="P451" s="46" t="s">
        <v>233</v>
      </c>
      <c r="Q451" s="46" t="s">
        <v>6</v>
      </c>
      <c r="U451" s="46" t="b">
        <v>1</v>
      </c>
      <c r="V451" s="46">
        <v>34</v>
      </c>
      <c r="W451" s="46">
        <v>245</v>
      </c>
      <c r="X451" s="46">
        <v>15</v>
      </c>
      <c r="Y451" s="46">
        <v>18</v>
      </c>
      <c r="Z451" s="46">
        <v>32</v>
      </c>
      <c r="AA451" s="46">
        <v>39</v>
      </c>
      <c r="AB451" s="46">
        <v>20</v>
      </c>
      <c r="AC451" s="46">
        <v>0</v>
      </c>
      <c r="AD451" s="46">
        <v>18</v>
      </c>
      <c r="AE451" s="46">
        <v>32</v>
      </c>
      <c r="AF451" s="46">
        <v>31</v>
      </c>
      <c r="AG451" s="46">
        <v>13</v>
      </c>
      <c r="AH451" s="46">
        <v>27</v>
      </c>
      <c r="AI451" s="46">
        <v>0</v>
      </c>
      <c r="AJ451" s="46">
        <v>124</v>
      </c>
      <c r="AK451" s="46">
        <v>121</v>
      </c>
      <c r="AL451" s="46">
        <v>83</v>
      </c>
      <c r="AM451" s="46">
        <v>0</v>
      </c>
      <c r="AN451" s="46">
        <v>245</v>
      </c>
      <c r="AO451" s="46" t="s">
        <v>13</v>
      </c>
      <c r="AP451" s="46" t="s">
        <v>48</v>
      </c>
      <c r="AR451" s="46" t="s">
        <v>272</v>
      </c>
      <c r="AV451" s="46" t="s">
        <v>255</v>
      </c>
      <c r="AX451" s="46" t="s">
        <v>65</v>
      </c>
      <c r="BD451" s="46" t="s">
        <v>256</v>
      </c>
      <c r="BO451" s="46" t="b">
        <v>1</v>
      </c>
      <c r="BP451" s="46" t="s">
        <v>256</v>
      </c>
      <c r="BQ451" s="46" t="s">
        <v>242</v>
      </c>
      <c r="BR451" s="46" t="s">
        <v>238</v>
      </c>
      <c r="BS451" s="46" t="s">
        <v>841</v>
      </c>
      <c r="BT451" s="46" t="s">
        <v>57</v>
      </c>
      <c r="BU451" s="46" t="s">
        <v>1321</v>
      </c>
      <c r="BV451" s="46" t="s">
        <v>98</v>
      </c>
      <c r="BX451" s="46" t="s">
        <v>1325</v>
      </c>
      <c r="BY451" s="46" t="s">
        <v>1327</v>
      </c>
      <c r="CA451" s="46" t="s">
        <v>1340</v>
      </c>
      <c r="CB451" s="46" t="s">
        <v>1339</v>
      </c>
      <c r="CC451" s="46" t="s">
        <v>292</v>
      </c>
      <c r="CD451" s="46" t="s">
        <v>237</v>
      </c>
      <c r="CU451" s="46" t="s">
        <v>264</v>
      </c>
      <c r="DA451" s="46" t="s">
        <v>265</v>
      </c>
      <c r="DB451" s="46" t="s">
        <v>265</v>
      </c>
      <c r="DC451" s="46" t="s">
        <v>246</v>
      </c>
      <c r="DD451" s="46" t="s">
        <v>246</v>
      </c>
      <c r="DE451" s="46" t="s">
        <v>265</v>
      </c>
      <c r="DF451" s="46" t="s">
        <v>265</v>
      </c>
      <c r="DG451" s="46" t="s">
        <v>246</v>
      </c>
      <c r="DH451" s="46" t="s">
        <v>247</v>
      </c>
      <c r="DK451" s="46" t="b">
        <f>vw_ET_Dataset_Public[[#This Row],[Event Location:  State PCODE]]=vw_ET_Dataset_Public[[#This Row],[Arrival from: Admin 1 PCODE]]</f>
        <v>1</v>
      </c>
      <c r="DL451" s="46" t="b">
        <f>vw_ET_Dataset_Public[[#This Row],[Event Location:  County PCODE]]=vw_ET_Dataset_Public[[#This Row],[Arrival from: Admin 2 PCODE]]</f>
        <v>1</v>
      </c>
      <c r="DM451" s="46" t="b">
        <f>vw_ET_Dataset_Public[[#This Row],[Event Location:  Payam PCODE]]=vw_ET_Dataset_Public[[#This Row],[Arrival from: Admin 3 PCODE]]</f>
        <v>0</v>
      </c>
      <c r="DN451" s="46" t="s">
        <v>3391</v>
      </c>
    </row>
    <row r="452" spans="1:118" x14ac:dyDescent="0.35">
      <c r="A452" s="46" t="s">
        <v>1397</v>
      </c>
      <c r="B452" s="47">
        <v>44424</v>
      </c>
      <c r="C452" s="47">
        <v>44423</v>
      </c>
      <c r="D452" s="47">
        <v>44423</v>
      </c>
      <c r="E452" s="46" t="s">
        <v>841</v>
      </c>
      <c r="F452" s="46" t="s">
        <v>57</v>
      </c>
      <c r="G452" s="46" t="s">
        <v>1321</v>
      </c>
      <c r="H452" s="46" t="s">
        <v>98</v>
      </c>
      <c r="I452" s="46" t="s">
        <v>1322</v>
      </c>
      <c r="J452" s="46" t="s">
        <v>1320</v>
      </c>
      <c r="K452" s="46" t="s">
        <v>1333</v>
      </c>
      <c r="L452" s="46" t="s">
        <v>1334</v>
      </c>
      <c r="M452" s="46">
        <v>9.2500199999999992</v>
      </c>
      <c r="N452" s="46">
        <v>29.79636</v>
      </c>
      <c r="O452" s="46" t="s">
        <v>232</v>
      </c>
      <c r="P452" s="46" t="s">
        <v>233</v>
      </c>
      <c r="Q452" s="46" t="s">
        <v>6</v>
      </c>
      <c r="U452" s="46" t="b">
        <v>1</v>
      </c>
      <c r="V452" s="46">
        <v>40</v>
      </c>
      <c r="W452" s="46">
        <v>208</v>
      </c>
      <c r="X452" s="46">
        <v>12</v>
      </c>
      <c r="Y452" s="46">
        <v>15</v>
      </c>
      <c r="Z452" s="46">
        <v>18</v>
      </c>
      <c r="AA452" s="46">
        <v>20</v>
      </c>
      <c r="AB452" s="46">
        <v>22</v>
      </c>
      <c r="AC452" s="46">
        <v>1</v>
      </c>
      <c r="AD452" s="46">
        <v>10</v>
      </c>
      <c r="AE452" s="46">
        <v>23</v>
      </c>
      <c r="AF452" s="46">
        <v>25</v>
      </c>
      <c r="AG452" s="46">
        <v>27</v>
      </c>
      <c r="AH452" s="46">
        <v>25</v>
      </c>
      <c r="AI452" s="46">
        <v>10</v>
      </c>
      <c r="AJ452" s="46">
        <v>88</v>
      </c>
      <c r="AK452" s="46">
        <v>120</v>
      </c>
      <c r="AL452" s="46">
        <v>60</v>
      </c>
      <c r="AM452" s="46">
        <v>11</v>
      </c>
      <c r="AN452" s="46">
        <v>208</v>
      </c>
      <c r="AO452" s="46" t="s">
        <v>13</v>
      </c>
      <c r="AP452" s="46" t="s">
        <v>48</v>
      </c>
      <c r="AR452" s="46" t="s">
        <v>272</v>
      </c>
      <c r="AV452" s="46" t="s">
        <v>255</v>
      </c>
      <c r="AX452" s="46" t="s">
        <v>65</v>
      </c>
      <c r="BD452" s="46" t="s">
        <v>237</v>
      </c>
      <c r="BP452" s="46" t="s">
        <v>256</v>
      </c>
      <c r="BQ452" s="46" t="s">
        <v>242</v>
      </c>
      <c r="BR452" s="46" t="s">
        <v>238</v>
      </c>
      <c r="BS452" s="46" t="s">
        <v>841</v>
      </c>
      <c r="BT452" s="46" t="s">
        <v>57</v>
      </c>
      <c r="BU452" s="46" t="s">
        <v>1321</v>
      </c>
      <c r="BV452" s="46" t="s">
        <v>98</v>
      </c>
      <c r="BX452" s="46" t="s">
        <v>1325</v>
      </c>
      <c r="BY452" s="46" t="s">
        <v>1327</v>
      </c>
      <c r="CA452" s="46" t="s">
        <v>1343</v>
      </c>
      <c r="CB452" s="46" t="s">
        <v>918</v>
      </c>
      <c r="CC452" s="46" t="s">
        <v>1342</v>
      </c>
      <c r="CD452" s="46" t="s">
        <v>237</v>
      </c>
      <c r="CU452" s="46" t="s">
        <v>264</v>
      </c>
      <c r="DA452" s="46" t="s">
        <v>265</v>
      </c>
      <c r="DB452" s="46" t="s">
        <v>265</v>
      </c>
      <c r="DC452" s="46" t="s">
        <v>265</v>
      </c>
      <c r="DD452" s="46" t="s">
        <v>246</v>
      </c>
      <c r="DE452" s="46" t="s">
        <v>246</v>
      </c>
      <c r="DF452" s="46" t="s">
        <v>265</v>
      </c>
      <c r="DG452" s="46" t="s">
        <v>246</v>
      </c>
      <c r="DH452" s="46" t="s">
        <v>247</v>
      </c>
      <c r="DK452" s="46" t="b">
        <f>vw_ET_Dataset_Public[[#This Row],[Event Location:  State PCODE]]=vw_ET_Dataset_Public[[#This Row],[Arrival from: Admin 1 PCODE]]</f>
        <v>1</v>
      </c>
      <c r="DL452" s="46" t="b">
        <f>vw_ET_Dataset_Public[[#This Row],[Event Location:  County PCODE]]=vw_ET_Dataset_Public[[#This Row],[Arrival from: Admin 2 PCODE]]</f>
        <v>1</v>
      </c>
      <c r="DM452" s="46" t="b">
        <f>vw_ET_Dataset_Public[[#This Row],[Event Location:  Payam PCODE]]=vw_ET_Dataset_Public[[#This Row],[Arrival from: Admin 3 PCODE]]</f>
        <v>0</v>
      </c>
      <c r="DN452" s="46" t="s">
        <v>3391</v>
      </c>
    </row>
    <row r="453" spans="1:118" x14ac:dyDescent="0.35">
      <c r="A453" s="46" t="s">
        <v>2629</v>
      </c>
      <c r="B453" s="47">
        <v>44424</v>
      </c>
      <c r="C453" s="47">
        <v>44423</v>
      </c>
      <c r="D453" s="47">
        <v>44423</v>
      </c>
      <c r="E453" s="46" t="s">
        <v>841</v>
      </c>
      <c r="F453" s="46" t="s">
        <v>57</v>
      </c>
      <c r="G453" s="46" t="s">
        <v>1321</v>
      </c>
      <c r="H453" s="46" t="s">
        <v>98</v>
      </c>
      <c r="I453" s="46" t="s">
        <v>1322</v>
      </c>
      <c r="J453" s="46" t="s">
        <v>1320</v>
      </c>
      <c r="K453" s="46" t="s">
        <v>1333</v>
      </c>
      <c r="L453" s="46" t="s">
        <v>1334</v>
      </c>
      <c r="M453" s="46">
        <v>9.2500199999999992</v>
      </c>
      <c r="N453" s="46">
        <v>29.79636</v>
      </c>
      <c r="O453" s="46" t="s">
        <v>232</v>
      </c>
      <c r="P453" s="46" t="s">
        <v>233</v>
      </c>
      <c r="Q453" s="46" t="s">
        <v>6</v>
      </c>
      <c r="U453" s="46" t="b">
        <v>1</v>
      </c>
      <c r="V453" s="46">
        <v>22</v>
      </c>
      <c r="W453" s="46">
        <v>122</v>
      </c>
      <c r="X453" s="46">
        <v>2</v>
      </c>
      <c r="Y453" s="46">
        <v>7</v>
      </c>
      <c r="Z453" s="46">
        <v>12</v>
      </c>
      <c r="AA453" s="46">
        <v>20</v>
      </c>
      <c r="AB453" s="46">
        <v>10</v>
      </c>
      <c r="AC453" s="46">
        <v>2</v>
      </c>
      <c r="AD453" s="46">
        <v>1</v>
      </c>
      <c r="AE453" s="46">
        <v>5</v>
      </c>
      <c r="AF453" s="46">
        <v>18</v>
      </c>
      <c r="AG453" s="46">
        <v>27</v>
      </c>
      <c r="AH453" s="46">
        <v>17</v>
      </c>
      <c r="AI453" s="46">
        <v>1</v>
      </c>
      <c r="AJ453" s="46">
        <v>53</v>
      </c>
      <c r="AK453" s="46">
        <v>69</v>
      </c>
      <c r="AL453" s="46">
        <v>15</v>
      </c>
      <c r="AM453" s="46">
        <v>3</v>
      </c>
      <c r="AN453" s="46">
        <v>122</v>
      </c>
      <c r="AO453" s="46" t="s">
        <v>13</v>
      </c>
      <c r="AP453" s="46" t="s">
        <v>48</v>
      </c>
      <c r="AR453" s="46" t="s">
        <v>272</v>
      </c>
      <c r="AV453" s="46" t="s">
        <v>255</v>
      </c>
      <c r="AX453" s="46" t="s">
        <v>65</v>
      </c>
      <c r="BD453" s="46" t="s">
        <v>256</v>
      </c>
      <c r="BF453" s="46" t="b">
        <v>1</v>
      </c>
      <c r="BP453" s="46" t="s">
        <v>256</v>
      </c>
      <c r="BQ453" s="46" t="s">
        <v>242</v>
      </c>
      <c r="BR453" s="46" t="s">
        <v>238</v>
      </c>
      <c r="BS453" s="46" t="s">
        <v>841</v>
      </c>
      <c r="BT453" s="46" t="s">
        <v>57</v>
      </c>
      <c r="BU453" s="46" t="s">
        <v>1321</v>
      </c>
      <c r="BV453" s="46" t="s">
        <v>98</v>
      </c>
      <c r="BX453" s="46" t="s">
        <v>1325</v>
      </c>
      <c r="BY453" s="46" t="s">
        <v>1327</v>
      </c>
      <c r="CA453" s="46" t="s">
        <v>1346</v>
      </c>
      <c r="CB453" s="46" t="s">
        <v>1345</v>
      </c>
      <c r="CC453" s="46" t="s">
        <v>292</v>
      </c>
      <c r="CD453" s="46" t="s">
        <v>237</v>
      </c>
      <c r="CU453" s="46" t="s">
        <v>264</v>
      </c>
      <c r="DA453" s="46" t="s">
        <v>265</v>
      </c>
      <c r="DB453" s="46" t="s">
        <v>265</v>
      </c>
      <c r="DC453" s="46" t="s">
        <v>245</v>
      </c>
      <c r="DD453" s="46" t="s">
        <v>265</v>
      </c>
      <c r="DE453" s="46" t="s">
        <v>245</v>
      </c>
      <c r="DF453" s="46" t="s">
        <v>245</v>
      </c>
      <c r="DG453" s="46" t="s">
        <v>246</v>
      </c>
      <c r="DH453" s="46" t="s">
        <v>247</v>
      </c>
      <c r="DK453" s="46" t="b">
        <f>vw_ET_Dataset_Public[[#This Row],[Event Location:  State PCODE]]=vw_ET_Dataset_Public[[#This Row],[Arrival from: Admin 1 PCODE]]</f>
        <v>1</v>
      </c>
      <c r="DL453" s="46" t="b">
        <f>vw_ET_Dataset_Public[[#This Row],[Event Location:  County PCODE]]=vw_ET_Dataset_Public[[#This Row],[Arrival from: Admin 2 PCODE]]</f>
        <v>1</v>
      </c>
      <c r="DM453" s="46" t="b">
        <f>vw_ET_Dataset_Public[[#This Row],[Event Location:  Payam PCODE]]=vw_ET_Dataset_Public[[#This Row],[Arrival from: Admin 3 PCODE]]</f>
        <v>0</v>
      </c>
      <c r="DN453" s="46" t="s">
        <v>3391</v>
      </c>
    </row>
    <row r="454" spans="1:118" x14ac:dyDescent="0.35">
      <c r="A454" s="46" t="s">
        <v>2067</v>
      </c>
      <c r="B454" s="47">
        <v>44426</v>
      </c>
      <c r="C454" s="47">
        <v>44378</v>
      </c>
      <c r="D454" s="47">
        <v>44395</v>
      </c>
      <c r="E454" s="46" t="s">
        <v>2058</v>
      </c>
      <c r="F454" s="46" t="s">
        <v>2055</v>
      </c>
      <c r="G454" s="46" t="s">
        <v>2070</v>
      </c>
      <c r="H454" s="46" t="s">
        <v>2068</v>
      </c>
      <c r="I454" s="46" t="s">
        <v>2071</v>
      </c>
      <c r="J454" s="46" t="s">
        <v>2069</v>
      </c>
      <c r="K454" s="46" t="s">
        <v>2072</v>
      </c>
      <c r="L454" s="46" t="s">
        <v>2073</v>
      </c>
      <c r="M454" s="46">
        <v>7.6764900000000003</v>
      </c>
      <c r="N454" s="46">
        <v>27.994769999999999</v>
      </c>
      <c r="O454" s="46" t="s">
        <v>232</v>
      </c>
      <c r="P454" s="46" t="s">
        <v>271</v>
      </c>
      <c r="Q454" s="46" t="s">
        <v>6</v>
      </c>
      <c r="S454" s="46" t="b">
        <v>1</v>
      </c>
      <c r="U454" s="46" t="b">
        <v>1</v>
      </c>
      <c r="V454" s="46">
        <v>182</v>
      </c>
      <c r="W454" s="46">
        <v>768</v>
      </c>
      <c r="X454" s="46">
        <v>23</v>
      </c>
      <c r="Y454" s="46">
        <v>36</v>
      </c>
      <c r="Z454" s="46">
        <v>57</v>
      </c>
      <c r="AA454" s="46">
        <v>73</v>
      </c>
      <c r="AB454" s="46">
        <v>46</v>
      </c>
      <c r="AC454" s="46">
        <v>29</v>
      </c>
      <c r="AD454" s="46">
        <v>30</v>
      </c>
      <c r="AE454" s="46">
        <v>58</v>
      </c>
      <c r="AF454" s="46">
        <v>70</v>
      </c>
      <c r="AG454" s="46">
        <v>145</v>
      </c>
      <c r="AH454" s="46">
        <v>150</v>
      </c>
      <c r="AI454" s="46">
        <v>51</v>
      </c>
      <c r="AJ454" s="46">
        <v>264</v>
      </c>
      <c r="AK454" s="46">
        <v>504</v>
      </c>
      <c r="AL454" s="46">
        <v>147</v>
      </c>
      <c r="AM454" s="46">
        <v>80</v>
      </c>
      <c r="AN454" s="46">
        <v>768</v>
      </c>
      <c r="AO454" s="46" t="s">
        <v>12</v>
      </c>
      <c r="AP454" s="46" t="s">
        <v>48</v>
      </c>
      <c r="AR454" s="46" t="s">
        <v>272</v>
      </c>
      <c r="AV454" s="46" t="s">
        <v>304</v>
      </c>
      <c r="AX454" s="46" t="s">
        <v>29</v>
      </c>
      <c r="AZ454" s="46" t="s">
        <v>273</v>
      </c>
      <c r="BB454" s="46" t="b">
        <v>1</v>
      </c>
      <c r="BD454" s="46" t="s">
        <v>256</v>
      </c>
      <c r="BJ454" s="46" t="b">
        <v>1</v>
      </c>
      <c r="BP454" s="46" t="s">
        <v>237</v>
      </c>
      <c r="BQ454" s="46" t="s">
        <v>242</v>
      </c>
      <c r="BR454" s="46" t="s">
        <v>238</v>
      </c>
      <c r="BS454" s="46" t="s">
        <v>908</v>
      </c>
      <c r="BT454" s="46" t="s">
        <v>58</v>
      </c>
      <c r="BU454" s="46" t="s">
        <v>909</v>
      </c>
      <c r="BV454" s="46" t="s">
        <v>61</v>
      </c>
      <c r="BX454" s="46" t="s">
        <v>61</v>
      </c>
      <c r="BY454" s="46" t="s">
        <v>910</v>
      </c>
      <c r="CA454" s="46" t="s">
        <v>244</v>
      </c>
      <c r="CB454" s="46" t="s">
        <v>240</v>
      </c>
      <c r="CC454" s="46" t="s">
        <v>2074</v>
      </c>
      <c r="CD454" s="46" t="s">
        <v>237</v>
      </c>
      <c r="CU454" s="46" t="s">
        <v>264</v>
      </c>
      <c r="DA454" s="46" t="s">
        <v>245</v>
      </c>
      <c r="DB454" s="46" t="s">
        <v>245</v>
      </c>
      <c r="DC454" s="46" t="s">
        <v>245</v>
      </c>
      <c r="DD454" s="46" t="s">
        <v>265</v>
      </c>
      <c r="DE454" s="46" t="s">
        <v>246</v>
      </c>
      <c r="DF454" s="46" t="s">
        <v>265</v>
      </c>
      <c r="DG454" s="46" t="s">
        <v>246</v>
      </c>
      <c r="DH454" s="46" t="s">
        <v>247</v>
      </c>
      <c r="DK454" s="46" t="b">
        <f>vw_ET_Dataset_Public[[#This Row],[Event Location:  State PCODE]]=vw_ET_Dataset_Public[[#This Row],[Arrival from: Admin 1 PCODE]]</f>
        <v>0</v>
      </c>
      <c r="DL454" s="46" t="b">
        <f>vw_ET_Dataset_Public[[#This Row],[Event Location:  County PCODE]]=vw_ET_Dataset_Public[[#This Row],[Arrival from: Admin 2 PCODE]]</f>
        <v>0</v>
      </c>
      <c r="DM454" s="46" t="b">
        <f>vw_ET_Dataset_Public[[#This Row],[Event Location:  Payam PCODE]]=vw_ET_Dataset_Public[[#This Row],[Arrival from: Admin 3 PCODE]]</f>
        <v>0</v>
      </c>
      <c r="DN454" s="46" t="s">
        <v>3395</v>
      </c>
    </row>
    <row r="455" spans="1:118" x14ac:dyDescent="0.35">
      <c r="A455" s="46" t="s">
        <v>2426</v>
      </c>
      <c r="B455" s="47">
        <v>44428</v>
      </c>
      <c r="C455" s="47">
        <v>44411</v>
      </c>
      <c r="D455" s="47">
        <v>44428</v>
      </c>
      <c r="E455" s="46" t="s">
        <v>902</v>
      </c>
      <c r="F455" s="46" t="s">
        <v>62</v>
      </c>
      <c r="G455" s="46" t="s">
        <v>2259</v>
      </c>
      <c r="H455" s="46" t="s">
        <v>96</v>
      </c>
      <c r="I455" s="46" t="s">
        <v>2575</v>
      </c>
      <c r="J455" s="46" t="s">
        <v>2574</v>
      </c>
      <c r="K455" s="46" t="s">
        <v>2897</v>
      </c>
      <c r="L455" s="46" t="s">
        <v>2577</v>
      </c>
      <c r="M455" s="46">
        <v>9.16</v>
      </c>
      <c r="N455" s="46">
        <v>27.08</v>
      </c>
      <c r="O455" s="46" t="s">
        <v>253</v>
      </c>
      <c r="P455" s="46" t="s">
        <v>233</v>
      </c>
      <c r="Q455" s="46" t="s">
        <v>6</v>
      </c>
      <c r="R455" s="46" t="b">
        <v>1</v>
      </c>
      <c r="V455" s="46">
        <v>496</v>
      </c>
      <c r="W455" s="46">
        <v>2480</v>
      </c>
      <c r="X455" s="46">
        <v>98</v>
      </c>
      <c r="Y455" s="46">
        <v>288</v>
      </c>
      <c r="Z455" s="46">
        <v>246</v>
      </c>
      <c r="AA455" s="46">
        <v>224</v>
      </c>
      <c r="AB455" s="46">
        <v>207</v>
      </c>
      <c r="AC455" s="46">
        <v>77</v>
      </c>
      <c r="AD455" s="46">
        <v>116</v>
      </c>
      <c r="AE455" s="46">
        <v>307</v>
      </c>
      <c r="AF455" s="46">
        <v>332</v>
      </c>
      <c r="AG455" s="46">
        <v>264</v>
      </c>
      <c r="AH455" s="46">
        <v>235</v>
      </c>
      <c r="AI455" s="46">
        <v>86</v>
      </c>
      <c r="AJ455" s="46">
        <v>1140</v>
      </c>
      <c r="AK455" s="46">
        <v>1340</v>
      </c>
      <c r="AL455" s="46">
        <v>809</v>
      </c>
      <c r="AM455" s="46">
        <v>163</v>
      </c>
      <c r="AN455" s="46">
        <v>2480</v>
      </c>
      <c r="AO455" s="46" t="s">
        <v>12</v>
      </c>
      <c r="AP455" s="46" t="s">
        <v>48</v>
      </c>
      <c r="AR455" s="46" t="s">
        <v>272</v>
      </c>
      <c r="AV455" s="46" t="s">
        <v>255</v>
      </c>
      <c r="AX455" s="46" t="s">
        <v>65</v>
      </c>
      <c r="BD455" s="46" t="s">
        <v>256</v>
      </c>
      <c r="BE455" s="46" t="b">
        <v>1</v>
      </c>
      <c r="BF455" s="46" t="b">
        <v>1</v>
      </c>
      <c r="BL455" s="46" t="b">
        <v>1</v>
      </c>
      <c r="BP455" s="46" t="s">
        <v>237</v>
      </c>
      <c r="BQ455" s="46" t="s">
        <v>242</v>
      </c>
      <c r="BR455" s="46" t="s">
        <v>238</v>
      </c>
      <c r="BS455" s="46" t="s">
        <v>902</v>
      </c>
      <c r="BT455" s="46" t="s">
        <v>62</v>
      </c>
      <c r="BU455" s="46" t="s">
        <v>2259</v>
      </c>
      <c r="BV455" s="46" t="s">
        <v>96</v>
      </c>
      <c r="BX455" s="46" t="s">
        <v>352</v>
      </c>
      <c r="BY455" s="46" t="s">
        <v>244</v>
      </c>
      <c r="BZ455" s="46" t="s">
        <v>2258</v>
      </c>
      <c r="CA455" s="46" t="s">
        <v>244</v>
      </c>
      <c r="CB455" s="46" t="s">
        <v>240</v>
      </c>
      <c r="CC455" s="46" t="s">
        <v>2578</v>
      </c>
      <c r="CD455" s="46" t="s">
        <v>237</v>
      </c>
      <c r="CU455" s="46" t="s">
        <v>237</v>
      </c>
      <c r="DA455" s="46" t="s">
        <v>245</v>
      </c>
      <c r="DB455" s="46" t="s">
        <v>245</v>
      </c>
      <c r="DC455" s="46" t="s">
        <v>245</v>
      </c>
      <c r="DD455" s="46" t="s">
        <v>246</v>
      </c>
      <c r="DE455" s="46" t="s">
        <v>265</v>
      </c>
      <c r="DF455" s="46" t="s">
        <v>245</v>
      </c>
      <c r="DG455" s="46" t="s">
        <v>246</v>
      </c>
      <c r="DH455" s="46" t="s">
        <v>247</v>
      </c>
      <c r="DK455" s="46" t="b">
        <f>vw_ET_Dataset_Public[[#This Row],[Event Location:  State PCODE]]=vw_ET_Dataset_Public[[#This Row],[Arrival from: Admin 1 PCODE]]</f>
        <v>1</v>
      </c>
      <c r="DL455" s="46" t="b">
        <f>vw_ET_Dataset_Public[[#This Row],[Event Location:  County PCODE]]=vw_ET_Dataset_Public[[#This Row],[Arrival from: Admin 2 PCODE]]</f>
        <v>1</v>
      </c>
      <c r="DM455" s="46" t="b">
        <f>vw_ET_Dataset_Public[[#This Row],[Event Location:  Payam PCODE]]=vw_ET_Dataset_Public[[#This Row],[Arrival from: Admin 3 PCODE]]</f>
        <v>0</v>
      </c>
      <c r="DN455" s="46" t="s">
        <v>3391</v>
      </c>
    </row>
    <row r="456" spans="1:118" x14ac:dyDescent="0.35">
      <c r="A456" s="46" t="s">
        <v>2118</v>
      </c>
      <c r="B456" s="47">
        <v>44428</v>
      </c>
      <c r="C456" s="47">
        <v>44424</v>
      </c>
      <c r="D456" s="47">
        <v>44428</v>
      </c>
      <c r="E456" s="46" t="s">
        <v>908</v>
      </c>
      <c r="F456" s="46" t="s">
        <v>58</v>
      </c>
      <c r="G456" s="46" t="s">
        <v>2114</v>
      </c>
      <c r="H456" s="46" t="s">
        <v>59</v>
      </c>
      <c r="I456" s="46" t="s">
        <v>2115</v>
      </c>
      <c r="J456" s="46" t="s">
        <v>59</v>
      </c>
      <c r="K456" s="46" t="s">
        <v>2119</v>
      </c>
      <c r="L456" s="46" t="s">
        <v>2120</v>
      </c>
      <c r="M456" s="46">
        <v>6.3974200000000003</v>
      </c>
      <c r="N456" s="46">
        <v>27.765049999999999</v>
      </c>
      <c r="O456" s="46" t="s">
        <v>232</v>
      </c>
      <c r="P456" s="46" t="s">
        <v>271</v>
      </c>
      <c r="Q456" s="46" t="s">
        <v>6</v>
      </c>
      <c r="R456" s="46" t="b">
        <v>1</v>
      </c>
      <c r="U456" s="46" t="b">
        <v>1</v>
      </c>
      <c r="V456" s="46">
        <v>518</v>
      </c>
      <c r="W456" s="46">
        <v>3108</v>
      </c>
      <c r="X456" s="46">
        <v>151</v>
      </c>
      <c r="Y456" s="46">
        <v>216</v>
      </c>
      <c r="Z456" s="46">
        <v>345</v>
      </c>
      <c r="AA456" s="46">
        <v>453</v>
      </c>
      <c r="AB456" s="46">
        <v>173</v>
      </c>
      <c r="AC456" s="46">
        <v>65</v>
      </c>
      <c r="AD456" s="46">
        <v>173</v>
      </c>
      <c r="AE456" s="46">
        <v>259</v>
      </c>
      <c r="AF456" s="46">
        <v>432</v>
      </c>
      <c r="AG456" s="46">
        <v>561</v>
      </c>
      <c r="AH456" s="46">
        <v>194</v>
      </c>
      <c r="AI456" s="46">
        <v>86</v>
      </c>
      <c r="AJ456" s="46">
        <v>1403</v>
      </c>
      <c r="AK456" s="46">
        <v>1705</v>
      </c>
      <c r="AL456" s="46">
        <v>799</v>
      </c>
      <c r="AM456" s="46">
        <v>151</v>
      </c>
      <c r="AN456" s="46">
        <v>3108</v>
      </c>
      <c r="AO456" s="46" t="s">
        <v>12</v>
      </c>
      <c r="AP456" s="46" t="s">
        <v>48</v>
      </c>
      <c r="AR456" s="46" t="s">
        <v>272</v>
      </c>
      <c r="AV456" s="46" t="s">
        <v>255</v>
      </c>
      <c r="AX456" s="46" t="s">
        <v>29</v>
      </c>
      <c r="AZ456" s="46" t="s">
        <v>236</v>
      </c>
      <c r="BA456" s="46" t="b">
        <v>1</v>
      </c>
      <c r="BB456" s="46" t="b">
        <v>1</v>
      </c>
      <c r="BC456" s="46" t="b">
        <v>1</v>
      </c>
      <c r="BD456" s="46" t="s">
        <v>237</v>
      </c>
      <c r="BP456" s="46" t="s">
        <v>237</v>
      </c>
      <c r="BQ456" s="46" t="s">
        <v>242</v>
      </c>
      <c r="BR456" s="46" t="s">
        <v>238</v>
      </c>
      <c r="BS456" s="46" t="s">
        <v>908</v>
      </c>
      <c r="BT456" s="46" t="s">
        <v>58</v>
      </c>
      <c r="BU456" s="46" t="s">
        <v>909</v>
      </c>
      <c r="BV456" s="46" t="s">
        <v>61</v>
      </c>
      <c r="BX456" s="46" t="s">
        <v>61</v>
      </c>
      <c r="BY456" s="46" t="s">
        <v>910</v>
      </c>
      <c r="CA456" s="46" t="s">
        <v>911</v>
      </c>
      <c r="CB456" s="46" t="s">
        <v>907</v>
      </c>
      <c r="CC456" s="46" t="s">
        <v>61</v>
      </c>
      <c r="CD456" s="46" t="s">
        <v>237</v>
      </c>
      <c r="CU456" s="46" t="s">
        <v>264</v>
      </c>
      <c r="DA456" s="46" t="s">
        <v>265</v>
      </c>
      <c r="DB456" s="46" t="s">
        <v>265</v>
      </c>
      <c r="DC456" s="46" t="s">
        <v>265</v>
      </c>
      <c r="DD456" s="46" t="s">
        <v>265</v>
      </c>
      <c r="DE456" s="46" t="s">
        <v>265</v>
      </c>
      <c r="DF456" s="46" t="s">
        <v>265</v>
      </c>
      <c r="DG456" s="46" t="s">
        <v>246</v>
      </c>
      <c r="DH456" s="46" t="s">
        <v>247</v>
      </c>
      <c r="DK456" s="46" t="b">
        <f>vw_ET_Dataset_Public[[#This Row],[Event Location:  State PCODE]]=vw_ET_Dataset_Public[[#This Row],[Arrival from: Admin 1 PCODE]]</f>
        <v>1</v>
      </c>
      <c r="DL456" s="46" t="b">
        <f>vw_ET_Dataset_Public[[#This Row],[Event Location:  County PCODE]]=vw_ET_Dataset_Public[[#This Row],[Arrival from: Admin 2 PCODE]]</f>
        <v>0</v>
      </c>
      <c r="DM456" s="46" t="b">
        <f>vw_ET_Dataset_Public[[#This Row],[Event Location:  Payam PCODE]]=vw_ET_Dataset_Public[[#This Row],[Arrival from: Admin 3 PCODE]]</f>
        <v>0</v>
      </c>
      <c r="DN456" s="46" t="s">
        <v>3392</v>
      </c>
    </row>
    <row r="457" spans="1:118" x14ac:dyDescent="0.35">
      <c r="A457" s="46" t="s">
        <v>2780</v>
      </c>
      <c r="B457" s="47">
        <v>44430</v>
      </c>
      <c r="C457" s="47">
        <v>44424</v>
      </c>
      <c r="D457" s="47">
        <v>44424</v>
      </c>
      <c r="E457" s="46" t="s">
        <v>841</v>
      </c>
      <c r="F457" s="46" t="s">
        <v>57</v>
      </c>
      <c r="G457" s="46" t="s">
        <v>1321</v>
      </c>
      <c r="H457" s="46" t="s">
        <v>98</v>
      </c>
      <c r="I457" s="46" t="s">
        <v>1403</v>
      </c>
      <c r="J457" s="46" t="s">
        <v>98</v>
      </c>
      <c r="K457" s="46" t="s">
        <v>1404</v>
      </c>
      <c r="L457" s="46" t="s">
        <v>1402</v>
      </c>
      <c r="M457" s="46">
        <v>9.2894232999999993</v>
      </c>
      <c r="N457" s="46">
        <v>29.789508399999999</v>
      </c>
      <c r="O457" s="46" t="s">
        <v>232</v>
      </c>
      <c r="P457" s="46" t="s">
        <v>271</v>
      </c>
      <c r="Q457" s="46" t="s">
        <v>6</v>
      </c>
      <c r="T457" s="46" t="b">
        <v>1</v>
      </c>
      <c r="V457" s="46">
        <v>29</v>
      </c>
      <c r="W457" s="46">
        <v>123</v>
      </c>
      <c r="X457" s="46">
        <v>2</v>
      </c>
      <c r="Y457" s="46">
        <v>6</v>
      </c>
      <c r="Z457" s="46">
        <v>14</v>
      </c>
      <c r="AA457" s="46">
        <v>18</v>
      </c>
      <c r="AB457" s="46">
        <v>9</v>
      </c>
      <c r="AC457" s="46">
        <v>4</v>
      </c>
      <c r="AD457" s="46">
        <v>1</v>
      </c>
      <c r="AE457" s="46">
        <v>5</v>
      </c>
      <c r="AF457" s="46">
        <v>27</v>
      </c>
      <c r="AG457" s="46">
        <v>19</v>
      </c>
      <c r="AH457" s="46">
        <v>12</v>
      </c>
      <c r="AI457" s="46">
        <v>6</v>
      </c>
      <c r="AJ457" s="46">
        <v>53</v>
      </c>
      <c r="AK457" s="46">
        <v>70</v>
      </c>
      <c r="AL457" s="46">
        <v>14</v>
      </c>
      <c r="AM457" s="46">
        <v>10</v>
      </c>
      <c r="AN457" s="46">
        <v>123</v>
      </c>
      <c r="AO457" s="46" t="s">
        <v>12</v>
      </c>
      <c r="AP457" s="46" t="s">
        <v>48</v>
      </c>
      <c r="AR457" s="46" t="s">
        <v>303</v>
      </c>
      <c r="AV457" s="46" t="s">
        <v>304</v>
      </c>
      <c r="AX457" s="46" t="s">
        <v>350</v>
      </c>
      <c r="AY457" s="46" t="s">
        <v>2232</v>
      </c>
      <c r="BD457" s="46" t="s">
        <v>256</v>
      </c>
      <c r="BO457" s="46" t="b">
        <v>1</v>
      </c>
      <c r="BP457" s="46" t="s">
        <v>237</v>
      </c>
      <c r="BQ457" s="46" t="s">
        <v>944</v>
      </c>
      <c r="BR457" s="46" t="s">
        <v>942</v>
      </c>
      <c r="BS457" s="46" t="s">
        <v>945</v>
      </c>
      <c r="BT457" s="46" t="s">
        <v>943</v>
      </c>
      <c r="BU457" s="46" t="s">
        <v>946</v>
      </c>
      <c r="BV457" s="46" t="s">
        <v>943</v>
      </c>
      <c r="BX457" s="46" t="s">
        <v>352</v>
      </c>
      <c r="BY457" s="46" t="s">
        <v>244</v>
      </c>
      <c r="BZ457" s="46" t="s">
        <v>943</v>
      </c>
      <c r="CC457" s="46" t="s">
        <v>943</v>
      </c>
      <c r="CD457" s="46" t="s">
        <v>237</v>
      </c>
      <c r="CU457" s="46" t="s">
        <v>264</v>
      </c>
      <c r="DA457" s="46" t="s">
        <v>246</v>
      </c>
      <c r="DB457" s="46" t="s">
        <v>246</v>
      </c>
      <c r="DC457" s="46" t="s">
        <v>246</v>
      </c>
      <c r="DD457" s="46" t="s">
        <v>246</v>
      </c>
      <c r="DE457" s="46" t="s">
        <v>265</v>
      </c>
      <c r="DF457" s="46" t="s">
        <v>246</v>
      </c>
      <c r="DG457" s="46" t="s">
        <v>246</v>
      </c>
      <c r="DH457" s="46" t="s">
        <v>247</v>
      </c>
      <c r="DK457" s="46" t="b">
        <f>vw_ET_Dataset_Public[[#This Row],[Event Location:  State PCODE]]=vw_ET_Dataset_Public[[#This Row],[Arrival from: Admin 1 PCODE]]</f>
        <v>0</v>
      </c>
      <c r="DL457" s="46" t="b">
        <f>vw_ET_Dataset_Public[[#This Row],[Event Location:  County PCODE]]=vw_ET_Dataset_Public[[#This Row],[Arrival from: Admin 2 PCODE]]</f>
        <v>0</v>
      </c>
      <c r="DM457" s="46" t="b">
        <f>vw_ET_Dataset_Public[[#This Row],[Event Location:  Payam PCODE]]=vw_ET_Dataset_Public[[#This Row],[Arrival from: Admin 3 PCODE]]</f>
        <v>0</v>
      </c>
      <c r="DN457" s="46" t="s">
        <v>3393</v>
      </c>
    </row>
    <row r="458" spans="1:118" x14ac:dyDescent="0.35">
      <c r="A458" s="46" t="s">
        <v>2247</v>
      </c>
      <c r="B458" s="47">
        <v>44431</v>
      </c>
      <c r="C458" s="47">
        <v>44414</v>
      </c>
      <c r="D458" s="47">
        <v>44420</v>
      </c>
      <c r="E458" s="46" t="s">
        <v>260</v>
      </c>
      <c r="F458" s="46" t="s">
        <v>83</v>
      </c>
      <c r="G458" s="46" t="s">
        <v>704</v>
      </c>
      <c r="H458" s="46" t="s">
        <v>91</v>
      </c>
      <c r="I458" s="46" t="s">
        <v>2249</v>
      </c>
      <c r="J458" s="46" t="s">
        <v>2248</v>
      </c>
      <c r="K458" s="46" t="s">
        <v>2250</v>
      </c>
      <c r="L458" s="46" t="s">
        <v>2251</v>
      </c>
      <c r="M458" s="46">
        <v>8.0333333000000007</v>
      </c>
      <c r="N458" s="46">
        <v>32.033333300000002</v>
      </c>
      <c r="O458" s="46" t="s">
        <v>232</v>
      </c>
      <c r="P458" s="46" t="s">
        <v>382</v>
      </c>
      <c r="Q458" s="46" t="s">
        <v>6</v>
      </c>
      <c r="U458" s="46" t="b">
        <v>1</v>
      </c>
      <c r="V458" s="46">
        <v>38</v>
      </c>
      <c r="W458" s="46">
        <v>228</v>
      </c>
      <c r="X458" s="46">
        <v>12</v>
      </c>
      <c r="Y458" s="46">
        <v>18</v>
      </c>
      <c r="Z458" s="46">
        <v>16</v>
      </c>
      <c r="AA458" s="46">
        <v>27</v>
      </c>
      <c r="AB458" s="46">
        <v>11</v>
      </c>
      <c r="AC458" s="46">
        <v>7</v>
      </c>
      <c r="AD458" s="46">
        <v>18</v>
      </c>
      <c r="AE458" s="46">
        <v>24</v>
      </c>
      <c r="AF458" s="46">
        <v>20</v>
      </c>
      <c r="AG458" s="46">
        <v>47</v>
      </c>
      <c r="AH458" s="46">
        <v>18</v>
      </c>
      <c r="AI458" s="46">
        <v>10</v>
      </c>
      <c r="AJ458" s="46">
        <v>91</v>
      </c>
      <c r="AK458" s="46">
        <v>137</v>
      </c>
      <c r="AL458" s="46">
        <v>72</v>
      </c>
      <c r="AM458" s="46">
        <v>17</v>
      </c>
      <c r="AN458" s="46">
        <v>228</v>
      </c>
      <c r="AO458" s="46" t="s">
        <v>12</v>
      </c>
      <c r="AP458" s="46" t="s">
        <v>48</v>
      </c>
      <c r="AR458" s="46" t="s">
        <v>272</v>
      </c>
      <c r="AV458" s="46" t="s">
        <v>255</v>
      </c>
      <c r="AX458" s="46" t="s">
        <v>29</v>
      </c>
      <c r="AY458" s="46" t="s">
        <v>2252</v>
      </c>
      <c r="BD458" s="46" t="s">
        <v>256</v>
      </c>
      <c r="BE458" s="46" t="b">
        <v>1</v>
      </c>
      <c r="BK458" s="46" t="b">
        <v>1</v>
      </c>
      <c r="BP458" s="46" t="s">
        <v>237</v>
      </c>
      <c r="BQ458" s="46" t="s">
        <v>242</v>
      </c>
      <c r="BR458" s="46" t="s">
        <v>238</v>
      </c>
      <c r="BS458" s="46" t="s">
        <v>260</v>
      </c>
      <c r="BT458" s="46" t="s">
        <v>83</v>
      </c>
      <c r="BU458" s="46" t="s">
        <v>704</v>
      </c>
      <c r="BV458" s="46" t="s">
        <v>91</v>
      </c>
      <c r="BX458" s="46" t="s">
        <v>2253</v>
      </c>
      <c r="BY458" s="46" t="s">
        <v>2255</v>
      </c>
      <c r="CA458" s="46" t="s">
        <v>244</v>
      </c>
      <c r="CB458" s="46" t="s">
        <v>240</v>
      </c>
      <c r="CC458" s="46" t="s">
        <v>2254</v>
      </c>
      <c r="CD458" s="46" t="s">
        <v>237</v>
      </c>
      <c r="CU458" s="46" t="s">
        <v>256</v>
      </c>
      <c r="CV458" s="46">
        <v>104</v>
      </c>
      <c r="CW458" s="46">
        <v>520</v>
      </c>
      <c r="CX458" s="46" t="s">
        <v>234</v>
      </c>
      <c r="CY458" s="46" t="s">
        <v>2256</v>
      </c>
      <c r="DA458" s="46" t="s">
        <v>246</v>
      </c>
      <c r="DB458" s="46" t="s">
        <v>246</v>
      </c>
      <c r="DC458" s="46" t="s">
        <v>246</v>
      </c>
      <c r="DD458" s="46" t="s">
        <v>246</v>
      </c>
      <c r="DE458" s="46" t="s">
        <v>246</v>
      </c>
      <c r="DF458" s="46" t="s">
        <v>246</v>
      </c>
      <c r="DG458" s="46" t="s">
        <v>246</v>
      </c>
      <c r="DH458" s="46" t="s">
        <v>247</v>
      </c>
      <c r="DK458" s="46" t="b">
        <f>vw_ET_Dataset_Public[[#This Row],[Event Location:  State PCODE]]=vw_ET_Dataset_Public[[#This Row],[Arrival from: Admin 1 PCODE]]</f>
        <v>1</v>
      </c>
      <c r="DL458" s="46" t="b">
        <f>vw_ET_Dataset_Public[[#This Row],[Event Location:  County PCODE]]=vw_ET_Dataset_Public[[#This Row],[Arrival from: Admin 2 PCODE]]</f>
        <v>1</v>
      </c>
      <c r="DM458" s="46" t="b">
        <f>vw_ET_Dataset_Public[[#This Row],[Event Location:  Payam PCODE]]=vw_ET_Dataset_Public[[#This Row],[Arrival from: Admin 3 PCODE]]</f>
        <v>0</v>
      </c>
      <c r="DN458" s="46" t="s">
        <v>3391</v>
      </c>
    </row>
    <row r="459" spans="1:118" x14ac:dyDescent="0.35">
      <c r="A459" s="46" t="s">
        <v>1561</v>
      </c>
      <c r="B459" s="47">
        <v>44431</v>
      </c>
      <c r="C459" s="47">
        <v>44425</v>
      </c>
      <c r="D459" s="47">
        <v>44431</v>
      </c>
      <c r="E459" s="46" t="s">
        <v>1461</v>
      </c>
      <c r="F459" s="46" t="s">
        <v>105</v>
      </c>
      <c r="G459" s="46" t="s">
        <v>1550</v>
      </c>
      <c r="H459" s="46" t="s">
        <v>106</v>
      </c>
      <c r="I459" s="46" t="s">
        <v>1551</v>
      </c>
      <c r="J459" s="46" t="s">
        <v>1549</v>
      </c>
      <c r="K459" s="46" t="s">
        <v>1552</v>
      </c>
      <c r="L459" s="46" t="s">
        <v>1553</v>
      </c>
      <c r="M459" s="46">
        <v>9.5288358360000007</v>
      </c>
      <c r="N459" s="46">
        <v>31.651464879999999</v>
      </c>
      <c r="O459" s="46" t="s">
        <v>232</v>
      </c>
      <c r="P459" s="46" t="s">
        <v>302</v>
      </c>
      <c r="Q459" s="46" t="s">
        <v>6</v>
      </c>
      <c r="U459" s="46" t="b">
        <v>1</v>
      </c>
      <c r="V459" s="46">
        <v>75</v>
      </c>
      <c r="W459" s="46">
        <v>303</v>
      </c>
      <c r="X459" s="46">
        <v>9</v>
      </c>
      <c r="Y459" s="46">
        <v>23</v>
      </c>
      <c r="Z459" s="46">
        <v>42</v>
      </c>
      <c r="AA459" s="46">
        <v>27</v>
      </c>
      <c r="AB459" s="46">
        <v>11</v>
      </c>
      <c r="AC459" s="46">
        <v>6</v>
      </c>
      <c r="AD459" s="46">
        <v>7</v>
      </c>
      <c r="AE459" s="46">
        <v>18</v>
      </c>
      <c r="AF459" s="46">
        <v>41</v>
      </c>
      <c r="AG459" s="46">
        <v>72</v>
      </c>
      <c r="AH459" s="46">
        <v>36</v>
      </c>
      <c r="AI459" s="46">
        <v>11</v>
      </c>
      <c r="AJ459" s="46">
        <v>118</v>
      </c>
      <c r="AK459" s="46">
        <v>185</v>
      </c>
      <c r="AL459" s="46">
        <v>57</v>
      </c>
      <c r="AM459" s="46">
        <v>17</v>
      </c>
      <c r="AN459" s="46">
        <v>303</v>
      </c>
      <c r="AO459" s="46" t="s">
        <v>13</v>
      </c>
      <c r="AP459" s="46" t="s">
        <v>48</v>
      </c>
      <c r="AR459" s="46" t="s">
        <v>272</v>
      </c>
      <c r="AV459" s="46" t="s">
        <v>1516</v>
      </c>
      <c r="AX459" s="46" t="s">
        <v>65</v>
      </c>
      <c r="BD459" s="46" t="s">
        <v>256</v>
      </c>
      <c r="BE459" s="46" t="b">
        <v>1</v>
      </c>
      <c r="BF459" s="46" t="b">
        <v>1</v>
      </c>
      <c r="BH459" s="46" t="b">
        <v>1</v>
      </c>
      <c r="BI459" s="46" t="b">
        <v>1</v>
      </c>
      <c r="BL459" s="46" t="b">
        <v>1</v>
      </c>
      <c r="BP459" s="46" t="s">
        <v>237</v>
      </c>
      <c r="BQ459" s="46" t="s">
        <v>242</v>
      </c>
      <c r="BR459" s="46" t="s">
        <v>238</v>
      </c>
      <c r="BS459" s="46" t="s">
        <v>260</v>
      </c>
      <c r="BT459" s="46" t="s">
        <v>83</v>
      </c>
      <c r="BU459" s="46" t="s">
        <v>667</v>
      </c>
      <c r="BV459" s="46" t="s">
        <v>88</v>
      </c>
      <c r="BX459" s="46" t="s">
        <v>680</v>
      </c>
      <c r="BY459" s="46" t="s">
        <v>681</v>
      </c>
      <c r="CA459" s="46" t="s">
        <v>1559</v>
      </c>
      <c r="CB459" s="46" t="s">
        <v>1558</v>
      </c>
      <c r="CC459" s="46" t="s">
        <v>680</v>
      </c>
      <c r="CD459" s="46" t="s">
        <v>237</v>
      </c>
      <c r="CU459" s="46" t="s">
        <v>264</v>
      </c>
      <c r="DA459" s="46" t="s">
        <v>245</v>
      </c>
      <c r="DB459" s="46" t="s">
        <v>265</v>
      </c>
      <c r="DC459" s="46" t="s">
        <v>265</v>
      </c>
      <c r="DD459" s="46" t="s">
        <v>265</v>
      </c>
      <c r="DE459" s="46" t="s">
        <v>245</v>
      </c>
      <c r="DF459" s="46" t="s">
        <v>245</v>
      </c>
      <c r="DG459" s="46" t="s">
        <v>265</v>
      </c>
      <c r="DH459" s="46" t="s">
        <v>247</v>
      </c>
      <c r="DK459" s="46" t="b">
        <f>vw_ET_Dataset_Public[[#This Row],[Event Location:  State PCODE]]=vw_ET_Dataset_Public[[#This Row],[Arrival from: Admin 1 PCODE]]</f>
        <v>0</v>
      </c>
      <c r="DL459" s="46" t="b">
        <f>vw_ET_Dataset_Public[[#This Row],[Event Location:  County PCODE]]=vw_ET_Dataset_Public[[#This Row],[Arrival from: Admin 2 PCODE]]</f>
        <v>0</v>
      </c>
      <c r="DM459" s="46" t="b">
        <f>vw_ET_Dataset_Public[[#This Row],[Event Location:  Payam PCODE]]=vw_ET_Dataset_Public[[#This Row],[Arrival from: Admin 3 PCODE]]</f>
        <v>0</v>
      </c>
      <c r="DN459" s="46" t="s">
        <v>3395</v>
      </c>
    </row>
    <row r="460" spans="1:118" x14ac:dyDescent="0.35">
      <c r="A460" s="46" t="s">
        <v>2420</v>
      </c>
      <c r="B460" s="47">
        <v>44431</v>
      </c>
      <c r="C460" s="47">
        <v>44427</v>
      </c>
      <c r="D460" s="47">
        <v>44431</v>
      </c>
      <c r="E460" s="46" t="s">
        <v>260</v>
      </c>
      <c r="F460" s="46" t="s">
        <v>83</v>
      </c>
      <c r="G460" s="46" t="s">
        <v>704</v>
      </c>
      <c r="H460" s="46" t="s">
        <v>91</v>
      </c>
      <c r="I460" s="46" t="s">
        <v>831</v>
      </c>
      <c r="J460" s="46" t="s">
        <v>830</v>
      </c>
      <c r="K460" s="46" t="s">
        <v>832</v>
      </c>
      <c r="L460" s="46" t="s">
        <v>830</v>
      </c>
      <c r="M460" s="46">
        <v>7.7833332999999998</v>
      </c>
      <c r="N460" s="46">
        <v>31.766666699999998</v>
      </c>
      <c r="O460" s="46" t="s">
        <v>232</v>
      </c>
      <c r="P460" s="46" t="s">
        <v>382</v>
      </c>
      <c r="Q460" s="46" t="s">
        <v>6</v>
      </c>
      <c r="U460" s="46" t="b">
        <v>1</v>
      </c>
      <c r="V460" s="46">
        <v>219</v>
      </c>
      <c r="W460" s="46">
        <v>1477</v>
      </c>
      <c r="X460" s="46">
        <v>77</v>
      </c>
      <c r="Y460" s="46">
        <v>120</v>
      </c>
      <c r="Z460" s="46">
        <v>106</v>
      </c>
      <c r="AA460" s="46">
        <v>176</v>
      </c>
      <c r="AB460" s="46">
        <v>70</v>
      </c>
      <c r="AC460" s="46">
        <v>42</v>
      </c>
      <c r="AD460" s="46">
        <v>120</v>
      </c>
      <c r="AE460" s="46">
        <v>155</v>
      </c>
      <c r="AF460" s="46">
        <v>127</v>
      </c>
      <c r="AG460" s="46">
        <v>302</v>
      </c>
      <c r="AH460" s="46">
        <v>120</v>
      </c>
      <c r="AI460" s="46">
        <v>62</v>
      </c>
      <c r="AJ460" s="46">
        <v>591</v>
      </c>
      <c r="AK460" s="46">
        <v>886</v>
      </c>
      <c r="AL460" s="46">
        <v>472</v>
      </c>
      <c r="AM460" s="46">
        <v>104</v>
      </c>
      <c r="AN460" s="46">
        <v>1477</v>
      </c>
      <c r="AO460" s="46" t="s">
        <v>12</v>
      </c>
      <c r="AP460" s="46" t="s">
        <v>48</v>
      </c>
      <c r="AR460" s="46" t="s">
        <v>272</v>
      </c>
      <c r="AV460" s="46" t="s">
        <v>255</v>
      </c>
      <c r="AX460" s="46" t="s">
        <v>65</v>
      </c>
      <c r="BD460" s="46" t="s">
        <v>256</v>
      </c>
      <c r="BE460" s="46" t="b">
        <v>1</v>
      </c>
      <c r="BK460" s="46" t="b">
        <v>1</v>
      </c>
      <c r="BP460" s="46" t="s">
        <v>237</v>
      </c>
      <c r="BQ460" s="46" t="s">
        <v>242</v>
      </c>
      <c r="BR460" s="46" t="s">
        <v>238</v>
      </c>
      <c r="BS460" s="46" t="s">
        <v>260</v>
      </c>
      <c r="BT460" s="46" t="s">
        <v>83</v>
      </c>
      <c r="BU460" s="46" t="s">
        <v>704</v>
      </c>
      <c r="BV460" s="46" t="s">
        <v>91</v>
      </c>
      <c r="BX460" s="46" t="s">
        <v>830</v>
      </c>
      <c r="BY460" s="46" t="s">
        <v>831</v>
      </c>
      <c r="CA460" s="46" t="s">
        <v>832</v>
      </c>
      <c r="CB460" s="46" t="s">
        <v>830</v>
      </c>
      <c r="CC460" s="46" t="s">
        <v>2421</v>
      </c>
      <c r="CD460" s="46" t="s">
        <v>237</v>
      </c>
      <c r="CU460" s="46" t="s">
        <v>256</v>
      </c>
      <c r="CV460" s="46">
        <v>64</v>
      </c>
      <c r="CW460" s="46">
        <v>320</v>
      </c>
      <c r="CX460" s="46" t="s">
        <v>272</v>
      </c>
      <c r="CY460" s="46" t="s">
        <v>2256</v>
      </c>
      <c r="DA460" s="46" t="s">
        <v>265</v>
      </c>
      <c r="DB460" s="46" t="s">
        <v>265</v>
      </c>
      <c r="DC460" s="46" t="s">
        <v>265</v>
      </c>
      <c r="DD460" s="46" t="s">
        <v>246</v>
      </c>
      <c r="DE460" s="46" t="s">
        <v>246</v>
      </c>
      <c r="DF460" s="46" t="s">
        <v>265</v>
      </c>
      <c r="DG460" s="46" t="s">
        <v>246</v>
      </c>
      <c r="DH460" s="46" t="s">
        <v>247</v>
      </c>
      <c r="DK460" s="46" t="b">
        <f>vw_ET_Dataset_Public[[#This Row],[Event Location:  State PCODE]]=vw_ET_Dataset_Public[[#This Row],[Arrival from: Admin 1 PCODE]]</f>
        <v>1</v>
      </c>
      <c r="DL460" s="46" t="b">
        <f>vw_ET_Dataset_Public[[#This Row],[Event Location:  County PCODE]]=vw_ET_Dataset_Public[[#This Row],[Arrival from: Admin 2 PCODE]]</f>
        <v>1</v>
      </c>
      <c r="DM460" s="46" t="b">
        <f>vw_ET_Dataset_Public[[#This Row],[Event Location:  Payam PCODE]]=vw_ET_Dataset_Public[[#This Row],[Arrival from: Admin 3 PCODE]]</f>
        <v>1</v>
      </c>
      <c r="DN460" s="46" t="s">
        <v>3390</v>
      </c>
    </row>
    <row r="461" spans="1:118" x14ac:dyDescent="0.35">
      <c r="A461" s="46" t="s">
        <v>1822</v>
      </c>
      <c r="B461" s="47">
        <v>44433</v>
      </c>
      <c r="C461" s="47">
        <v>44424</v>
      </c>
      <c r="D461" s="47">
        <v>44428</v>
      </c>
      <c r="E461" s="46" t="s">
        <v>1626</v>
      </c>
      <c r="F461" s="46" t="s">
        <v>111</v>
      </c>
      <c r="G461" s="46" t="s">
        <v>1806</v>
      </c>
      <c r="H461" s="46" t="s">
        <v>1804</v>
      </c>
      <c r="I461" s="46" t="s">
        <v>1818</v>
      </c>
      <c r="J461" s="46" t="s">
        <v>1817</v>
      </c>
      <c r="K461" s="46" t="s">
        <v>1826</v>
      </c>
      <c r="L461" s="46" t="s">
        <v>1827</v>
      </c>
      <c r="M461" s="46">
        <v>7.933681</v>
      </c>
      <c r="N461" s="46">
        <v>29.545604000000001</v>
      </c>
      <c r="O461" s="46" t="s">
        <v>253</v>
      </c>
      <c r="P461" s="46" t="s">
        <v>233</v>
      </c>
      <c r="Q461" s="46" t="s">
        <v>6</v>
      </c>
      <c r="R461" s="46" t="b">
        <v>1</v>
      </c>
      <c r="V461" s="46">
        <v>105</v>
      </c>
      <c r="W461" s="46">
        <v>635</v>
      </c>
      <c r="X461" s="46">
        <v>38</v>
      </c>
      <c r="Y461" s="46">
        <v>60</v>
      </c>
      <c r="Z461" s="46">
        <v>76</v>
      </c>
      <c r="AA461" s="46">
        <v>98</v>
      </c>
      <c r="AB461" s="46">
        <v>32</v>
      </c>
      <c r="AC461" s="46">
        <v>7</v>
      </c>
      <c r="AD461" s="46">
        <v>47</v>
      </c>
      <c r="AE461" s="46">
        <v>62</v>
      </c>
      <c r="AF461" s="46">
        <v>79</v>
      </c>
      <c r="AG461" s="46">
        <v>89</v>
      </c>
      <c r="AH461" s="46">
        <v>32</v>
      </c>
      <c r="AI461" s="46">
        <v>15</v>
      </c>
      <c r="AJ461" s="46">
        <v>311</v>
      </c>
      <c r="AK461" s="46">
        <v>324</v>
      </c>
      <c r="AL461" s="46">
        <v>207</v>
      </c>
      <c r="AM461" s="46">
        <v>22</v>
      </c>
      <c r="AN461" s="46">
        <v>635</v>
      </c>
      <c r="AO461" s="46" t="s">
        <v>12</v>
      </c>
      <c r="AP461" s="46" t="s">
        <v>48</v>
      </c>
      <c r="AR461" s="46" t="s">
        <v>409</v>
      </c>
      <c r="AV461" s="46" t="s">
        <v>255</v>
      </c>
      <c r="AX461" s="46" t="s">
        <v>29</v>
      </c>
      <c r="AZ461" s="46" t="s">
        <v>919</v>
      </c>
      <c r="BA461" s="46" t="b">
        <v>1</v>
      </c>
      <c r="BC461" s="46" t="b">
        <v>1</v>
      </c>
      <c r="BD461" s="46" t="s">
        <v>256</v>
      </c>
      <c r="BE461" s="46" t="b">
        <v>1</v>
      </c>
      <c r="BF461" s="46" t="b">
        <v>1</v>
      </c>
      <c r="BH461" s="46" t="b">
        <v>1</v>
      </c>
      <c r="BJ461" s="46" t="b">
        <v>1</v>
      </c>
      <c r="BL461" s="46" t="b">
        <v>1</v>
      </c>
      <c r="BP461" s="46" t="s">
        <v>237</v>
      </c>
      <c r="BQ461" s="46" t="s">
        <v>242</v>
      </c>
      <c r="BR461" s="46" t="s">
        <v>238</v>
      </c>
      <c r="BS461" s="46" t="s">
        <v>1626</v>
      </c>
      <c r="BT461" s="46" t="s">
        <v>111</v>
      </c>
      <c r="BU461" s="46" t="s">
        <v>1806</v>
      </c>
      <c r="BV461" s="46" t="s">
        <v>1804</v>
      </c>
      <c r="BX461" s="46" t="s">
        <v>1817</v>
      </c>
      <c r="BY461" s="46" t="s">
        <v>1818</v>
      </c>
      <c r="CA461" s="46" t="s">
        <v>244</v>
      </c>
      <c r="CB461" s="46" t="s">
        <v>240</v>
      </c>
      <c r="CC461" s="46" t="s">
        <v>1828</v>
      </c>
      <c r="CD461" s="46" t="s">
        <v>237</v>
      </c>
      <c r="CU461" s="46" t="s">
        <v>264</v>
      </c>
      <c r="DA461" s="46" t="s">
        <v>245</v>
      </c>
      <c r="DB461" s="46" t="s">
        <v>245</v>
      </c>
      <c r="DC461" s="46" t="s">
        <v>245</v>
      </c>
      <c r="DD461" s="46" t="s">
        <v>246</v>
      </c>
      <c r="DE461" s="46" t="s">
        <v>265</v>
      </c>
      <c r="DF461" s="46" t="s">
        <v>245</v>
      </c>
      <c r="DG461" s="46" t="s">
        <v>246</v>
      </c>
      <c r="DH461" s="46" t="s">
        <v>247</v>
      </c>
      <c r="DK461" s="46" t="b">
        <f>vw_ET_Dataset_Public[[#This Row],[Event Location:  State PCODE]]=vw_ET_Dataset_Public[[#This Row],[Arrival from: Admin 1 PCODE]]</f>
        <v>1</v>
      </c>
      <c r="DL461" s="46" t="b">
        <f>vw_ET_Dataset_Public[[#This Row],[Event Location:  County PCODE]]=vw_ET_Dataset_Public[[#This Row],[Arrival from: Admin 2 PCODE]]</f>
        <v>1</v>
      </c>
      <c r="DM461" s="46" t="b">
        <f>vw_ET_Dataset_Public[[#This Row],[Event Location:  Payam PCODE]]=vw_ET_Dataset_Public[[#This Row],[Arrival from: Admin 3 PCODE]]</f>
        <v>1</v>
      </c>
      <c r="DN461" s="46" t="s">
        <v>3390</v>
      </c>
    </row>
    <row r="462" spans="1:118" x14ac:dyDescent="0.35">
      <c r="A462" s="46" t="s">
        <v>1816</v>
      </c>
      <c r="B462" s="47">
        <v>44433</v>
      </c>
      <c r="C462" s="47">
        <v>44424</v>
      </c>
      <c r="D462" s="47">
        <v>44428</v>
      </c>
      <c r="E462" s="46" t="s">
        <v>1626</v>
      </c>
      <c r="F462" s="46" t="s">
        <v>111</v>
      </c>
      <c r="G462" s="46" t="s">
        <v>1806</v>
      </c>
      <c r="H462" s="46" t="s">
        <v>1804</v>
      </c>
      <c r="I462" s="46" t="s">
        <v>1818</v>
      </c>
      <c r="J462" s="46" t="s">
        <v>1817</v>
      </c>
      <c r="K462" s="46" t="s">
        <v>1823</v>
      </c>
      <c r="L462" s="46" t="s">
        <v>1824</v>
      </c>
      <c r="M462" s="46">
        <v>7.9867970000000001</v>
      </c>
      <c r="N462" s="46">
        <v>29.43515</v>
      </c>
      <c r="O462" s="46" t="s">
        <v>253</v>
      </c>
      <c r="P462" s="46" t="s">
        <v>233</v>
      </c>
      <c r="Q462" s="46" t="s">
        <v>6</v>
      </c>
      <c r="R462" s="46" t="b">
        <v>1</v>
      </c>
      <c r="S462" s="46" t="b">
        <v>0</v>
      </c>
      <c r="T462" s="46" t="b">
        <v>0</v>
      </c>
      <c r="U462" s="46" t="b">
        <v>0</v>
      </c>
      <c r="V462" s="46">
        <v>105</v>
      </c>
      <c r="W462" s="46">
        <v>635</v>
      </c>
      <c r="X462" s="46">
        <v>38</v>
      </c>
      <c r="Y462" s="46">
        <v>60</v>
      </c>
      <c r="Z462" s="46">
        <v>76</v>
      </c>
      <c r="AA462" s="46">
        <v>98</v>
      </c>
      <c r="AB462" s="46">
        <v>32</v>
      </c>
      <c r="AC462" s="46">
        <v>7</v>
      </c>
      <c r="AD462" s="46">
        <v>47</v>
      </c>
      <c r="AE462" s="46">
        <v>62</v>
      </c>
      <c r="AF462" s="46">
        <v>79</v>
      </c>
      <c r="AG462" s="46">
        <v>89</v>
      </c>
      <c r="AH462" s="46">
        <v>32</v>
      </c>
      <c r="AI462" s="46">
        <v>15</v>
      </c>
      <c r="AJ462" s="46">
        <v>311</v>
      </c>
      <c r="AK462" s="46">
        <v>324</v>
      </c>
      <c r="AL462" s="46">
        <v>207</v>
      </c>
      <c r="AM462" s="46">
        <v>22</v>
      </c>
      <c r="AN462" s="46">
        <v>635</v>
      </c>
      <c r="AO462" s="46" t="s">
        <v>12</v>
      </c>
      <c r="AP462" s="46" t="s">
        <v>48</v>
      </c>
      <c r="AR462" s="46" t="s">
        <v>272</v>
      </c>
      <c r="AV462" s="46" t="s">
        <v>255</v>
      </c>
      <c r="AX462" s="46" t="s">
        <v>29</v>
      </c>
      <c r="AZ462" s="46" t="s">
        <v>906</v>
      </c>
      <c r="BA462" s="46" t="b">
        <v>1</v>
      </c>
      <c r="BB462" s="46" t="b">
        <v>0</v>
      </c>
      <c r="BC462" s="46" t="b">
        <v>0</v>
      </c>
      <c r="BD462" s="46" t="s">
        <v>256</v>
      </c>
      <c r="BE462" s="46" t="b">
        <v>1</v>
      </c>
      <c r="BF462" s="46" t="b">
        <v>1</v>
      </c>
      <c r="BG462" s="46" t="b">
        <v>0</v>
      </c>
      <c r="BH462" s="46" t="b">
        <v>0</v>
      </c>
      <c r="BI462" s="46" t="b">
        <v>0</v>
      </c>
      <c r="BJ462" s="46" t="b">
        <v>0</v>
      </c>
      <c r="BK462" s="46" t="b">
        <v>0</v>
      </c>
      <c r="BL462" s="46" t="b">
        <v>0</v>
      </c>
      <c r="BM462" s="46" t="b">
        <v>0</v>
      </c>
      <c r="BO462" s="46" t="b">
        <v>0</v>
      </c>
      <c r="BP462" s="46" t="s">
        <v>237</v>
      </c>
      <c r="BQ462" s="46" t="s">
        <v>242</v>
      </c>
      <c r="BR462" s="46" t="s">
        <v>238</v>
      </c>
      <c r="BS462" s="46" t="s">
        <v>1626</v>
      </c>
      <c r="BT462" s="46" t="s">
        <v>111</v>
      </c>
      <c r="BU462" s="46" t="s">
        <v>1806</v>
      </c>
      <c r="BV462" s="46" t="s">
        <v>1804</v>
      </c>
      <c r="BX462" s="46" t="s">
        <v>1817</v>
      </c>
      <c r="BY462" s="46" t="s">
        <v>1818</v>
      </c>
      <c r="CA462" s="46" t="s">
        <v>244</v>
      </c>
      <c r="CB462" s="46" t="s">
        <v>240</v>
      </c>
      <c r="CC462" s="46" t="s">
        <v>1825</v>
      </c>
      <c r="CD462" s="46" t="s">
        <v>237</v>
      </c>
      <c r="CU462" s="46" t="s">
        <v>237</v>
      </c>
      <c r="DA462" s="46" t="s">
        <v>245</v>
      </c>
      <c r="DB462" s="46" t="s">
        <v>245</v>
      </c>
      <c r="DC462" s="46" t="s">
        <v>245</v>
      </c>
      <c r="DD462" s="46" t="s">
        <v>246</v>
      </c>
      <c r="DE462" s="46" t="s">
        <v>265</v>
      </c>
      <c r="DF462" s="46" t="s">
        <v>245</v>
      </c>
      <c r="DG462" s="46" t="s">
        <v>246</v>
      </c>
      <c r="DH462" s="46" t="s">
        <v>247</v>
      </c>
      <c r="DK462" s="46" t="b">
        <f>vw_ET_Dataset_Public[[#This Row],[Event Location:  State PCODE]]=vw_ET_Dataset_Public[[#This Row],[Arrival from: Admin 1 PCODE]]</f>
        <v>1</v>
      </c>
      <c r="DL462" s="46" t="b">
        <f>vw_ET_Dataset_Public[[#This Row],[Event Location:  County PCODE]]=vw_ET_Dataset_Public[[#This Row],[Arrival from: Admin 2 PCODE]]</f>
        <v>1</v>
      </c>
      <c r="DM462" s="46" t="b">
        <f>vw_ET_Dataset_Public[[#This Row],[Event Location:  Payam PCODE]]=vw_ET_Dataset_Public[[#This Row],[Arrival from: Admin 3 PCODE]]</f>
        <v>1</v>
      </c>
      <c r="DN462" s="46" t="s">
        <v>3390</v>
      </c>
    </row>
    <row r="463" spans="1:118" x14ac:dyDescent="0.35">
      <c r="A463" s="46" t="s">
        <v>1812</v>
      </c>
      <c r="B463" s="47">
        <v>44433</v>
      </c>
      <c r="C463" s="47">
        <v>44424</v>
      </c>
      <c r="D463" s="47">
        <v>44428</v>
      </c>
      <c r="E463" s="46" t="s">
        <v>1626</v>
      </c>
      <c r="F463" s="46" t="s">
        <v>111</v>
      </c>
      <c r="G463" s="46" t="s">
        <v>1806</v>
      </c>
      <c r="H463" s="46" t="s">
        <v>1804</v>
      </c>
      <c r="I463" s="46" t="s">
        <v>1840</v>
      </c>
      <c r="J463" s="46" t="s">
        <v>1839</v>
      </c>
      <c r="K463" s="46" t="s">
        <v>1844</v>
      </c>
      <c r="L463" s="46" t="s">
        <v>1845</v>
      </c>
      <c r="M463" s="46">
        <v>8.0760000000000005</v>
      </c>
      <c r="N463" s="46">
        <v>29.431999999999999</v>
      </c>
      <c r="O463" s="46" t="s">
        <v>253</v>
      </c>
      <c r="P463" s="46" t="s">
        <v>233</v>
      </c>
      <c r="Q463" s="46" t="s">
        <v>6</v>
      </c>
      <c r="R463" s="46" t="b">
        <v>1</v>
      </c>
      <c r="V463" s="46">
        <v>150</v>
      </c>
      <c r="W463" s="46">
        <v>900</v>
      </c>
      <c r="X463" s="46">
        <v>38</v>
      </c>
      <c r="Y463" s="46">
        <v>58</v>
      </c>
      <c r="Z463" s="46">
        <v>142</v>
      </c>
      <c r="AA463" s="46">
        <v>164</v>
      </c>
      <c r="AB463" s="46">
        <v>32</v>
      </c>
      <c r="AC463" s="46">
        <v>7</v>
      </c>
      <c r="AD463" s="46">
        <v>47</v>
      </c>
      <c r="AE463" s="46">
        <v>62</v>
      </c>
      <c r="AF463" s="46">
        <v>145</v>
      </c>
      <c r="AG463" s="46">
        <v>155</v>
      </c>
      <c r="AH463" s="46">
        <v>35</v>
      </c>
      <c r="AI463" s="46">
        <v>15</v>
      </c>
      <c r="AJ463" s="46">
        <v>441</v>
      </c>
      <c r="AK463" s="46">
        <v>459</v>
      </c>
      <c r="AL463" s="46">
        <v>205</v>
      </c>
      <c r="AM463" s="46">
        <v>22</v>
      </c>
      <c r="AN463" s="46">
        <v>900</v>
      </c>
      <c r="AO463" s="46" t="s">
        <v>12</v>
      </c>
      <c r="AP463" s="46" t="s">
        <v>48</v>
      </c>
      <c r="AR463" s="46" t="s">
        <v>272</v>
      </c>
      <c r="AV463" s="46" t="s">
        <v>255</v>
      </c>
      <c r="AX463" s="46" t="s">
        <v>29</v>
      </c>
      <c r="AZ463" s="46" t="s">
        <v>906</v>
      </c>
      <c r="BA463" s="46" t="b">
        <v>1</v>
      </c>
      <c r="BD463" s="46" t="s">
        <v>256</v>
      </c>
      <c r="BE463" s="46" t="b">
        <v>1</v>
      </c>
      <c r="BF463" s="46" t="b">
        <v>1</v>
      </c>
      <c r="BP463" s="46" t="s">
        <v>237</v>
      </c>
      <c r="BQ463" s="46" t="s">
        <v>242</v>
      </c>
      <c r="BR463" s="46" t="s">
        <v>238</v>
      </c>
      <c r="BS463" s="46" t="s">
        <v>1626</v>
      </c>
      <c r="BT463" s="46" t="s">
        <v>111</v>
      </c>
      <c r="BU463" s="46" t="s">
        <v>1806</v>
      </c>
      <c r="BV463" s="46" t="s">
        <v>1804</v>
      </c>
      <c r="BX463" s="46" t="s">
        <v>1839</v>
      </c>
      <c r="BY463" s="46" t="s">
        <v>1840</v>
      </c>
      <c r="CA463" s="46" t="s">
        <v>244</v>
      </c>
      <c r="CB463" s="46" t="s">
        <v>240</v>
      </c>
      <c r="CC463" s="46" t="s">
        <v>1846</v>
      </c>
      <c r="CD463" s="46" t="s">
        <v>237</v>
      </c>
      <c r="CU463" s="46" t="s">
        <v>264</v>
      </c>
      <c r="DA463" s="46" t="s">
        <v>245</v>
      </c>
      <c r="DB463" s="46" t="s">
        <v>245</v>
      </c>
      <c r="DC463" s="46" t="s">
        <v>245</v>
      </c>
      <c r="DD463" s="46" t="s">
        <v>246</v>
      </c>
      <c r="DE463" s="46" t="s">
        <v>246</v>
      </c>
      <c r="DF463" s="46" t="s">
        <v>245</v>
      </c>
      <c r="DG463" s="46" t="s">
        <v>265</v>
      </c>
      <c r="DH463" s="46" t="s">
        <v>247</v>
      </c>
      <c r="DK463" s="46" t="b">
        <f>vw_ET_Dataset_Public[[#This Row],[Event Location:  State PCODE]]=vw_ET_Dataset_Public[[#This Row],[Arrival from: Admin 1 PCODE]]</f>
        <v>1</v>
      </c>
      <c r="DL463" s="46" t="b">
        <f>vw_ET_Dataset_Public[[#This Row],[Event Location:  County PCODE]]=vw_ET_Dataset_Public[[#This Row],[Arrival from: Admin 2 PCODE]]</f>
        <v>1</v>
      </c>
      <c r="DM463" s="46" t="b">
        <f>vw_ET_Dataset_Public[[#This Row],[Event Location:  Payam PCODE]]=vw_ET_Dataset_Public[[#This Row],[Arrival from: Admin 3 PCODE]]</f>
        <v>1</v>
      </c>
      <c r="DN463" s="46" t="s">
        <v>3390</v>
      </c>
    </row>
    <row r="464" spans="1:118" x14ac:dyDescent="0.35">
      <c r="A464" s="46" t="s">
        <v>1803</v>
      </c>
      <c r="B464" s="47">
        <v>44433</v>
      </c>
      <c r="C464" s="47">
        <v>44424</v>
      </c>
      <c r="D464" s="47">
        <v>44428</v>
      </c>
      <c r="E464" s="46" t="s">
        <v>1626</v>
      </c>
      <c r="F464" s="46" t="s">
        <v>111</v>
      </c>
      <c r="G464" s="46" t="s">
        <v>1806</v>
      </c>
      <c r="H464" s="46" t="s">
        <v>1804</v>
      </c>
      <c r="I464" s="46" t="s">
        <v>1840</v>
      </c>
      <c r="J464" s="46" t="s">
        <v>1839</v>
      </c>
      <c r="K464" s="46" t="s">
        <v>1841</v>
      </c>
      <c r="L464" s="46" t="s">
        <v>1842</v>
      </c>
      <c r="M464" s="46">
        <v>8.1120000000000001</v>
      </c>
      <c r="N464" s="46">
        <v>29.413</v>
      </c>
      <c r="O464" s="46" t="s">
        <v>253</v>
      </c>
      <c r="P464" s="46" t="s">
        <v>233</v>
      </c>
      <c r="Q464" s="46" t="s">
        <v>6</v>
      </c>
      <c r="R464" s="46" t="b">
        <v>1</v>
      </c>
      <c r="V464" s="46">
        <v>197</v>
      </c>
      <c r="W464" s="46">
        <v>1184</v>
      </c>
      <c r="X464" s="46">
        <v>109</v>
      </c>
      <c r="Y464" s="46">
        <v>121</v>
      </c>
      <c r="Z464" s="46">
        <v>142</v>
      </c>
      <c r="AA464" s="46">
        <v>164</v>
      </c>
      <c r="AB464" s="46">
        <v>39</v>
      </c>
      <c r="AC464" s="46">
        <v>6</v>
      </c>
      <c r="AD464" s="46">
        <v>129</v>
      </c>
      <c r="AE464" s="46">
        <v>73</v>
      </c>
      <c r="AF464" s="46">
        <v>145</v>
      </c>
      <c r="AG464" s="46">
        <v>185</v>
      </c>
      <c r="AH464" s="46">
        <v>56</v>
      </c>
      <c r="AI464" s="46">
        <v>15</v>
      </c>
      <c r="AJ464" s="46">
        <v>581</v>
      </c>
      <c r="AK464" s="46">
        <v>603</v>
      </c>
      <c r="AL464" s="46">
        <v>432</v>
      </c>
      <c r="AM464" s="46">
        <v>21</v>
      </c>
      <c r="AN464" s="46">
        <v>1184</v>
      </c>
      <c r="AO464" s="46" t="s">
        <v>12</v>
      </c>
      <c r="AP464" s="46" t="s">
        <v>48</v>
      </c>
      <c r="AR464" s="46" t="s">
        <v>272</v>
      </c>
      <c r="AV464" s="46" t="s">
        <v>255</v>
      </c>
      <c r="AX464" s="46" t="s">
        <v>29</v>
      </c>
      <c r="AZ464" s="46" t="s">
        <v>919</v>
      </c>
      <c r="BA464" s="46" t="b">
        <v>1</v>
      </c>
      <c r="BC464" s="46" t="b">
        <v>1</v>
      </c>
      <c r="BD464" s="46" t="s">
        <v>256</v>
      </c>
      <c r="BE464" s="46" t="b">
        <v>1</v>
      </c>
      <c r="BF464" s="46" t="b">
        <v>1</v>
      </c>
      <c r="BJ464" s="46" t="b">
        <v>1</v>
      </c>
      <c r="BP464" s="46" t="s">
        <v>237</v>
      </c>
      <c r="BQ464" s="46" t="s">
        <v>242</v>
      </c>
      <c r="BR464" s="46" t="s">
        <v>238</v>
      </c>
      <c r="BS464" s="46" t="s">
        <v>1626</v>
      </c>
      <c r="BT464" s="46" t="s">
        <v>111</v>
      </c>
      <c r="BU464" s="46" t="s">
        <v>1806</v>
      </c>
      <c r="BV464" s="46" t="s">
        <v>1804</v>
      </c>
      <c r="BX464" s="46" t="s">
        <v>1839</v>
      </c>
      <c r="BY464" s="46" t="s">
        <v>1840</v>
      </c>
      <c r="CA464" s="46" t="s">
        <v>244</v>
      </c>
      <c r="CB464" s="46" t="s">
        <v>240</v>
      </c>
      <c r="CC464" s="46" t="s">
        <v>1843</v>
      </c>
      <c r="CD464" s="46" t="s">
        <v>237</v>
      </c>
      <c r="CU464" s="46" t="s">
        <v>264</v>
      </c>
      <c r="DA464" s="46" t="s">
        <v>245</v>
      </c>
      <c r="DB464" s="46" t="s">
        <v>245</v>
      </c>
      <c r="DC464" s="46" t="s">
        <v>245</v>
      </c>
      <c r="DD464" s="46" t="s">
        <v>246</v>
      </c>
      <c r="DE464" s="46" t="s">
        <v>246</v>
      </c>
      <c r="DF464" s="46" t="s">
        <v>265</v>
      </c>
      <c r="DG464" s="46" t="s">
        <v>265</v>
      </c>
      <c r="DH464" s="46" t="s">
        <v>247</v>
      </c>
      <c r="DK464" s="46" t="b">
        <f>vw_ET_Dataset_Public[[#This Row],[Event Location:  State PCODE]]=vw_ET_Dataset_Public[[#This Row],[Arrival from: Admin 1 PCODE]]</f>
        <v>1</v>
      </c>
      <c r="DL464" s="46" t="b">
        <f>vw_ET_Dataset_Public[[#This Row],[Event Location:  County PCODE]]=vw_ET_Dataset_Public[[#This Row],[Arrival from: Admin 2 PCODE]]</f>
        <v>1</v>
      </c>
      <c r="DM464" s="46" t="b">
        <f>vw_ET_Dataset_Public[[#This Row],[Event Location:  Payam PCODE]]=vw_ET_Dataset_Public[[#This Row],[Arrival from: Admin 3 PCODE]]</f>
        <v>1</v>
      </c>
      <c r="DN464" s="46" t="s">
        <v>3390</v>
      </c>
    </row>
    <row r="465" spans="1:118" x14ac:dyDescent="0.35">
      <c r="A465" s="46" t="s">
        <v>2786</v>
      </c>
      <c r="B465" s="47">
        <v>44433</v>
      </c>
      <c r="C465" s="47">
        <v>44425</v>
      </c>
      <c r="D465" s="47">
        <v>44428</v>
      </c>
      <c r="E465" s="46" t="s">
        <v>902</v>
      </c>
      <c r="F465" s="46" t="s">
        <v>62</v>
      </c>
      <c r="G465" s="46" t="s">
        <v>2259</v>
      </c>
      <c r="H465" s="46" t="s">
        <v>96</v>
      </c>
      <c r="I465" s="46" t="s">
        <v>2260</v>
      </c>
      <c r="J465" s="46" t="s">
        <v>2258</v>
      </c>
      <c r="K465" s="46" t="s">
        <v>2261</v>
      </c>
      <c r="L465" s="46" t="s">
        <v>2262</v>
      </c>
      <c r="M465" s="46">
        <v>9.0069999999999997</v>
      </c>
      <c r="N465" s="46">
        <v>27.302</v>
      </c>
      <c r="O465" s="46" t="s">
        <v>253</v>
      </c>
      <c r="P465" s="46" t="s">
        <v>271</v>
      </c>
      <c r="Q465" s="46" t="s">
        <v>6</v>
      </c>
      <c r="R465" s="46" t="b">
        <v>1</v>
      </c>
      <c r="V465" s="46">
        <v>61</v>
      </c>
      <c r="W465" s="46">
        <v>366</v>
      </c>
      <c r="X465" s="46">
        <v>12</v>
      </c>
      <c r="Y465" s="46">
        <v>21</v>
      </c>
      <c r="Z465" s="46">
        <v>37</v>
      </c>
      <c r="AA465" s="46">
        <v>43</v>
      </c>
      <c r="AB465" s="46">
        <v>45</v>
      </c>
      <c r="AC465" s="46">
        <v>22</v>
      </c>
      <c r="AD465" s="46">
        <v>15</v>
      </c>
      <c r="AE465" s="46">
        <v>24</v>
      </c>
      <c r="AF465" s="46">
        <v>33</v>
      </c>
      <c r="AG465" s="46">
        <v>51</v>
      </c>
      <c r="AH465" s="46">
        <v>39</v>
      </c>
      <c r="AI465" s="46">
        <v>24</v>
      </c>
      <c r="AJ465" s="46">
        <v>180</v>
      </c>
      <c r="AK465" s="46">
        <v>186</v>
      </c>
      <c r="AL465" s="46">
        <v>72</v>
      </c>
      <c r="AM465" s="46">
        <v>46</v>
      </c>
      <c r="AN465" s="46">
        <v>366</v>
      </c>
      <c r="AO465" s="46" t="s">
        <v>12</v>
      </c>
      <c r="AP465" s="46" t="s">
        <v>48</v>
      </c>
      <c r="AR465" s="46" t="s">
        <v>272</v>
      </c>
      <c r="AV465" s="46" t="s">
        <v>255</v>
      </c>
      <c r="AX465" s="46" t="s">
        <v>65</v>
      </c>
      <c r="AY465" s="46" t="s">
        <v>292</v>
      </c>
      <c r="BD465" s="46" t="s">
        <v>256</v>
      </c>
      <c r="BE465" s="46" t="b">
        <v>1</v>
      </c>
      <c r="BP465" s="46" t="s">
        <v>237</v>
      </c>
      <c r="BQ465" s="46" t="s">
        <v>242</v>
      </c>
      <c r="BR465" s="46" t="s">
        <v>238</v>
      </c>
      <c r="BS465" s="46" t="s">
        <v>902</v>
      </c>
      <c r="BT465" s="46" t="s">
        <v>62</v>
      </c>
      <c r="BU465" s="46" t="s">
        <v>2259</v>
      </c>
      <c r="BV465" s="46" t="s">
        <v>96</v>
      </c>
      <c r="BX465" s="46" t="s">
        <v>2258</v>
      </c>
      <c r="BY465" s="46" t="s">
        <v>2260</v>
      </c>
      <c r="CA465" s="46" t="s">
        <v>244</v>
      </c>
      <c r="CB465" s="46" t="s">
        <v>240</v>
      </c>
      <c r="CC465" s="46" t="s">
        <v>2263</v>
      </c>
      <c r="CD465" s="46" t="s">
        <v>237</v>
      </c>
      <c r="CU465" s="46" t="s">
        <v>256</v>
      </c>
      <c r="CV465" s="46">
        <v>745</v>
      </c>
      <c r="CW465" s="46">
        <v>4461</v>
      </c>
      <c r="CX465" s="46" t="s">
        <v>272</v>
      </c>
      <c r="CY465" s="46" t="s">
        <v>2256</v>
      </c>
      <c r="DA465" s="46" t="s">
        <v>245</v>
      </c>
      <c r="DB465" s="46" t="s">
        <v>245</v>
      </c>
      <c r="DC465" s="46" t="s">
        <v>245</v>
      </c>
      <c r="DD465" s="46" t="s">
        <v>246</v>
      </c>
      <c r="DE465" s="46" t="s">
        <v>246</v>
      </c>
      <c r="DF465" s="46" t="s">
        <v>265</v>
      </c>
      <c r="DG465" s="46" t="s">
        <v>246</v>
      </c>
      <c r="DH465" s="46" t="s">
        <v>247</v>
      </c>
      <c r="DK465" s="46" t="b">
        <f>vw_ET_Dataset_Public[[#This Row],[Event Location:  State PCODE]]=vw_ET_Dataset_Public[[#This Row],[Arrival from: Admin 1 PCODE]]</f>
        <v>1</v>
      </c>
      <c r="DL465" s="46" t="b">
        <f>vw_ET_Dataset_Public[[#This Row],[Event Location:  County PCODE]]=vw_ET_Dataset_Public[[#This Row],[Arrival from: Admin 2 PCODE]]</f>
        <v>1</v>
      </c>
      <c r="DM465" s="46" t="b">
        <f>vw_ET_Dataset_Public[[#This Row],[Event Location:  Payam PCODE]]=vw_ET_Dataset_Public[[#This Row],[Arrival from: Admin 3 PCODE]]</f>
        <v>1</v>
      </c>
      <c r="DN465" s="46" t="s">
        <v>3390</v>
      </c>
    </row>
    <row r="466" spans="1:118" x14ac:dyDescent="0.35">
      <c r="A466" s="46" t="s">
        <v>2257</v>
      </c>
      <c r="B466" s="47">
        <v>44433</v>
      </c>
      <c r="C466" s="47">
        <v>44425</v>
      </c>
      <c r="D466" s="47">
        <v>44428</v>
      </c>
      <c r="E466" s="46" t="s">
        <v>902</v>
      </c>
      <c r="F466" s="46" t="s">
        <v>62</v>
      </c>
      <c r="G466" s="46" t="s">
        <v>2259</v>
      </c>
      <c r="H466" s="46" t="s">
        <v>96</v>
      </c>
      <c r="I466" s="46" t="s">
        <v>2428</v>
      </c>
      <c r="J466" s="46" t="s">
        <v>2427</v>
      </c>
      <c r="K466" s="46" t="s">
        <v>2429</v>
      </c>
      <c r="L466" s="46" t="s">
        <v>2430</v>
      </c>
      <c r="M466" s="46">
        <v>9.1310000000000002</v>
      </c>
      <c r="N466" s="46">
        <v>26.754999999999999</v>
      </c>
      <c r="O466" s="46" t="s">
        <v>253</v>
      </c>
      <c r="P466" s="46" t="s">
        <v>271</v>
      </c>
      <c r="Q466" s="46" t="s">
        <v>6</v>
      </c>
      <c r="R466" s="46" t="b">
        <v>1</v>
      </c>
      <c r="V466" s="46">
        <v>52</v>
      </c>
      <c r="W466" s="46">
        <v>312</v>
      </c>
      <c r="X466" s="46">
        <v>11</v>
      </c>
      <c r="Y466" s="46">
        <v>19</v>
      </c>
      <c r="Z466" s="46">
        <v>48</v>
      </c>
      <c r="AA466" s="46">
        <v>37</v>
      </c>
      <c r="AB466" s="46">
        <v>28</v>
      </c>
      <c r="AC466" s="46">
        <v>9</v>
      </c>
      <c r="AD466" s="46">
        <v>13</v>
      </c>
      <c r="AE466" s="46">
        <v>22</v>
      </c>
      <c r="AF466" s="46">
        <v>39</v>
      </c>
      <c r="AG466" s="46">
        <v>41</v>
      </c>
      <c r="AH466" s="46">
        <v>30</v>
      </c>
      <c r="AI466" s="46">
        <v>15</v>
      </c>
      <c r="AJ466" s="46">
        <v>152</v>
      </c>
      <c r="AK466" s="46">
        <v>160</v>
      </c>
      <c r="AL466" s="46">
        <v>65</v>
      </c>
      <c r="AM466" s="46">
        <v>24</v>
      </c>
      <c r="AN466" s="46">
        <v>312</v>
      </c>
      <c r="AO466" s="46" t="s">
        <v>12</v>
      </c>
      <c r="AP466" s="46" t="s">
        <v>48</v>
      </c>
      <c r="AR466" s="46" t="s">
        <v>272</v>
      </c>
      <c r="AV466" s="46" t="s">
        <v>255</v>
      </c>
      <c r="AX466" s="46" t="s">
        <v>65</v>
      </c>
      <c r="BD466" s="46" t="s">
        <v>256</v>
      </c>
      <c r="BE466" s="46" t="b">
        <v>1</v>
      </c>
      <c r="BP466" s="46" t="s">
        <v>237</v>
      </c>
      <c r="BQ466" s="46" t="s">
        <v>242</v>
      </c>
      <c r="BR466" s="46" t="s">
        <v>238</v>
      </c>
      <c r="BS466" s="46" t="s">
        <v>902</v>
      </c>
      <c r="BT466" s="46" t="s">
        <v>62</v>
      </c>
      <c r="BU466" s="46" t="s">
        <v>2259</v>
      </c>
      <c r="BV466" s="46" t="s">
        <v>96</v>
      </c>
      <c r="BX466" s="46" t="s">
        <v>2258</v>
      </c>
      <c r="BY466" s="46" t="s">
        <v>2260</v>
      </c>
      <c r="CA466" s="46" t="s">
        <v>244</v>
      </c>
      <c r="CB466" s="46" t="s">
        <v>240</v>
      </c>
      <c r="CC466" s="46" t="s">
        <v>2431</v>
      </c>
      <c r="CD466" s="46" t="s">
        <v>237</v>
      </c>
      <c r="CU466" s="46" t="s">
        <v>256</v>
      </c>
      <c r="CV466" s="46">
        <v>126</v>
      </c>
      <c r="CW466" s="46">
        <v>748</v>
      </c>
      <c r="CX466" s="46" t="s">
        <v>272</v>
      </c>
      <c r="CY466" s="46" t="s">
        <v>2256</v>
      </c>
      <c r="DA466" s="46" t="s">
        <v>245</v>
      </c>
      <c r="DB466" s="46" t="s">
        <v>245</v>
      </c>
      <c r="DC466" s="46" t="s">
        <v>245</v>
      </c>
      <c r="DD466" s="46" t="s">
        <v>265</v>
      </c>
      <c r="DE466" s="46" t="s">
        <v>246</v>
      </c>
      <c r="DF466" s="46" t="s">
        <v>265</v>
      </c>
      <c r="DG466" s="46" t="s">
        <v>246</v>
      </c>
      <c r="DH466" s="46" t="s">
        <v>247</v>
      </c>
      <c r="DK466" s="46" t="b">
        <f>vw_ET_Dataset_Public[[#This Row],[Event Location:  State PCODE]]=vw_ET_Dataset_Public[[#This Row],[Arrival from: Admin 1 PCODE]]</f>
        <v>1</v>
      </c>
      <c r="DL466" s="46" t="b">
        <f>vw_ET_Dataset_Public[[#This Row],[Event Location:  County PCODE]]=vw_ET_Dataset_Public[[#This Row],[Arrival from: Admin 2 PCODE]]</f>
        <v>1</v>
      </c>
      <c r="DM466" s="46" t="b">
        <f>vw_ET_Dataset_Public[[#This Row],[Event Location:  Payam PCODE]]=vw_ET_Dataset_Public[[#This Row],[Arrival from: Admin 3 PCODE]]</f>
        <v>0</v>
      </c>
      <c r="DN466" s="46" t="s">
        <v>3391</v>
      </c>
    </row>
    <row r="467" spans="1:118" x14ac:dyDescent="0.35">
      <c r="A467" s="46" t="s">
        <v>1829</v>
      </c>
      <c r="B467" s="47">
        <v>44433</v>
      </c>
      <c r="C467" s="47">
        <v>44425</v>
      </c>
      <c r="D467" s="47">
        <v>44428</v>
      </c>
      <c r="E467" s="46" t="s">
        <v>1626</v>
      </c>
      <c r="F467" s="46" t="s">
        <v>111</v>
      </c>
      <c r="G467" s="46" t="s">
        <v>1806</v>
      </c>
      <c r="H467" s="46" t="s">
        <v>1804</v>
      </c>
      <c r="I467" s="46" t="s">
        <v>1807</v>
      </c>
      <c r="J467" s="46" t="s">
        <v>1805</v>
      </c>
      <c r="K467" s="46" t="s">
        <v>1808</v>
      </c>
      <c r="L467" s="46" t="s">
        <v>1809</v>
      </c>
      <c r="M467" s="46">
        <v>7.61416</v>
      </c>
      <c r="N467" s="46">
        <v>29.146470000000001</v>
      </c>
      <c r="O467" s="46" t="s">
        <v>253</v>
      </c>
      <c r="P467" s="46" t="s">
        <v>271</v>
      </c>
      <c r="Q467" s="46" t="s">
        <v>6</v>
      </c>
      <c r="R467" s="46" t="b">
        <v>1</v>
      </c>
      <c r="V467" s="46">
        <v>425</v>
      </c>
      <c r="W467" s="46">
        <v>2552</v>
      </c>
      <c r="X467" s="46">
        <v>229</v>
      </c>
      <c r="Y467" s="46">
        <v>218</v>
      </c>
      <c r="Z467" s="46">
        <v>242</v>
      </c>
      <c r="AA467" s="46">
        <v>313</v>
      </c>
      <c r="AB467" s="46">
        <v>166</v>
      </c>
      <c r="AC467" s="46">
        <v>83</v>
      </c>
      <c r="AD467" s="46">
        <v>229</v>
      </c>
      <c r="AE467" s="46">
        <v>222</v>
      </c>
      <c r="AF467" s="46">
        <v>245</v>
      </c>
      <c r="AG467" s="46">
        <v>341</v>
      </c>
      <c r="AH467" s="46">
        <v>175</v>
      </c>
      <c r="AI467" s="46">
        <v>89</v>
      </c>
      <c r="AJ467" s="46">
        <v>1251</v>
      </c>
      <c r="AK467" s="46">
        <v>1301</v>
      </c>
      <c r="AL467" s="46">
        <v>898</v>
      </c>
      <c r="AM467" s="46">
        <v>172</v>
      </c>
      <c r="AN467" s="46">
        <v>2552</v>
      </c>
      <c r="AO467" s="46" t="s">
        <v>12</v>
      </c>
      <c r="AP467" s="46" t="s">
        <v>48</v>
      </c>
      <c r="AR467" s="46" t="s">
        <v>272</v>
      </c>
      <c r="AV467" s="46" t="s">
        <v>255</v>
      </c>
      <c r="AX467" s="46" t="s">
        <v>29</v>
      </c>
      <c r="AZ467" s="46" t="s">
        <v>919</v>
      </c>
      <c r="BA467" s="46" t="b">
        <v>1</v>
      </c>
      <c r="BC467" s="46" t="b">
        <v>1</v>
      </c>
      <c r="BD467" s="46" t="s">
        <v>256</v>
      </c>
      <c r="BE467" s="46" t="b">
        <v>1</v>
      </c>
      <c r="BF467" s="46" t="b">
        <v>1</v>
      </c>
      <c r="BJ467" s="46" t="b">
        <v>1</v>
      </c>
      <c r="BP467" s="46" t="s">
        <v>237</v>
      </c>
      <c r="BQ467" s="46" t="s">
        <v>242</v>
      </c>
      <c r="BR467" s="46" t="s">
        <v>238</v>
      </c>
      <c r="BS467" s="46" t="s">
        <v>1626</v>
      </c>
      <c r="BT467" s="46" t="s">
        <v>111</v>
      </c>
      <c r="BU467" s="46" t="s">
        <v>1806</v>
      </c>
      <c r="BV467" s="46" t="s">
        <v>1804</v>
      </c>
      <c r="BX467" s="46" t="s">
        <v>1805</v>
      </c>
      <c r="BY467" s="46" t="s">
        <v>1807</v>
      </c>
      <c r="CA467" s="46" t="s">
        <v>244</v>
      </c>
      <c r="CB467" s="46" t="s">
        <v>240</v>
      </c>
      <c r="CC467" s="46" t="s">
        <v>1810</v>
      </c>
      <c r="CD467" s="46" t="s">
        <v>237</v>
      </c>
      <c r="CU467" s="46" t="s">
        <v>237</v>
      </c>
      <c r="DA467" s="46" t="s">
        <v>245</v>
      </c>
      <c r="DB467" s="46" t="s">
        <v>245</v>
      </c>
      <c r="DC467" s="46" t="s">
        <v>245</v>
      </c>
      <c r="DD467" s="46" t="s">
        <v>246</v>
      </c>
      <c r="DE467" s="46" t="s">
        <v>246</v>
      </c>
      <c r="DF467" s="46" t="s">
        <v>245</v>
      </c>
      <c r="DG467" s="46" t="s">
        <v>245</v>
      </c>
      <c r="DH467" s="46" t="s">
        <v>247</v>
      </c>
      <c r="DK467" s="46" t="b">
        <f>vw_ET_Dataset_Public[[#This Row],[Event Location:  State PCODE]]=vw_ET_Dataset_Public[[#This Row],[Arrival from: Admin 1 PCODE]]</f>
        <v>1</v>
      </c>
      <c r="DL467" s="46" t="b">
        <f>vw_ET_Dataset_Public[[#This Row],[Event Location:  County PCODE]]=vw_ET_Dataset_Public[[#This Row],[Arrival from: Admin 2 PCODE]]</f>
        <v>1</v>
      </c>
      <c r="DM467" s="46" t="b">
        <f>vw_ET_Dataset_Public[[#This Row],[Event Location:  Payam PCODE]]=vw_ET_Dataset_Public[[#This Row],[Arrival from: Admin 3 PCODE]]</f>
        <v>1</v>
      </c>
      <c r="DN467" s="46" t="s">
        <v>3390</v>
      </c>
    </row>
    <row r="468" spans="1:118" x14ac:dyDescent="0.35">
      <c r="A468" s="46" t="s">
        <v>1834</v>
      </c>
      <c r="B468" s="47">
        <v>44433</v>
      </c>
      <c r="C468" s="47">
        <v>44425</v>
      </c>
      <c r="D468" s="47">
        <v>44428</v>
      </c>
      <c r="E468" s="46" t="s">
        <v>1626</v>
      </c>
      <c r="F468" s="46" t="s">
        <v>111</v>
      </c>
      <c r="G468" s="46" t="s">
        <v>1806</v>
      </c>
      <c r="H468" s="46" t="s">
        <v>1804</v>
      </c>
      <c r="I468" s="46" t="s">
        <v>1807</v>
      </c>
      <c r="J468" s="46" t="s">
        <v>1805</v>
      </c>
      <c r="K468" s="46" t="s">
        <v>1813</v>
      </c>
      <c r="L468" s="46" t="s">
        <v>1814</v>
      </c>
      <c r="M468" s="46">
        <v>7.7489999999999997</v>
      </c>
      <c r="N468" s="46">
        <v>29.152999999999999</v>
      </c>
      <c r="O468" s="46" t="s">
        <v>253</v>
      </c>
      <c r="P468" s="46" t="s">
        <v>271</v>
      </c>
      <c r="Q468" s="46" t="s">
        <v>6</v>
      </c>
      <c r="R468" s="46" t="b">
        <v>1</v>
      </c>
      <c r="V468" s="46">
        <v>279</v>
      </c>
      <c r="W468" s="46">
        <v>1671</v>
      </c>
      <c r="X468" s="46">
        <v>156</v>
      </c>
      <c r="Y468" s="46">
        <v>145</v>
      </c>
      <c r="Z468" s="46">
        <v>169</v>
      </c>
      <c r="AA468" s="46">
        <v>246</v>
      </c>
      <c r="AB468" s="46">
        <v>93</v>
      </c>
      <c r="AC468" s="46">
        <v>10</v>
      </c>
      <c r="AD468" s="46">
        <v>156</v>
      </c>
      <c r="AE468" s="46">
        <v>149</v>
      </c>
      <c r="AF468" s="46">
        <v>172</v>
      </c>
      <c r="AG468" s="46">
        <v>258</v>
      </c>
      <c r="AH468" s="46">
        <v>102</v>
      </c>
      <c r="AI468" s="46">
        <v>15</v>
      </c>
      <c r="AJ468" s="46">
        <v>819</v>
      </c>
      <c r="AK468" s="46">
        <v>852</v>
      </c>
      <c r="AL468" s="46">
        <v>606</v>
      </c>
      <c r="AM468" s="46">
        <v>25</v>
      </c>
      <c r="AN468" s="46">
        <v>1671</v>
      </c>
      <c r="AO468" s="46" t="s">
        <v>12</v>
      </c>
      <c r="AP468" s="46" t="s">
        <v>48</v>
      </c>
      <c r="AR468" s="46" t="s">
        <v>272</v>
      </c>
      <c r="AV468" s="46" t="s">
        <v>255</v>
      </c>
      <c r="AX468" s="46" t="s">
        <v>29</v>
      </c>
      <c r="AZ468" s="46" t="s">
        <v>919</v>
      </c>
      <c r="BA468" s="46" t="b">
        <v>1</v>
      </c>
      <c r="BC468" s="46" t="b">
        <v>1</v>
      </c>
      <c r="BD468" s="46" t="s">
        <v>256</v>
      </c>
      <c r="BE468" s="46" t="b">
        <v>1</v>
      </c>
      <c r="BF468" s="46" t="b">
        <v>1</v>
      </c>
      <c r="BJ468" s="46" t="b">
        <v>1</v>
      </c>
      <c r="BP468" s="46" t="s">
        <v>237</v>
      </c>
      <c r="BQ468" s="46" t="s">
        <v>242</v>
      </c>
      <c r="BR468" s="46" t="s">
        <v>238</v>
      </c>
      <c r="BS468" s="46" t="s">
        <v>1626</v>
      </c>
      <c r="BT468" s="46" t="s">
        <v>111</v>
      </c>
      <c r="BU468" s="46" t="s">
        <v>1806</v>
      </c>
      <c r="BV468" s="46" t="s">
        <v>1804</v>
      </c>
      <c r="BX468" s="46" t="s">
        <v>1805</v>
      </c>
      <c r="BY468" s="46" t="s">
        <v>1807</v>
      </c>
      <c r="CA468" s="46" t="s">
        <v>244</v>
      </c>
      <c r="CB468" s="46" t="s">
        <v>240</v>
      </c>
      <c r="CC468" s="46" t="s">
        <v>1815</v>
      </c>
      <c r="CD468" s="46" t="s">
        <v>237</v>
      </c>
      <c r="CU468" s="46" t="s">
        <v>237</v>
      </c>
      <c r="DA468" s="46" t="s">
        <v>245</v>
      </c>
      <c r="DB468" s="46" t="s">
        <v>245</v>
      </c>
      <c r="DC468" s="46" t="s">
        <v>245</v>
      </c>
      <c r="DD468" s="46" t="s">
        <v>246</v>
      </c>
      <c r="DE468" s="46" t="s">
        <v>246</v>
      </c>
      <c r="DF468" s="46" t="s">
        <v>245</v>
      </c>
      <c r="DG468" s="46" t="s">
        <v>265</v>
      </c>
      <c r="DH468" s="46" t="s">
        <v>247</v>
      </c>
      <c r="DK468" s="46" t="b">
        <f>vw_ET_Dataset_Public[[#This Row],[Event Location:  State PCODE]]=vw_ET_Dataset_Public[[#This Row],[Arrival from: Admin 1 PCODE]]</f>
        <v>1</v>
      </c>
      <c r="DL468" s="46" t="b">
        <f>vw_ET_Dataset_Public[[#This Row],[Event Location:  County PCODE]]=vw_ET_Dataset_Public[[#This Row],[Arrival from: Admin 2 PCODE]]</f>
        <v>1</v>
      </c>
      <c r="DM468" s="46" t="b">
        <f>vw_ET_Dataset_Public[[#This Row],[Event Location:  Payam PCODE]]=vw_ET_Dataset_Public[[#This Row],[Arrival from: Admin 3 PCODE]]</f>
        <v>1</v>
      </c>
      <c r="DN468" s="46" t="s">
        <v>3390</v>
      </c>
    </row>
    <row r="469" spans="1:118" x14ac:dyDescent="0.35">
      <c r="A469" s="46" t="s">
        <v>1838</v>
      </c>
      <c r="B469" s="47">
        <v>44433</v>
      </c>
      <c r="C469" s="47">
        <v>44425</v>
      </c>
      <c r="D469" s="47">
        <v>44428</v>
      </c>
      <c r="E469" s="46" t="s">
        <v>1626</v>
      </c>
      <c r="F469" s="46" t="s">
        <v>111</v>
      </c>
      <c r="G469" s="46" t="s">
        <v>1806</v>
      </c>
      <c r="H469" s="46" t="s">
        <v>1804</v>
      </c>
      <c r="I469" s="46" t="s">
        <v>1818</v>
      </c>
      <c r="J469" s="46" t="s">
        <v>1817</v>
      </c>
      <c r="K469" s="46" t="s">
        <v>1819</v>
      </c>
      <c r="L469" s="46" t="s">
        <v>1820</v>
      </c>
      <c r="M469" s="46">
        <v>8.0129999999999999</v>
      </c>
      <c r="N469" s="46">
        <v>29.454000000000001</v>
      </c>
      <c r="O469" s="46" t="s">
        <v>253</v>
      </c>
      <c r="P469" s="46" t="s">
        <v>271</v>
      </c>
      <c r="Q469" s="46" t="s">
        <v>6</v>
      </c>
      <c r="R469" s="46" t="b">
        <v>1</v>
      </c>
      <c r="V469" s="46">
        <v>116</v>
      </c>
      <c r="W469" s="46">
        <v>696</v>
      </c>
      <c r="X469" s="46">
        <v>41</v>
      </c>
      <c r="Y469" s="46">
        <v>63</v>
      </c>
      <c r="Z469" s="46">
        <v>79</v>
      </c>
      <c r="AA469" s="46">
        <v>116</v>
      </c>
      <c r="AB469" s="46">
        <v>35</v>
      </c>
      <c r="AC469" s="46">
        <v>7</v>
      </c>
      <c r="AD469" s="46">
        <v>50</v>
      </c>
      <c r="AE469" s="46">
        <v>65</v>
      </c>
      <c r="AF469" s="46">
        <v>82</v>
      </c>
      <c r="AG469" s="46">
        <v>107</v>
      </c>
      <c r="AH469" s="46">
        <v>36</v>
      </c>
      <c r="AI469" s="46">
        <v>15</v>
      </c>
      <c r="AJ469" s="46">
        <v>341</v>
      </c>
      <c r="AK469" s="46">
        <v>355</v>
      </c>
      <c r="AL469" s="46">
        <v>219</v>
      </c>
      <c r="AM469" s="46">
        <v>22</v>
      </c>
      <c r="AN469" s="46">
        <v>696</v>
      </c>
      <c r="AO469" s="46" t="s">
        <v>12</v>
      </c>
      <c r="AP469" s="46" t="s">
        <v>48</v>
      </c>
      <c r="AR469" s="46" t="s">
        <v>272</v>
      </c>
      <c r="AV469" s="46" t="s">
        <v>255</v>
      </c>
      <c r="AX469" s="46" t="s">
        <v>29</v>
      </c>
      <c r="AZ469" s="46" t="s">
        <v>906</v>
      </c>
      <c r="BA469" s="46" t="b">
        <v>1</v>
      </c>
      <c r="BD469" s="46" t="s">
        <v>256</v>
      </c>
      <c r="BE469" s="46" t="b">
        <v>1</v>
      </c>
      <c r="BF469" s="46" t="b">
        <v>1</v>
      </c>
      <c r="BJ469" s="46" t="b">
        <v>1</v>
      </c>
      <c r="BP469" s="46" t="s">
        <v>237</v>
      </c>
      <c r="BQ469" s="46" t="s">
        <v>242</v>
      </c>
      <c r="BR469" s="46" t="s">
        <v>238</v>
      </c>
      <c r="BS469" s="46" t="s">
        <v>1626</v>
      </c>
      <c r="BT469" s="46" t="s">
        <v>111</v>
      </c>
      <c r="BU469" s="46" t="s">
        <v>1806</v>
      </c>
      <c r="BV469" s="46" t="s">
        <v>1804</v>
      </c>
      <c r="BX469" s="46" t="s">
        <v>1817</v>
      </c>
      <c r="BY469" s="46" t="s">
        <v>1818</v>
      </c>
      <c r="CA469" s="46" t="s">
        <v>244</v>
      </c>
      <c r="CB469" s="46" t="s">
        <v>240</v>
      </c>
      <c r="CC469" s="46" t="s">
        <v>1821</v>
      </c>
      <c r="CD469" s="46" t="s">
        <v>237</v>
      </c>
      <c r="CU469" s="46" t="s">
        <v>237</v>
      </c>
      <c r="DA469" s="46" t="s">
        <v>245</v>
      </c>
      <c r="DB469" s="46" t="s">
        <v>245</v>
      </c>
      <c r="DC469" s="46" t="s">
        <v>245</v>
      </c>
      <c r="DD469" s="46" t="s">
        <v>265</v>
      </c>
      <c r="DE469" s="46" t="s">
        <v>246</v>
      </c>
      <c r="DF469" s="46" t="s">
        <v>245</v>
      </c>
      <c r="DG469" s="46" t="s">
        <v>246</v>
      </c>
      <c r="DH469" s="46" t="s">
        <v>247</v>
      </c>
      <c r="DK469" s="46" t="b">
        <f>vw_ET_Dataset_Public[[#This Row],[Event Location:  State PCODE]]=vw_ET_Dataset_Public[[#This Row],[Arrival from: Admin 1 PCODE]]</f>
        <v>1</v>
      </c>
      <c r="DL469" s="46" t="b">
        <f>vw_ET_Dataset_Public[[#This Row],[Event Location:  County PCODE]]=vw_ET_Dataset_Public[[#This Row],[Arrival from: Admin 2 PCODE]]</f>
        <v>1</v>
      </c>
      <c r="DM469" s="46" t="b">
        <f>vw_ET_Dataset_Public[[#This Row],[Event Location:  Payam PCODE]]=vw_ET_Dataset_Public[[#This Row],[Arrival from: Admin 3 PCODE]]</f>
        <v>1</v>
      </c>
      <c r="DN469" s="46" t="s">
        <v>3390</v>
      </c>
    </row>
    <row r="470" spans="1:118" x14ac:dyDescent="0.35">
      <c r="A470" s="46" t="s">
        <v>2720</v>
      </c>
      <c r="B470" s="47">
        <v>44433</v>
      </c>
      <c r="C470" s="47">
        <v>44425</v>
      </c>
      <c r="D470" s="47">
        <v>44428</v>
      </c>
      <c r="E470" s="46" t="s">
        <v>1626</v>
      </c>
      <c r="F470" s="46" t="s">
        <v>111</v>
      </c>
      <c r="G470" s="46" t="s">
        <v>1806</v>
      </c>
      <c r="H470" s="46" t="s">
        <v>1804</v>
      </c>
      <c r="I470" s="46" t="s">
        <v>1831</v>
      </c>
      <c r="J470" s="46" t="s">
        <v>1830</v>
      </c>
      <c r="K470" s="46" t="s">
        <v>1832</v>
      </c>
      <c r="L470" s="46" t="s">
        <v>1140</v>
      </c>
      <c r="M470" s="46">
        <v>7.9829999999999997</v>
      </c>
      <c r="N470" s="46">
        <v>29.283000000000001</v>
      </c>
      <c r="O470" s="46" t="s">
        <v>253</v>
      </c>
      <c r="P470" s="46" t="s">
        <v>233</v>
      </c>
      <c r="Q470" s="46" t="s">
        <v>6</v>
      </c>
      <c r="R470" s="46" t="b">
        <v>1</v>
      </c>
      <c r="V470" s="46">
        <v>248</v>
      </c>
      <c r="W470" s="46">
        <v>1490</v>
      </c>
      <c r="X470" s="46">
        <v>156</v>
      </c>
      <c r="Y470" s="46">
        <v>145</v>
      </c>
      <c r="Z470" s="46">
        <v>169</v>
      </c>
      <c r="AA470" s="46">
        <v>201</v>
      </c>
      <c r="AB470" s="46">
        <v>49</v>
      </c>
      <c r="AC470" s="46">
        <v>10</v>
      </c>
      <c r="AD470" s="46">
        <v>156</v>
      </c>
      <c r="AE470" s="46">
        <v>149</v>
      </c>
      <c r="AF470" s="46">
        <v>172</v>
      </c>
      <c r="AG470" s="46">
        <v>212</v>
      </c>
      <c r="AH470" s="46">
        <v>56</v>
      </c>
      <c r="AI470" s="46">
        <v>15</v>
      </c>
      <c r="AJ470" s="46">
        <v>730</v>
      </c>
      <c r="AK470" s="46">
        <v>760</v>
      </c>
      <c r="AL470" s="46">
        <v>606</v>
      </c>
      <c r="AM470" s="46">
        <v>25</v>
      </c>
      <c r="AN470" s="46">
        <v>1490</v>
      </c>
      <c r="AO470" s="46" t="s">
        <v>12</v>
      </c>
      <c r="AP470" s="46" t="s">
        <v>48</v>
      </c>
      <c r="AR470" s="46" t="s">
        <v>409</v>
      </c>
      <c r="AV470" s="46" t="s">
        <v>255</v>
      </c>
      <c r="AX470" s="46" t="s">
        <v>29</v>
      </c>
      <c r="AZ470" s="46" t="s">
        <v>919</v>
      </c>
      <c r="BA470" s="46" t="b">
        <v>1</v>
      </c>
      <c r="BC470" s="46" t="b">
        <v>1</v>
      </c>
      <c r="BD470" s="46" t="s">
        <v>256</v>
      </c>
      <c r="BE470" s="46" t="b">
        <v>1</v>
      </c>
      <c r="BF470" s="46" t="b">
        <v>1</v>
      </c>
      <c r="BH470" s="46" t="b">
        <v>1</v>
      </c>
      <c r="BJ470" s="46" t="b">
        <v>1</v>
      </c>
      <c r="BL470" s="46" t="b">
        <v>1</v>
      </c>
      <c r="BP470" s="46" t="s">
        <v>237</v>
      </c>
      <c r="BQ470" s="46" t="s">
        <v>242</v>
      </c>
      <c r="BR470" s="46" t="s">
        <v>238</v>
      </c>
      <c r="BS470" s="46" t="s">
        <v>1626</v>
      </c>
      <c r="BT470" s="46" t="s">
        <v>111</v>
      </c>
      <c r="BU470" s="46" t="s">
        <v>1806</v>
      </c>
      <c r="BV470" s="46" t="s">
        <v>1804</v>
      </c>
      <c r="BX470" s="46" t="s">
        <v>1830</v>
      </c>
      <c r="BY470" s="46" t="s">
        <v>1831</v>
      </c>
      <c r="CA470" s="46" t="s">
        <v>244</v>
      </c>
      <c r="CB470" s="46" t="s">
        <v>240</v>
      </c>
      <c r="CC470" s="46" t="s">
        <v>1833</v>
      </c>
      <c r="CD470" s="46" t="s">
        <v>237</v>
      </c>
      <c r="CU470" s="46" t="s">
        <v>264</v>
      </c>
      <c r="DA470" s="46" t="s">
        <v>246</v>
      </c>
      <c r="DB470" s="46" t="s">
        <v>265</v>
      </c>
      <c r="DC470" s="46" t="s">
        <v>246</v>
      </c>
      <c r="DD470" s="46" t="s">
        <v>265</v>
      </c>
      <c r="DE470" s="46" t="s">
        <v>246</v>
      </c>
      <c r="DF470" s="46" t="s">
        <v>245</v>
      </c>
      <c r="DG470" s="46" t="s">
        <v>246</v>
      </c>
      <c r="DH470" s="46" t="s">
        <v>247</v>
      </c>
      <c r="DK470" s="46" t="b">
        <f>vw_ET_Dataset_Public[[#This Row],[Event Location:  State PCODE]]=vw_ET_Dataset_Public[[#This Row],[Arrival from: Admin 1 PCODE]]</f>
        <v>1</v>
      </c>
      <c r="DL470" s="46" t="b">
        <f>vw_ET_Dataset_Public[[#This Row],[Event Location:  County PCODE]]=vw_ET_Dataset_Public[[#This Row],[Arrival from: Admin 2 PCODE]]</f>
        <v>1</v>
      </c>
      <c r="DM470" s="46" t="b">
        <f>vw_ET_Dataset_Public[[#This Row],[Event Location:  Payam PCODE]]=vw_ET_Dataset_Public[[#This Row],[Arrival from: Admin 3 PCODE]]</f>
        <v>1</v>
      </c>
      <c r="DN470" s="46" t="s">
        <v>3390</v>
      </c>
    </row>
    <row r="471" spans="1:118" x14ac:dyDescent="0.35">
      <c r="A471" s="46" t="s">
        <v>2721</v>
      </c>
      <c r="B471" s="47">
        <v>44433</v>
      </c>
      <c r="C471" s="47">
        <v>44425</v>
      </c>
      <c r="D471" s="47">
        <v>44428</v>
      </c>
      <c r="E471" s="46" t="s">
        <v>1626</v>
      </c>
      <c r="F471" s="46" t="s">
        <v>111</v>
      </c>
      <c r="G471" s="46" t="s">
        <v>1806</v>
      </c>
      <c r="H471" s="46" t="s">
        <v>1804</v>
      </c>
      <c r="I471" s="46" t="s">
        <v>1831</v>
      </c>
      <c r="J471" s="46" t="s">
        <v>1830</v>
      </c>
      <c r="K471" s="46" t="s">
        <v>1835</v>
      </c>
      <c r="L471" s="46" t="s">
        <v>1836</v>
      </c>
      <c r="M471" s="46">
        <v>7.9859999999999998</v>
      </c>
      <c r="N471" s="46">
        <v>29.315999999999999</v>
      </c>
      <c r="O471" s="46" t="s">
        <v>253</v>
      </c>
      <c r="P471" s="46" t="s">
        <v>233</v>
      </c>
      <c r="Q471" s="46" t="s">
        <v>6</v>
      </c>
      <c r="R471" s="46" t="b">
        <v>1</v>
      </c>
      <c r="V471" s="46">
        <v>233</v>
      </c>
      <c r="W471" s="46">
        <v>1400</v>
      </c>
      <c r="X471" s="46">
        <v>136</v>
      </c>
      <c r="Y471" s="46">
        <v>141</v>
      </c>
      <c r="Z471" s="46">
        <v>169</v>
      </c>
      <c r="AA471" s="46">
        <v>191</v>
      </c>
      <c r="AB471" s="46">
        <v>39</v>
      </c>
      <c r="AC471" s="46">
        <v>10</v>
      </c>
      <c r="AD471" s="46">
        <v>156</v>
      </c>
      <c r="AE471" s="46">
        <v>99</v>
      </c>
      <c r="AF471" s="46">
        <v>172</v>
      </c>
      <c r="AG471" s="46">
        <v>212</v>
      </c>
      <c r="AH471" s="46">
        <v>56</v>
      </c>
      <c r="AI471" s="46">
        <v>19</v>
      </c>
      <c r="AJ471" s="46">
        <v>686</v>
      </c>
      <c r="AK471" s="46">
        <v>714</v>
      </c>
      <c r="AL471" s="46">
        <v>532</v>
      </c>
      <c r="AM471" s="46">
        <v>29</v>
      </c>
      <c r="AN471" s="46">
        <v>1400</v>
      </c>
      <c r="AO471" s="46" t="s">
        <v>12</v>
      </c>
      <c r="AP471" s="46" t="s">
        <v>48</v>
      </c>
      <c r="AR471" s="46" t="s">
        <v>409</v>
      </c>
      <c r="AV471" s="46" t="s">
        <v>255</v>
      </c>
      <c r="AX471" s="46" t="s">
        <v>29</v>
      </c>
      <c r="AZ471" s="46" t="s">
        <v>919</v>
      </c>
      <c r="BA471" s="46" t="b">
        <v>1</v>
      </c>
      <c r="BC471" s="46" t="b">
        <v>1</v>
      </c>
      <c r="BD471" s="46" t="s">
        <v>256</v>
      </c>
      <c r="BE471" s="46" t="b">
        <v>1</v>
      </c>
      <c r="BF471" s="46" t="b">
        <v>1</v>
      </c>
      <c r="BH471" s="46" t="b">
        <v>1</v>
      </c>
      <c r="BJ471" s="46" t="b">
        <v>1</v>
      </c>
      <c r="BL471" s="46" t="b">
        <v>1</v>
      </c>
      <c r="BP471" s="46" t="s">
        <v>237</v>
      </c>
      <c r="BQ471" s="46" t="s">
        <v>242</v>
      </c>
      <c r="BR471" s="46" t="s">
        <v>238</v>
      </c>
      <c r="BS471" s="46" t="s">
        <v>1626</v>
      </c>
      <c r="BT471" s="46" t="s">
        <v>111</v>
      </c>
      <c r="BU471" s="46" t="s">
        <v>1806</v>
      </c>
      <c r="BV471" s="46" t="s">
        <v>1804</v>
      </c>
      <c r="BX471" s="46" t="s">
        <v>1830</v>
      </c>
      <c r="BY471" s="46" t="s">
        <v>1831</v>
      </c>
      <c r="CA471" s="46" t="s">
        <v>244</v>
      </c>
      <c r="CB471" s="46" t="s">
        <v>240</v>
      </c>
      <c r="CC471" s="46" t="s">
        <v>1837</v>
      </c>
      <c r="CD471" s="46" t="s">
        <v>237</v>
      </c>
      <c r="CU471" s="46" t="s">
        <v>264</v>
      </c>
      <c r="DA471" s="46" t="s">
        <v>245</v>
      </c>
      <c r="DB471" s="46" t="s">
        <v>245</v>
      </c>
      <c r="DC471" s="46" t="s">
        <v>245</v>
      </c>
      <c r="DD471" s="46" t="s">
        <v>246</v>
      </c>
      <c r="DE471" s="46" t="s">
        <v>246</v>
      </c>
      <c r="DF471" s="46" t="s">
        <v>245</v>
      </c>
      <c r="DG471" s="46" t="s">
        <v>265</v>
      </c>
      <c r="DH471" s="46" t="s">
        <v>247</v>
      </c>
      <c r="DK471" s="46" t="b">
        <f>vw_ET_Dataset_Public[[#This Row],[Event Location:  State PCODE]]=vw_ET_Dataset_Public[[#This Row],[Arrival from: Admin 1 PCODE]]</f>
        <v>1</v>
      </c>
      <c r="DL471" s="46" t="b">
        <f>vw_ET_Dataset_Public[[#This Row],[Event Location:  County PCODE]]=vw_ET_Dataset_Public[[#This Row],[Arrival from: Admin 2 PCODE]]</f>
        <v>1</v>
      </c>
      <c r="DM471" s="46" t="b">
        <f>vw_ET_Dataset_Public[[#This Row],[Event Location:  Payam PCODE]]=vw_ET_Dataset_Public[[#This Row],[Arrival from: Admin 3 PCODE]]</f>
        <v>1</v>
      </c>
      <c r="DN471" s="46" t="s">
        <v>3390</v>
      </c>
    </row>
    <row r="472" spans="1:118" x14ac:dyDescent="0.35">
      <c r="A472" s="46" t="s">
        <v>1811</v>
      </c>
      <c r="B472" s="47">
        <v>44433</v>
      </c>
      <c r="C472" s="47">
        <v>44425</v>
      </c>
      <c r="D472" s="47">
        <v>44428</v>
      </c>
      <c r="E472" s="46" t="s">
        <v>1626</v>
      </c>
      <c r="F472" s="46" t="s">
        <v>111</v>
      </c>
      <c r="G472" s="46" t="s">
        <v>1806</v>
      </c>
      <c r="H472" s="46" t="s">
        <v>1804</v>
      </c>
      <c r="I472" s="46" t="s">
        <v>1840</v>
      </c>
      <c r="J472" s="46" t="s">
        <v>1839</v>
      </c>
      <c r="K472" s="46" t="s">
        <v>1847</v>
      </c>
      <c r="L472" s="46" t="s">
        <v>1848</v>
      </c>
      <c r="M472" s="46">
        <v>8.0758559999999999</v>
      </c>
      <c r="N472" s="46">
        <v>29.431408999999999</v>
      </c>
      <c r="O472" s="46" t="s">
        <v>253</v>
      </c>
      <c r="P472" s="46" t="s">
        <v>233</v>
      </c>
      <c r="Q472" s="46" t="s">
        <v>6</v>
      </c>
      <c r="R472" s="46" t="b">
        <v>1</v>
      </c>
      <c r="V472" s="46">
        <v>173</v>
      </c>
      <c r="W472" s="46">
        <v>1041</v>
      </c>
      <c r="X472" s="46">
        <v>38</v>
      </c>
      <c r="Y472" s="46">
        <v>121</v>
      </c>
      <c r="Z472" s="46">
        <v>142</v>
      </c>
      <c r="AA472" s="46">
        <v>164</v>
      </c>
      <c r="AB472" s="46">
        <v>39</v>
      </c>
      <c r="AC472" s="46">
        <v>7</v>
      </c>
      <c r="AD472" s="46">
        <v>57</v>
      </c>
      <c r="AE472" s="46">
        <v>72</v>
      </c>
      <c r="AF472" s="46">
        <v>145</v>
      </c>
      <c r="AG472" s="46">
        <v>185</v>
      </c>
      <c r="AH472" s="46">
        <v>56</v>
      </c>
      <c r="AI472" s="46">
        <v>15</v>
      </c>
      <c r="AJ472" s="46">
        <v>511</v>
      </c>
      <c r="AK472" s="46">
        <v>530</v>
      </c>
      <c r="AL472" s="46">
        <v>288</v>
      </c>
      <c r="AM472" s="46">
        <v>22</v>
      </c>
      <c r="AN472" s="46">
        <v>1041</v>
      </c>
      <c r="AO472" s="46" t="s">
        <v>12</v>
      </c>
      <c r="AP472" s="46" t="s">
        <v>48</v>
      </c>
      <c r="AR472" s="46" t="s">
        <v>272</v>
      </c>
      <c r="AV472" s="46" t="s">
        <v>255</v>
      </c>
      <c r="AX472" s="46" t="s">
        <v>29</v>
      </c>
      <c r="AZ472" s="46" t="s">
        <v>919</v>
      </c>
      <c r="BA472" s="46" t="b">
        <v>1</v>
      </c>
      <c r="BC472" s="46" t="b">
        <v>1</v>
      </c>
      <c r="BD472" s="46" t="s">
        <v>256</v>
      </c>
      <c r="BE472" s="46" t="b">
        <v>1</v>
      </c>
      <c r="BF472" s="46" t="b">
        <v>1</v>
      </c>
      <c r="BH472" s="46" t="b">
        <v>1</v>
      </c>
      <c r="BJ472" s="46" t="b">
        <v>1</v>
      </c>
      <c r="BL472" s="46" t="b">
        <v>1</v>
      </c>
      <c r="BP472" s="46" t="s">
        <v>237</v>
      </c>
      <c r="BQ472" s="46" t="s">
        <v>242</v>
      </c>
      <c r="BR472" s="46" t="s">
        <v>238</v>
      </c>
      <c r="BS472" s="46" t="s">
        <v>1626</v>
      </c>
      <c r="BT472" s="46" t="s">
        <v>111</v>
      </c>
      <c r="BU472" s="46" t="s">
        <v>1806</v>
      </c>
      <c r="BV472" s="46" t="s">
        <v>1804</v>
      </c>
      <c r="BX472" s="46" t="s">
        <v>1839</v>
      </c>
      <c r="BY472" s="46" t="s">
        <v>1840</v>
      </c>
      <c r="CA472" s="46" t="s">
        <v>244</v>
      </c>
      <c r="CB472" s="46" t="s">
        <v>240</v>
      </c>
      <c r="CC472" s="46" t="s">
        <v>1849</v>
      </c>
      <c r="CD472" s="46" t="s">
        <v>237</v>
      </c>
      <c r="CU472" s="46" t="s">
        <v>264</v>
      </c>
      <c r="DA472" s="46" t="s">
        <v>245</v>
      </c>
      <c r="DB472" s="46" t="s">
        <v>265</v>
      </c>
      <c r="DC472" s="46" t="s">
        <v>245</v>
      </c>
      <c r="DD472" s="46" t="s">
        <v>246</v>
      </c>
      <c r="DE472" s="46" t="s">
        <v>246</v>
      </c>
      <c r="DF472" s="46" t="s">
        <v>245</v>
      </c>
      <c r="DG472" s="46" t="s">
        <v>265</v>
      </c>
      <c r="DH472" s="46" t="s">
        <v>247</v>
      </c>
      <c r="DK472" s="46" t="b">
        <f>vw_ET_Dataset_Public[[#This Row],[Event Location:  State PCODE]]=vw_ET_Dataset_Public[[#This Row],[Arrival from: Admin 1 PCODE]]</f>
        <v>1</v>
      </c>
      <c r="DL472" s="46" t="b">
        <f>vw_ET_Dataset_Public[[#This Row],[Event Location:  County PCODE]]=vw_ET_Dataset_Public[[#This Row],[Arrival from: Admin 2 PCODE]]</f>
        <v>1</v>
      </c>
      <c r="DM472" s="46" t="b">
        <f>vw_ET_Dataset_Public[[#This Row],[Event Location:  Payam PCODE]]=vw_ET_Dataset_Public[[#This Row],[Arrival from: Admin 3 PCODE]]</f>
        <v>1</v>
      </c>
      <c r="DN472" s="46" t="s">
        <v>3390</v>
      </c>
    </row>
    <row r="473" spans="1:118" x14ac:dyDescent="0.35">
      <c r="A473" s="46" t="s">
        <v>2646</v>
      </c>
      <c r="B473" s="47">
        <v>44433</v>
      </c>
      <c r="C473" s="47">
        <v>44432</v>
      </c>
      <c r="D473" s="47">
        <v>44433</v>
      </c>
      <c r="E473" s="46" t="s">
        <v>841</v>
      </c>
      <c r="F473" s="46" t="s">
        <v>57</v>
      </c>
      <c r="G473" s="46" t="s">
        <v>1321</v>
      </c>
      <c r="H473" s="46" t="s">
        <v>98</v>
      </c>
      <c r="I473" s="46" t="s">
        <v>1322</v>
      </c>
      <c r="J473" s="46" t="s">
        <v>1320</v>
      </c>
      <c r="K473" s="46" t="s">
        <v>1366</v>
      </c>
      <c r="L473" s="46" t="s">
        <v>1367</v>
      </c>
      <c r="M473" s="46">
        <v>9.2560000000000002</v>
      </c>
      <c r="N473" s="46">
        <v>29.797000000000001</v>
      </c>
      <c r="O473" s="46" t="s">
        <v>232</v>
      </c>
      <c r="P473" s="46" t="s">
        <v>233</v>
      </c>
      <c r="Q473" s="46" t="s">
        <v>6</v>
      </c>
      <c r="U473" s="46" t="b">
        <v>1</v>
      </c>
      <c r="V473" s="46">
        <v>142</v>
      </c>
      <c r="W473" s="46">
        <v>852</v>
      </c>
      <c r="X473" s="46">
        <v>98</v>
      </c>
      <c r="Y473" s="46">
        <v>84</v>
      </c>
      <c r="Z473" s="46">
        <v>79</v>
      </c>
      <c r="AA473" s="46">
        <v>71</v>
      </c>
      <c r="AB473" s="46">
        <v>65</v>
      </c>
      <c r="AC473" s="46">
        <v>2</v>
      </c>
      <c r="AD473" s="46">
        <v>120</v>
      </c>
      <c r="AE473" s="46">
        <v>93</v>
      </c>
      <c r="AF473" s="46">
        <v>86</v>
      </c>
      <c r="AG473" s="46">
        <v>80</v>
      </c>
      <c r="AH473" s="46">
        <v>70</v>
      </c>
      <c r="AI473" s="46">
        <v>4</v>
      </c>
      <c r="AJ473" s="46">
        <v>399</v>
      </c>
      <c r="AK473" s="46">
        <v>453</v>
      </c>
      <c r="AL473" s="46">
        <v>395</v>
      </c>
      <c r="AM473" s="46">
        <v>6</v>
      </c>
      <c r="AN473" s="46">
        <v>852</v>
      </c>
      <c r="AO473" s="46" t="s">
        <v>13</v>
      </c>
      <c r="AP473" s="46" t="s">
        <v>48</v>
      </c>
      <c r="AR473" s="46" t="s">
        <v>272</v>
      </c>
      <c r="AV473" s="46" t="s">
        <v>255</v>
      </c>
      <c r="AX473" s="46" t="s">
        <v>65</v>
      </c>
      <c r="BD473" s="46" t="s">
        <v>256</v>
      </c>
      <c r="BE473" s="46" t="b">
        <v>1</v>
      </c>
      <c r="BF473" s="46" t="b">
        <v>1</v>
      </c>
      <c r="BP473" s="46" t="s">
        <v>237</v>
      </c>
      <c r="BQ473" s="46" t="s">
        <v>242</v>
      </c>
      <c r="BR473" s="46" t="s">
        <v>238</v>
      </c>
      <c r="BS473" s="46" t="s">
        <v>841</v>
      </c>
      <c r="BT473" s="46" t="s">
        <v>57</v>
      </c>
      <c r="BU473" s="46" t="s">
        <v>1321</v>
      </c>
      <c r="BV473" s="46" t="s">
        <v>98</v>
      </c>
      <c r="BX473" s="46" t="s">
        <v>1325</v>
      </c>
      <c r="BY473" s="46" t="s">
        <v>1327</v>
      </c>
      <c r="CA473" s="46" t="s">
        <v>244</v>
      </c>
      <c r="CB473" s="46" t="s">
        <v>240</v>
      </c>
      <c r="CC473" s="46" t="s">
        <v>1381</v>
      </c>
      <c r="CD473" s="46" t="s">
        <v>237</v>
      </c>
      <c r="CU473" s="46" t="s">
        <v>264</v>
      </c>
      <c r="DA473" s="46" t="s">
        <v>245</v>
      </c>
      <c r="DB473" s="46" t="s">
        <v>245</v>
      </c>
      <c r="DC473" s="46" t="s">
        <v>245</v>
      </c>
      <c r="DD473" s="46" t="s">
        <v>265</v>
      </c>
      <c r="DE473" s="46" t="s">
        <v>265</v>
      </c>
      <c r="DF473" s="46" t="s">
        <v>265</v>
      </c>
      <c r="DG473" s="46" t="s">
        <v>246</v>
      </c>
      <c r="DH473" s="46" t="s">
        <v>247</v>
      </c>
      <c r="DK473" s="46" t="b">
        <f>vw_ET_Dataset_Public[[#This Row],[Event Location:  State PCODE]]=vw_ET_Dataset_Public[[#This Row],[Arrival from: Admin 1 PCODE]]</f>
        <v>1</v>
      </c>
      <c r="DL473" s="46" t="b">
        <f>vw_ET_Dataset_Public[[#This Row],[Event Location:  County PCODE]]=vw_ET_Dataset_Public[[#This Row],[Arrival from: Admin 2 PCODE]]</f>
        <v>1</v>
      </c>
      <c r="DM473" s="46" t="b">
        <f>vw_ET_Dataset_Public[[#This Row],[Event Location:  Payam PCODE]]=vw_ET_Dataset_Public[[#This Row],[Arrival from: Admin 3 PCODE]]</f>
        <v>0</v>
      </c>
      <c r="DN473" s="46" t="s">
        <v>3391</v>
      </c>
    </row>
    <row r="474" spans="1:118" x14ac:dyDescent="0.35">
      <c r="A474" s="46" t="s">
        <v>2351</v>
      </c>
      <c r="B474" s="47">
        <v>44434</v>
      </c>
      <c r="C474" s="47">
        <v>44424</v>
      </c>
      <c r="D474" s="47">
        <v>44432</v>
      </c>
      <c r="E474" s="46" t="s">
        <v>260</v>
      </c>
      <c r="F474" s="46" t="s">
        <v>83</v>
      </c>
      <c r="G474" s="46" t="s">
        <v>631</v>
      </c>
      <c r="H474" s="46" t="s">
        <v>84</v>
      </c>
      <c r="I474" s="46" t="s">
        <v>1569</v>
      </c>
      <c r="J474" s="46" t="s">
        <v>1567</v>
      </c>
      <c r="K474" s="46" t="s">
        <v>2353</v>
      </c>
      <c r="L474" s="46" t="s">
        <v>2354</v>
      </c>
      <c r="M474" s="46">
        <v>8.7560000000000002</v>
      </c>
      <c r="N474" s="46">
        <v>31.02</v>
      </c>
      <c r="O474" s="46" t="s">
        <v>232</v>
      </c>
      <c r="P474" s="46" t="s">
        <v>382</v>
      </c>
      <c r="Q474" s="46" t="s">
        <v>6</v>
      </c>
      <c r="R474" s="46" t="b">
        <v>1</v>
      </c>
      <c r="T474" s="46" t="b">
        <v>1</v>
      </c>
      <c r="U474" s="46" t="b">
        <v>1</v>
      </c>
      <c r="V474" s="46">
        <v>70</v>
      </c>
      <c r="W474" s="46">
        <v>420</v>
      </c>
      <c r="X474" s="46">
        <v>22</v>
      </c>
      <c r="Y474" s="46">
        <v>34</v>
      </c>
      <c r="Z474" s="46">
        <v>30</v>
      </c>
      <c r="AA474" s="46">
        <v>50</v>
      </c>
      <c r="AB474" s="46">
        <v>20</v>
      </c>
      <c r="AC474" s="46">
        <v>12</v>
      </c>
      <c r="AD474" s="46">
        <v>34</v>
      </c>
      <c r="AE474" s="46">
        <v>44</v>
      </c>
      <c r="AF474" s="46">
        <v>36</v>
      </c>
      <c r="AG474" s="46">
        <v>86</v>
      </c>
      <c r="AH474" s="46">
        <v>34</v>
      </c>
      <c r="AI474" s="46">
        <v>18</v>
      </c>
      <c r="AJ474" s="46">
        <v>168</v>
      </c>
      <c r="AK474" s="46">
        <v>252</v>
      </c>
      <c r="AL474" s="46">
        <v>134</v>
      </c>
      <c r="AM474" s="46">
        <v>30</v>
      </c>
      <c r="AN474" s="46">
        <v>420</v>
      </c>
      <c r="AO474" s="46" t="s">
        <v>12</v>
      </c>
      <c r="AP474" s="46" t="s">
        <v>48</v>
      </c>
      <c r="AR474" s="46" t="s">
        <v>409</v>
      </c>
      <c r="AV474" s="46" t="s">
        <v>1516</v>
      </c>
      <c r="AX474" s="46" t="s">
        <v>65</v>
      </c>
      <c r="BD474" s="46" t="s">
        <v>237</v>
      </c>
      <c r="BP474" s="46" t="s">
        <v>237</v>
      </c>
      <c r="BQ474" s="46" t="s">
        <v>242</v>
      </c>
      <c r="BR474" s="46" t="s">
        <v>238</v>
      </c>
      <c r="BS474" s="46" t="s">
        <v>260</v>
      </c>
      <c r="BT474" s="46" t="s">
        <v>83</v>
      </c>
      <c r="BU474" s="46" t="s">
        <v>631</v>
      </c>
      <c r="BV474" s="46" t="s">
        <v>84</v>
      </c>
      <c r="BX474" s="46" t="s">
        <v>1567</v>
      </c>
      <c r="BY474" s="46" t="s">
        <v>1569</v>
      </c>
      <c r="CA474" s="46" t="s">
        <v>244</v>
      </c>
      <c r="CB474" s="46" t="s">
        <v>240</v>
      </c>
      <c r="CC474" s="46" t="s">
        <v>2355</v>
      </c>
      <c r="CD474" s="46" t="s">
        <v>237</v>
      </c>
      <c r="CU474" s="46" t="s">
        <v>256</v>
      </c>
      <c r="CV474" s="46">
        <v>245</v>
      </c>
      <c r="CW474" s="46">
        <v>1470</v>
      </c>
      <c r="CX474" s="46" t="s">
        <v>254</v>
      </c>
      <c r="CY474" s="46" t="s">
        <v>2256</v>
      </c>
      <c r="DA474" s="46" t="s">
        <v>245</v>
      </c>
      <c r="DB474" s="46" t="s">
        <v>265</v>
      </c>
      <c r="DC474" s="46" t="s">
        <v>246</v>
      </c>
      <c r="DD474" s="46" t="s">
        <v>245</v>
      </c>
      <c r="DE474" s="46" t="s">
        <v>265</v>
      </c>
      <c r="DF474" s="46" t="s">
        <v>265</v>
      </c>
      <c r="DG474" s="46" t="s">
        <v>265</v>
      </c>
      <c r="DH474" s="46" t="s">
        <v>247</v>
      </c>
      <c r="DK474" s="46" t="b">
        <f>vw_ET_Dataset_Public[[#This Row],[Event Location:  State PCODE]]=vw_ET_Dataset_Public[[#This Row],[Arrival from: Admin 1 PCODE]]</f>
        <v>1</v>
      </c>
      <c r="DL474" s="46" t="b">
        <f>vw_ET_Dataset_Public[[#This Row],[Event Location:  County PCODE]]=vw_ET_Dataset_Public[[#This Row],[Arrival from: Admin 2 PCODE]]</f>
        <v>1</v>
      </c>
      <c r="DM474" s="46" t="b">
        <f>vw_ET_Dataset_Public[[#This Row],[Event Location:  Payam PCODE]]=vw_ET_Dataset_Public[[#This Row],[Arrival from: Admin 3 PCODE]]</f>
        <v>1</v>
      </c>
      <c r="DN474" s="46" t="s">
        <v>3390</v>
      </c>
    </row>
    <row r="475" spans="1:118" x14ac:dyDescent="0.35">
      <c r="A475" s="46" t="s">
        <v>2097</v>
      </c>
      <c r="B475" s="47">
        <v>44434</v>
      </c>
      <c r="C475" s="47">
        <v>44431</v>
      </c>
      <c r="D475" s="47">
        <v>44434</v>
      </c>
      <c r="E475" s="46" t="s">
        <v>908</v>
      </c>
      <c r="F475" s="46" t="s">
        <v>58</v>
      </c>
      <c r="G475" s="46" t="s">
        <v>2078</v>
      </c>
      <c r="H475" s="46" t="s">
        <v>2076</v>
      </c>
      <c r="I475" s="46" t="s">
        <v>2079</v>
      </c>
      <c r="J475" s="46" t="s">
        <v>2077</v>
      </c>
      <c r="K475" s="46" t="s">
        <v>2090</v>
      </c>
      <c r="L475" s="46" t="s">
        <v>2091</v>
      </c>
      <c r="M475" s="46">
        <v>5.0709999999999997</v>
      </c>
      <c r="N475" s="46">
        <v>27.533000000000001</v>
      </c>
      <c r="O475" s="46" t="s">
        <v>232</v>
      </c>
      <c r="P475" s="46" t="s">
        <v>271</v>
      </c>
      <c r="Q475" s="46" t="s">
        <v>6</v>
      </c>
      <c r="R475" s="46" t="b">
        <v>1</v>
      </c>
      <c r="U475" s="46" t="b">
        <v>1</v>
      </c>
      <c r="V475" s="46">
        <v>560</v>
      </c>
      <c r="W475" s="46">
        <v>3360</v>
      </c>
      <c r="X475" s="46">
        <v>163</v>
      </c>
      <c r="Y475" s="46">
        <v>233</v>
      </c>
      <c r="Z475" s="46">
        <v>373</v>
      </c>
      <c r="AA475" s="46">
        <v>490</v>
      </c>
      <c r="AB475" s="46">
        <v>187</v>
      </c>
      <c r="AC475" s="46">
        <v>70</v>
      </c>
      <c r="AD475" s="46">
        <v>187</v>
      </c>
      <c r="AE475" s="46">
        <v>280</v>
      </c>
      <c r="AF475" s="46">
        <v>467</v>
      </c>
      <c r="AG475" s="46">
        <v>607</v>
      </c>
      <c r="AH475" s="46">
        <v>210</v>
      </c>
      <c r="AI475" s="46">
        <v>93</v>
      </c>
      <c r="AJ475" s="46">
        <v>1516</v>
      </c>
      <c r="AK475" s="46">
        <v>1844</v>
      </c>
      <c r="AL475" s="46">
        <v>863</v>
      </c>
      <c r="AM475" s="46">
        <v>163</v>
      </c>
      <c r="AN475" s="46">
        <v>3360</v>
      </c>
      <c r="AO475" s="46" t="s">
        <v>12</v>
      </c>
      <c r="AP475" s="46" t="s">
        <v>48</v>
      </c>
      <c r="AR475" s="46" t="s">
        <v>272</v>
      </c>
      <c r="AV475" s="46" t="s">
        <v>255</v>
      </c>
      <c r="AX475" s="46" t="s">
        <v>29</v>
      </c>
      <c r="AZ475" s="46" t="s">
        <v>919</v>
      </c>
      <c r="BA475" s="46" t="b">
        <v>1</v>
      </c>
      <c r="BC475" s="46" t="b">
        <v>1</v>
      </c>
      <c r="BD475" s="46" t="s">
        <v>256</v>
      </c>
      <c r="BF475" s="46" t="b">
        <v>1</v>
      </c>
      <c r="BG475" s="46" t="b">
        <v>1</v>
      </c>
      <c r="BI475" s="46" t="b">
        <v>1</v>
      </c>
      <c r="BJ475" s="46" t="b">
        <v>1</v>
      </c>
      <c r="BK475" s="46" t="b">
        <v>1</v>
      </c>
      <c r="BP475" s="46" t="s">
        <v>237</v>
      </c>
      <c r="BQ475" s="46" t="s">
        <v>242</v>
      </c>
      <c r="BR475" s="46" t="s">
        <v>238</v>
      </c>
      <c r="BS475" s="46" t="s">
        <v>908</v>
      </c>
      <c r="BT475" s="46" t="s">
        <v>58</v>
      </c>
      <c r="BU475" s="46" t="s">
        <v>909</v>
      </c>
      <c r="BV475" s="46" t="s">
        <v>61</v>
      </c>
      <c r="BX475" s="46" t="s">
        <v>61</v>
      </c>
      <c r="BY475" s="46" t="s">
        <v>910</v>
      </c>
      <c r="CA475" s="46" t="s">
        <v>244</v>
      </c>
      <c r="CB475" s="46" t="s">
        <v>240</v>
      </c>
      <c r="CC475" s="46" t="s">
        <v>2092</v>
      </c>
      <c r="CD475" s="46" t="s">
        <v>237</v>
      </c>
      <c r="CU475" s="46" t="s">
        <v>264</v>
      </c>
      <c r="DA475" s="46" t="s">
        <v>265</v>
      </c>
      <c r="DB475" s="46" t="s">
        <v>245</v>
      </c>
      <c r="DC475" s="46" t="s">
        <v>265</v>
      </c>
      <c r="DD475" s="46" t="s">
        <v>265</v>
      </c>
      <c r="DE475" s="46" t="s">
        <v>245</v>
      </c>
      <c r="DF475" s="46" t="s">
        <v>245</v>
      </c>
      <c r="DG475" s="46" t="s">
        <v>246</v>
      </c>
      <c r="DH475" s="46" t="s">
        <v>247</v>
      </c>
      <c r="DK475" s="46" t="b">
        <f>vw_ET_Dataset_Public[[#This Row],[Event Location:  State PCODE]]=vw_ET_Dataset_Public[[#This Row],[Arrival from: Admin 1 PCODE]]</f>
        <v>1</v>
      </c>
      <c r="DL475" s="46" t="b">
        <f>vw_ET_Dataset_Public[[#This Row],[Event Location:  County PCODE]]=vw_ET_Dataset_Public[[#This Row],[Arrival from: Admin 2 PCODE]]</f>
        <v>0</v>
      </c>
      <c r="DM475" s="46" t="b">
        <f>vw_ET_Dataset_Public[[#This Row],[Event Location:  Payam PCODE]]=vw_ET_Dataset_Public[[#This Row],[Arrival from: Admin 3 PCODE]]</f>
        <v>0</v>
      </c>
      <c r="DN475" s="46" t="s">
        <v>3392</v>
      </c>
    </row>
    <row r="476" spans="1:118" x14ac:dyDescent="0.35">
      <c r="A476" s="46" t="s">
        <v>2101</v>
      </c>
      <c r="B476" s="47">
        <v>44434</v>
      </c>
      <c r="C476" s="47">
        <v>44431</v>
      </c>
      <c r="D476" s="47">
        <v>44434</v>
      </c>
      <c r="E476" s="46" t="s">
        <v>908</v>
      </c>
      <c r="F476" s="46" t="s">
        <v>58</v>
      </c>
      <c r="G476" s="46" t="s">
        <v>2078</v>
      </c>
      <c r="H476" s="46" t="s">
        <v>2076</v>
      </c>
      <c r="I476" s="46" t="s">
        <v>2079</v>
      </c>
      <c r="J476" s="46" t="s">
        <v>2077</v>
      </c>
      <c r="K476" s="46" t="s">
        <v>2094</v>
      </c>
      <c r="L476" s="46" t="s">
        <v>2095</v>
      </c>
      <c r="M476" s="46">
        <v>5.0590000000000002</v>
      </c>
      <c r="N476" s="46">
        <v>27.509</v>
      </c>
      <c r="O476" s="46" t="s">
        <v>232</v>
      </c>
      <c r="P476" s="46" t="s">
        <v>271</v>
      </c>
      <c r="Q476" s="46" t="s">
        <v>6</v>
      </c>
      <c r="R476" s="46" t="b">
        <v>1</v>
      </c>
      <c r="U476" s="46" t="b">
        <v>1</v>
      </c>
      <c r="V476" s="46">
        <v>623</v>
      </c>
      <c r="W476" s="46">
        <v>3738</v>
      </c>
      <c r="X476" s="46">
        <v>182</v>
      </c>
      <c r="Y476" s="46">
        <v>260</v>
      </c>
      <c r="Z476" s="46">
        <v>415</v>
      </c>
      <c r="AA476" s="46">
        <v>545</v>
      </c>
      <c r="AB476" s="46">
        <v>208</v>
      </c>
      <c r="AC476" s="46">
        <v>79</v>
      </c>
      <c r="AD476" s="46">
        <v>208</v>
      </c>
      <c r="AE476" s="46">
        <v>312</v>
      </c>
      <c r="AF476" s="46">
        <v>519</v>
      </c>
      <c r="AG476" s="46">
        <v>672</v>
      </c>
      <c r="AH476" s="46">
        <v>234</v>
      </c>
      <c r="AI476" s="46">
        <v>104</v>
      </c>
      <c r="AJ476" s="46">
        <v>1689</v>
      </c>
      <c r="AK476" s="46">
        <v>2049</v>
      </c>
      <c r="AL476" s="46">
        <v>962</v>
      </c>
      <c r="AM476" s="46">
        <v>183</v>
      </c>
      <c r="AN476" s="46">
        <v>3738</v>
      </c>
      <c r="AO476" s="46" t="s">
        <v>12</v>
      </c>
      <c r="AP476" s="46" t="s">
        <v>48</v>
      </c>
      <c r="AR476" s="46" t="s">
        <v>272</v>
      </c>
      <c r="AV476" s="46" t="s">
        <v>255</v>
      </c>
      <c r="AX476" s="46" t="s">
        <v>29</v>
      </c>
      <c r="AZ476" s="46" t="s">
        <v>919</v>
      </c>
      <c r="BA476" s="46" t="b">
        <v>1</v>
      </c>
      <c r="BC476" s="46" t="b">
        <v>1</v>
      </c>
      <c r="BD476" s="46" t="s">
        <v>256</v>
      </c>
      <c r="BE476" s="46" t="b">
        <v>1</v>
      </c>
      <c r="BF476" s="46" t="b">
        <v>1</v>
      </c>
      <c r="BG476" s="46" t="b">
        <v>1</v>
      </c>
      <c r="BI476" s="46" t="b">
        <v>1</v>
      </c>
      <c r="BJ476" s="46" t="b">
        <v>1</v>
      </c>
      <c r="BK476" s="46" t="b">
        <v>1</v>
      </c>
      <c r="BP476" s="46" t="s">
        <v>237</v>
      </c>
      <c r="BQ476" s="46" t="s">
        <v>242</v>
      </c>
      <c r="BR476" s="46" t="s">
        <v>238</v>
      </c>
      <c r="BS476" s="46" t="s">
        <v>908</v>
      </c>
      <c r="BT476" s="46" t="s">
        <v>58</v>
      </c>
      <c r="BU476" s="46" t="s">
        <v>909</v>
      </c>
      <c r="BV476" s="46" t="s">
        <v>61</v>
      </c>
      <c r="BX476" s="46" t="s">
        <v>61</v>
      </c>
      <c r="BY476" s="46" t="s">
        <v>910</v>
      </c>
      <c r="CA476" s="46" t="s">
        <v>244</v>
      </c>
      <c r="CB476" s="46" t="s">
        <v>240</v>
      </c>
      <c r="CC476" s="46" t="s">
        <v>2096</v>
      </c>
      <c r="CD476" s="46" t="s">
        <v>237</v>
      </c>
      <c r="CU476" s="46" t="s">
        <v>264</v>
      </c>
      <c r="DA476" s="46" t="s">
        <v>265</v>
      </c>
      <c r="DB476" s="46" t="s">
        <v>245</v>
      </c>
      <c r="DC476" s="46" t="s">
        <v>265</v>
      </c>
      <c r="DD476" s="46" t="s">
        <v>265</v>
      </c>
      <c r="DE476" s="46" t="s">
        <v>245</v>
      </c>
      <c r="DF476" s="46" t="s">
        <v>245</v>
      </c>
      <c r="DG476" s="46" t="s">
        <v>246</v>
      </c>
      <c r="DH476" s="46" t="s">
        <v>247</v>
      </c>
      <c r="DK476" s="46" t="b">
        <f>vw_ET_Dataset_Public[[#This Row],[Event Location:  State PCODE]]=vw_ET_Dataset_Public[[#This Row],[Arrival from: Admin 1 PCODE]]</f>
        <v>1</v>
      </c>
      <c r="DL476" s="46" t="b">
        <f>vw_ET_Dataset_Public[[#This Row],[Event Location:  County PCODE]]=vw_ET_Dataset_Public[[#This Row],[Arrival from: Admin 2 PCODE]]</f>
        <v>0</v>
      </c>
      <c r="DM476" s="46" t="b">
        <f>vw_ET_Dataset_Public[[#This Row],[Event Location:  Payam PCODE]]=vw_ET_Dataset_Public[[#This Row],[Arrival from: Admin 3 PCODE]]</f>
        <v>0</v>
      </c>
      <c r="DN476" s="46" t="s">
        <v>3392</v>
      </c>
    </row>
    <row r="477" spans="1:118" x14ac:dyDescent="0.35">
      <c r="A477" s="46" t="s">
        <v>2089</v>
      </c>
      <c r="B477" s="47">
        <v>44434</v>
      </c>
      <c r="C477" s="47">
        <v>44431</v>
      </c>
      <c r="D477" s="47">
        <v>44434</v>
      </c>
      <c r="E477" s="46" t="s">
        <v>908</v>
      </c>
      <c r="F477" s="46" t="s">
        <v>58</v>
      </c>
      <c r="G477" s="46" t="s">
        <v>2078</v>
      </c>
      <c r="H477" s="46" t="s">
        <v>2076</v>
      </c>
      <c r="I477" s="46" t="s">
        <v>2079</v>
      </c>
      <c r="J477" s="46" t="s">
        <v>2077</v>
      </c>
      <c r="K477" s="46" t="s">
        <v>2086</v>
      </c>
      <c r="L477" s="46" t="s">
        <v>2087</v>
      </c>
      <c r="M477" s="46">
        <v>5.0730199999999996</v>
      </c>
      <c r="N477" s="46">
        <v>27.473099999999999</v>
      </c>
      <c r="O477" s="46" t="s">
        <v>232</v>
      </c>
      <c r="P477" s="46" t="s">
        <v>271</v>
      </c>
      <c r="Q477" s="46" t="s">
        <v>6</v>
      </c>
      <c r="R477" s="46" t="b">
        <v>1</v>
      </c>
      <c r="U477" s="46" t="b">
        <v>1</v>
      </c>
      <c r="V477" s="46">
        <v>530</v>
      </c>
      <c r="W477" s="46">
        <v>3180</v>
      </c>
      <c r="X477" s="46">
        <v>154</v>
      </c>
      <c r="Y477" s="46">
        <v>221</v>
      </c>
      <c r="Z477" s="46">
        <v>353</v>
      </c>
      <c r="AA477" s="46">
        <v>464</v>
      </c>
      <c r="AB477" s="46">
        <v>177</v>
      </c>
      <c r="AC477" s="46">
        <v>66</v>
      </c>
      <c r="AD477" s="46">
        <v>177</v>
      </c>
      <c r="AE477" s="46">
        <v>265</v>
      </c>
      <c r="AF477" s="46">
        <v>442</v>
      </c>
      <c r="AG477" s="46">
        <v>574</v>
      </c>
      <c r="AH477" s="46">
        <v>199</v>
      </c>
      <c r="AI477" s="46">
        <v>88</v>
      </c>
      <c r="AJ477" s="46">
        <v>1435</v>
      </c>
      <c r="AK477" s="46">
        <v>1745</v>
      </c>
      <c r="AL477" s="46">
        <v>817</v>
      </c>
      <c r="AM477" s="46">
        <v>154</v>
      </c>
      <c r="AN477" s="46">
        <v>3180</v>
      </c>
      <c r="AO477" s="46" t="s">
        <v>12</v>
      </c>
      <c r="AP477" s="46" t="s">
        <v>48</v>
      </c>
      <c r="AR477" s="46" t="s">
        <v>272</v>
      </c>
      <c r="AV477" s="46" t="s">
        <v>255</v>
      </c>
      <c r="AX477" s="46" t="s">
        <v>29</v>
      </c>
      <c r="AZ477" s="46" t="s">
        <v>919</v>
      </c>
      <c r="BA477" s="46" t="b">
        <v>1</v>
      </c>
      <c r="BC477" s="46" t="b">
        <v>1</v>
      </c>
      <c r="BD477" s="46" t="s">
        <v>256</v>
      </c>
      <c r="BE477" s="46" t="b">
        <v>1</v>
      </c>
      <c r="BF477" s="46" t="b">
        <v>1</v>
      </c>
      <c r="BH477" s="46" t="b">
        <v>1</v>
      </c>
      <c r="BI477" s="46" t="b">
        <v>1</v>
      </c>
      <c r="BJ477" s="46" t="b">
        <v>1</v>
      </c>
      <c r="BK477" s="46" t="b">
        <v>1</v>
      </c>
      <c r="BP477" s="46" t="s">
        <v>237</v>
      </c>
      <c r="BQ477" s="46" t="s">
        <v>242</v>
      </c>
      <c r="BR477" s="46" t="s">
        <v>238</v>
      </c>
      <c r="BS477" s="46" t="s">
        <v>908</v>
      </c>
      <c r="BT477" s="46" t="s">
        <v>58</v>
      </c>
      <c r="BU477" s="46" t="s">
        <v>909</v>
      </c>
      <c r="BV477" s="46" t="s">
        <v>61</v>
      </c>
      <c r="BX477" s="46" t="s">
        <v>61</v>
      </c>
      <c r="BY477" s="46" t="s">
        <v>910</v>
      </c>
      <c r="CA477" s="46" t="s">
        <v>244</v>
      </c>
      <c r="CB477" s="46" t="s">
        <v>240</v>
      </c>
      <c r="CC477" s="46" t="s">
        <v>2088</v>
      </c>
      <c r="CD477" s="46" t="s">
        <v>237</v>
      </c>
      <c r="CU477" s="46" t="s">
        <v>264</v>
      </c>
      <c r="DA477" s="46" t="s">
        <v>265</v>
      </c>
      <c r="DB477" s="46" t="s">
        <v>265</v>
      </c>
      <c r="DC477" s="46" t="s">
        <v>265</v>
      </c>
      <c r="DD477" s="46" t="s">
        <v>265</v>
      </c>
      <c r="DE477" s="46" t="s">
        <v>265</v>
      </c>
      <c r="DF477" s="46" t="s">
        <v>265</v>
      </c>
      <c r="DG477" s="46" t="s">
        <v>246</v>
      </c>
      <c r="DH477" s="46" t="s">
        <v>247</v>
      </c>
      <c r="DK477" s="46" t="b">
        <f>vw_ET_Dataset_Public[[#This Row],[Event Location:  State PCODE]]=vw_ET_Dataset_Public[[#This Row],[Arrival from: Admin 1 PCODE]]</f>
        <v>1</v>
      </c>
      <c r="DL477" s="46" t="b">
        <f>vw_ET_Dataset_Public[[#This Row],[Event Location:  County PCODE]]=vw_ET_Dataset_Public[[#This Row],[Arrival from: Admin 2 PCODE]]</f>
        <v>0</v>
      </c>
      <c r="DM477" s="46" t="b">
        <f>vw_ET_Dataset_Public[[#This Row],[Event Location:  Payam PCODE]]=vw_ET_Dataset_Public[[#This Row],[Arrival from: Admin 3 PCODE]]</f>
        <v>0</v>
      </c>
      <c r="DN477" s="46" t="s">
        <v>3392</v>
      </c>
    </row>
    <row r="478" spans="1:118" x14ac:dyDescent="0.35">
      <c r="A478" s="46" t="s">
        <v>2085</v>
      </c>
      <c r="B478" s="47">
        <v>44434</v>
      </c>
      <c r="C478" s="47">
        <v>44431</v>
      </c>
      <c r="D478" s="47">
        <v>44434</v>
      </c>
      <c r="E478" s="46" t="s">
        <v>908</v>
      </c>
      <c r="F478" s="46" t="s">
        <v>58</v>
      </c>
      <c r="G478" s="46" t="s">
        <v>2078</v>
      </c>
      <c r="H478" s="46" t="s">
        <v>2076</v>
      </c>
      <c r="I478" s="46" t="s">
        <v>2079</v>
      </c>
      <c r="J478" s="46" t="s">
        <v>2077</v>
      </c>
      <c r="K478" s="46" t="s">
        <v>2098</v>
      </c>
      <c r="L478" s="46" t="s">
        <v>2099</v>
      </c>
      <c r="M478" s="46">
        <v>5.07</v>
      </c>
      <c r="N478" s="46">
        <v>27.535</v>
      </c>
      <c r="O478" s="46" t="s">
        <v>232</v>
      </c>
      <c r="P478" s="46" t="s">
        <v>271</v>
      </c>
      <c r="Q478" s="46" t="s">
        <v>6</v>
      </c>
      <c r="R478" s="46" t="b">
        <v>1</v>
      </c>
      <c r="U478" s="46" t="b">
        <v>1</v>
      </c>
      <c r="V478" s="46">
        <v>1550</v>
      </c>
      <c r="W478" s="46">
        <v>9300</v>
      </c>
      <c r="X478" s="46">
        <v>452</v>
      </c>
      <c r="Y478" s="46">
        <v>646</v>
      </c>
      <c r="Z478" s="46">
        <v>1033</v>
      </c>
      <c r="AA478" s="46">
        <v>1356</v>
      </c>
      <c r="AB478" s="46">
        <v>517</v>
      </c>
      <c r="AC478" s="46">
        <v>194</v>
      </c>
      <c r="AD478" s="46">
        <v>517</v>
      </c>
      <c r="AE478" s="46">
        <v>775</v>
      </c>
      <c r="AF478" s="46">
        <v>1292</v>
      </c>
      <c r="AG478" s="46">
        <v>1679</v>
      </c>
      <c r="AH478" s="46">
        <v>581</v>
      </c>
      <c r="AI478" s="46">
        <v>258</v>
      </c>
      <c r="AJ478" s="46">
        <v>4198</v>
      </c>
      <c r="AK478" s="46">
        <v>5102</v>
      </c>
      <c r="AL478" s="46">
        <v>2390</v>
      </c>
      <c r="AM478" s="46">
        <v>452</v>
      </c>
      <c r="AN478" s="46">
        <v>9300</v>
      </c>
      <c r="AO478" s="46" t="s">
        <v>13</v>
      </c>
      <c r="AP478" s="46" t="s">
        <v>48</v>
      </c>
      <c r="AR478" s="46" t="s">
        <v>272</v>
      </c>
      <c r="AV478" s="46" t="s">
        <v>255</v>
      </c>
      <c r="AX478" s="46" t="s">
        <v>29</v>
      </c>
      <c r="AZ478" s="46" t="s">
        <v>906</v>
      </c>
      <c r="BA478" s="46" t="b">
        <v>1</v>
      </c>
      <c r="BD478" s="46" t="s">
        <v>256</v>
      </c>
      <c r="BF478" s="46" t="b">
        <v>1</v>
      </c>
      <c r="BH478" s="46" t="b">
        <v>1</v>
      </c>
      <c r="BJ478" s="46" t="b">
        <v>1</v>
      </c>
      <c r="BK478" s="46" t="b">
        <v>1</v>
      </c>
      <c r="BP478" s="46" t="s">
        <v>237</v>
      </c>
      <c r="BQ478" s="46" t="s">
        <v>242</v>
      </c>
      <c r="BR478" s="46" t="s">
        <v>238</v>
      </c>
      <c r="BS478" s="46" t="s">
        <v>908</v>
      </c>
      <c r="BT478" s="46" t="s">
        <v>58</v>
      </c>
      <c r="BU478" s="46" t="s">
        <v>909</v>
      </c>
      <c r="BV478" s="46" t="s">
        <v>61</v>
      </c>
      <c r="BX478" s="46" t="s">
        <v>61</v>
      </c>
      <c r="BY478" s="46" t="s">
        <v>910</v>
      </c>
      <c r="CA478" s="46" t="s">
        <v>244</v>
      </c>
      <c r="CB478" s="46" t="s">
        <v>240</v>
      </c>
      <c r="CC478" s="46" t="s">
        <v>2100</v>
      </c>
      <c r="CD478" s="46" t="s">
        <v>237</v>
      </c>
      <c r="CU478" s="46" t="s">
        <v>264</v>
      </c>
      <c r="DA478" s="46" t="s">
        <v>245</v>
      </c>
      <c r="DB478" s="46" t="s">
        <v>265</v>
      </c>
      <c r="DC478" s="46" t="s">
        <v>265</v>
      </c>
      <c r="DD478" s="46" t="s">
        <v>265</v>
      </c>
      <c r="DE478" s="46" t="s">
        <v>245</v>
      </c>
      <c r="DF478" s="46" t="s">
        <v>245</v>
      </c>
      <c r="DG478" s="46" t="s">
        <v>246</v>
      </c>
      <c r="DH478" s="46" t="s">
        <v>247</v>
      </c>
      <c r="DK478" s="46" t="b">
        <f>vw_ET_Dataset_Public[[#This Row],[Event Location:  State PCODE]]=vw_ET_Dataset_Public[[#This Row],[Arrival from: Admin 1 PCODE]]</f>
        <v>1</v>
      </c>
      <c r="DL478" s="46" t="b">
        <f>vw_ET_Dataset_Public[[#This Row],[Event Location:  County PCODE]]=vw_ET_Dataset_Public[[#This Row],[Arrival from: Admin 2 PCODE]]</f>
        <v>0</v>
      </c>
      <c r="DM478" s="46" t="b">
        <f>vw_ET_Dataset_Public[[#This Row],[Event Location:  Payam PCODE]]=vw_ET_Dataset_Public[[#This Row],[Arrival from: Admin 3 PCODE]]</f>
        <v>0</v>
      </c>
      <c r="DN478" s="46" t="s">
        <v>3392</v>
      </c>
    </row>
    <row r="479" spans="1:118" x14ac:dyDescent="0.35">
      <c r="A479" s="46" t="s">
        <v>2093</v>
      </c>
      <c r="B479" s="47">
        <v>44434</v>
      </c>
      <c r="C479" s="47">
        <v>44431</v>
      </c>
      <c r="D479" s="47">
        <v>44434</v>
      </c>
      <c r="E479" s="46" t="s">
        <v>908</v>
      </c>
      <c r="F479" s="46" t="s">
        <v>58</v>
      </c>
      <c r="G479" s="46" t="s">
        <v>2078</v>
      </c>
      <c r="H479" s="46" t="s">
        <v>2076</v>
      </c>
      <c r="I479" s="46" t="s">
        <v>2079</v>
      </c>
      <c r="J479" s="46" t="s">
        <v>2077</v>
      </c>
      <c r="K479" s="46" t="s">
        <v>2102</v>
      </c>
      <c r="L479" s="46" t="s">
        <v>2103</v>
      </c>
      <c r="M479" s="46">
        <v>5.0490000000000004</v>
      </c>
      <c r="N479" s="46">
        <v>27.469000000000001</v>
      </c>
      <c r="O479" s="46" t="s">
        <v>232</v>
      </c>
      <c r="P479" s="46" t="s">
        <v>271</v>
      </c>
      <c r="Q479" s="46" t="s">
        <v>6</v>
      </c>
      <c r="R479" s="46" t="b">
        <v>1</v>
      </c>
      <c r="U479" s="46" t="b">
        <v>1</v>
      </c>
      <c r="V479" s="46">
        <v>662</v>
      </c>
      <c r="W479" s="46">
        <v>3972</v>
      </c>
      <c r="X479" s="46">
        <v>193</v>
      </c>
      <c r="Y479" s="46">
        <v>276</v>
      </c>
      <c r="Z479" s="46">
        <v>441</v>
      </c>
      <c r="AA479" s="46">
        <v>579</v>
      </c>
      <c r="AB479" s="46">
        <v>221</v>
      </c>
      <c r="AC479" s="46">
        <v>83</v>
      </c>
      <c r="AD479" s="46">
        <v>221</v>
      </c>
      <c r="AE479" s="46">
        <v>331</v>
      </c>
      <c r="AF479" s="46">
        <v>552</v>
      </c>
      <c r="AG479" s="46">
        <v>717</v>
      </c>
      <c r="AH479" s="46">
        <v>248</v>
      </c>
      <c r="AI479" s="46">
        <v>110</v>
      </c>
      <c r="AJ479" s="46">
        <v>1793</v>
      </c>
      <c r="AK479" s="46">
        <v>2179</v>
      </c>
      <c r="AL479" s="46">
        <v>1021</v>
      </c>
      <c r="AM479" s="46">
        <v>193</v>
      </c>
      <c r="AN479" s="46">
        <v>3972</v>
      </c>
      <c r="AO479" s="46" t="s">
        <v>12</v>
      </c>
      <c r="AP479" s="46" t="s">
        <v>48</v>
      </c>
      <c r="AR479" s="46" t="s">
        <v>272</v>
      </c>
      <c r="AV479" s="46" t="s">
        <v>255</v>
      </c>
      <c r="AX479" s="46" t="s">
        <v>29</v>
      </c>
      <c r="AZ479" s="46" t="s">
        <v>919</v>
      </c>
      <c r="BA479" s="46" t="b">
        <v>1</v>
      </c>
      <c r="BC479" s="46" t="b">
        <v>1</v>
      </c>
      <c r="BD479" s="46" t="s">
        <v>237</v>
      </c>
      <c r="BP479" s="46" t="s">
        <v>237</v>
      </c>
      <c r="BQ479" s="46" t="s">
        <v>242</v>
      </c>
      <c r="BR479" s="46" t="s">
        <v>238</v>
      </c>
      <c r="BS479" s="46" t="s">
        <v>908</v>
      </c>
      <c r="BT479" s="46" t="s">
        <v>58</v>
      </c>
      <c r="BU479" s="46" t="s">
        <v>909</v>
      </c>
      <c r="BV479" s="46" t="s">
        <v>61</v>
      </c>
      <c r="BX479" s="46" t="s">
        <v>61</v>
      </c>
      <c r="BY479" s="46" t="s">
        <v>910</v>
      </c>
      <c r="CA479" s="46" t="s">
        <v>244</v>
      </c>
      <c r="CB479" s="46" t="s">
        <v>240</v>
      </c>
      <c r="CC479" s="46" t="s">
        <v>2104</v>
      </c>
      <c r="CD479" s="46" t="s">
        <v>237</v>
      </c>
      <c r="CU479" s="46" t="s">
        <v>264</v>
      </c>
      <c r="DA479" s="46" t="s">
        <v>265</v>
      </c>
      <c r="DB479" s="46" t="s">
        <v>265</v>
      </c>
      <c r="DC479" s="46" t="s">
        <v>265</v>
      </c>
      <c r="DD479" s="46" t="s">
        <v>265</v>
      </c>
      <c r="DE479" s="46" t="s">
        <v>245</v>
      </c>
      <c r="DF479" s="46" t="s">
        <v>245</v>
      </c>
      <c r="DG479" s="46" t="s">
        <v>246</v>
      </c>
      <c r="DH479" s="46" t="s">
        <v>247</v>
      </c>
      <c r="DK479" s="46" t="b">
        <f>vw_ET_Dataset_Public[[#This Row],[Event Location:  State PCODE]]=vw_ET_Dataset_Public[[#This Row],[Arrival from: Admin 1 PCODE]]</f>
        <v>1</v>
      </c>
      <c r="DL479" s="46" t="b">
        <f>vw_ET_Dataset_Public[[#This Row],[Event Location:  County PCODE]]=vw_ET_Dataset_Public[[#This Row],[Arrival from: Admin 2 PCODE]]</f>
        <v>0</v>
      </c>
      <c r="DM479" s="46" t="b">
        <f>vw_ET_Dataset_Public[[#This Row],[Event Location:  Payam PCODE]]=vw_ET_Dataset_Public[[#This Row],[Arrival from: Admin 3 PCODE]]</f>
        <v>0</v>
      </c>
      <c r="DN479" s="46" t="s">
        <v>3392</v>
      </c>
    </row>
    <row r="480" spans="1:118" x14ac:dyDescent="0.35">
      <c r="A480" s="46" t="s">
        <v>2233</v>
      </c>
      <c r="B480" s="47">
        <v>44434</v>
      </c>
      <c r="C480" s="47">
        <v>44433</v>
      </c>
      <c r="D480" s="47">
        <v>44434</v>
      </c>
      <c r="E480" s="46" t="s">
        <v>841</v>
      </c>
      <c r="F480" s="46" t="s">
        <v>57</v>
      </c>
      <c r="G480" s="46" t="s">
        <v>1321</v>
      </c>
      <c r="H480" s="46" t="s">
        <v>98</v>
      </c>
      <c r="I480" s="46" t="s">
        <v>1322</v>
      </c>
      <c r="J480" s="46" t="s">
        <v>1320</v>
      </c>
      <c r="K480" s="46" t="s">
        <v>1366</v>
      </c>
      <c r="L480" s="46" t="s">
        <v>1367</v>
      </c>
      <c r="M480" s="46">
        <v>9.2560000000000002</v>
      </c>
      <c r="N480" s="46">
        <v>29.797000000000001</v>
      </c>
      <c r="O480" s="46" t="s">
        <v>232</v>
      </c>
      <c r="P480" s="46" t="s">
        <v>233</v>
      </c>
      <c r="Q480" s="46" t="s">
        <v>6</v>
      </c>
      <c r="U480" s="46" t="b">
        <v>1</v>
      </c>
      <c r="V480" s="46">
        <v>280</v>
      </c>
      <c r="W480" s="46">
        <v>1680</v>
      </c>
      <c r="X480" s="46">
        <v>180</v>
      </c>
      <c r="Y480" s="46">
        <v>159</v>
      </c>
      <c r="Z480" s="46">
        <v>163</v>
      </c>
      <c r="AA480" s="46">
        <v>131</v>
      </c>
      <c r="AB480" s="46">
        <v>92</v>
      </c>
      <c r="AC480" s="46">
        <v>33</v>
      </c>
      <c r="AD480" s="46">
        <v>208</v>
      </c>
      <c r="AE480" s="46">
        <v>220</v>
      </c>
      <c r="AF480" s="46">
        <v>172</v>
      </c>
      <c r="AG480" s="46">
        <v>162</v>
      </c>
      <c r="AH480" s="46">
        <v>107</v>
      </c>
      <c r="AI480" s="46">
        <v>53</v>
      </c>
      <c r="AJ480" s="46">
        <v>758</v>
      </c>
      <c r="AK480" s="46">
        <v>922</v>
      </c>
      <c r="AL480" s="46">
        <v>767</v>
      </c>
      <c r="AM480" s="46">
        <v>86</v>
      </c>
      <c r="AN480" s="46">
        <v>1680</v>
      </c>
      <c r="AO480" s="46" t="s">
        <v>13</v>
      </c>
      <c r="AP480" s="46" t="s">
        <v>48</v>
      </c>
      <c r="AR480" s="46" t="s">
        <v>272</v>
      </c>
      <c r="AV480" s="46" t="s">
        <v>255</v>
      </c>
      <c r="AX480" s="46" t="s">
        <v>65</v>
      </c>
      <c r="BD480" s="46" t="s">
        <v>256</v>
      </c>
      <c r="BE480" s="46" t="b">
        <v>1</v>
      </c>
      <c r="BF480" s="46" t="b">
        <v>1</v>
      </c>
      <c r="BP480" s="46" t="s">
        <v>237</v>
      </c>
      <c r="BQ480" s="46" t="s">
        <v>242</v>
      </c>
      <c r="BR480" s="46" t="s">
        <v>238</v>
      </c>
      <c r="BS480" s="46" t="s">
        <v>841</v>
      </c>
      <c r="BT480" s="46" t="s">
        <v>57</v>
      </c>
      <c r="BU480" s="46" t="s">
        <v>1321</v>
      </c>
      <c r="BV480" s="46" t="s">
        <v>98</v>
      </c>
      <c r="BX480" s="46" t="s">
        <v>1325</v>
      </c>
      <c r="BY480" s="46" t="s">
        <v>1327</v>
      </c>
      <c r="CA480" s="46" t="s">
        <v>1328</v>
      </c>
      <c r="CB480" s="46" t="s">
        <v>1326</v>
      </c>
      <c r="CC480" s="46" t="s">
        <v>1325</v>
      </c>
      <c r="CD480" s="46" t="s">
        <v>237</v>
      </c>
      <c r="CU480" s="46" t="s">
        <v>264</v>
      </c>
      <c r="DA480" s="46" t="s">
        <v>265</v>
      </c>
      <c r="DB480" s="46" t="s">
        <v>245</v>
      </c>
      <c r="DC480" s="46" t="s">
        <v>265</v>
      </c>
      <c r="DD480" s="46" t="s">
        <v>245</v>
      </c>
      <c r="DE480" s="46" t="s">
        <v>265</v>
      </c>
      <c r="DF480" s="46" t="s">
        <v>265</v>
      </c>
      <c r="DG480" s="46" t="s">
        <v>246</v>
      </c>
      <c r="DH480" s="46" t="s">
        <v>247</v>
      </c>
      <c r="DK480" s="46" t="b">
        <f>vw_ET_Dataset_Public[[#This Row],[Event Location:  State PCODE]]=vw_ET_Dataset_Public[[#This Row],[Arrival from: Admin 1 PCODE]]</f>
        <v>1</v>
      </c>
      <c r="DL480" s="46" t="b">
        <f>vw_ET_Dataset_Public[[#This Row],[Event Location:  County PCODE]]=vw_ET_Dataset_Public[[#This Row],[Arrival from: Admin 2 PCODE]]</f>
        <v>1</v>
      </c>
      <c r="DM480" s="46" t="b">
        <f>vw_ET_Dataset_Public[[#This Row],[Event Location:  Payam PCODE]]=vw_ET_Dataset_Public[[#This Row],[Arrival from: Admin 3 PCODE]]</f>
        <v>0</v>
      </c>
      <c r="DN480" s="46" t="s">
        <v>3391</v>
      </c>
    </row>
    <row r="481" spans="1:118" x14ac:dyDescent="0.35">
      <c r="A481" s="46" t="s">
        <v>2649</v>
      </c>
      <c r="B481" s="47">
        <v>44434</v>
      </c>
      <c r="C481" s="47">
        <v>44433</v>
      </c>
      <c r="D481" s="47">
        <v>44434</v>
      </c>
      <c r="E481" s="46" t="s">
        <v>841</v>
      </c>
      <c r="F481" s="46" t="s">
        <v>57</v>
      </c>
      <c r="G481" s="46" t="s">
        <v>1321</v>
      </c>
      <c r="H481" s="46" t="s">
        <v>98</v>
      </c>
      <c r="I481" s="46" t="s">
        <v>1322</v>
      </c>
      <c r="J481" s="46" t="s">
        <v>1320</v>
      </c>
      <c r="K481" s="46" t="s">
        <v>1366</v>
      </c>
      <c r="L481" s="46" t="s">
        <v>1367</v>
      </c>
      <c r="M481" s="46">
        <v>9.2560000000000002</v>
      </c>
      <c r="N481" s="46">
        <v>29.797000000000001</v>
      </c>
      <c r="O481" s="46" t="s">
        <v>232</v>
      </c>
      <c r="P481" s="46" t="s">
        <v>233</v>
      </c>
      <c r="Q481" s="46" t="s">
        <v>6</v>
      </c>
      <c r="U481" s="46" t="b">
        <v>1</v>
      </c>
      <c r="V481" s="46">
        <v>69</v>
      </c>
      <c r="W481" s="46">
        <v>414</v>
      </c>
      <c r="X481" s="46">
        <v>38</v>
      </c>
      <c r="Y481" s="46">
        <v>45</v>
      </c>
      <c r="Z481" s="46">
        <v>37</v>
      </c>
      <c r="AA481" s="46">
        <v>33</v>
      </c>
      <c r="AB481" s="46">
        <v>24</v>
      </c>
      <c r="AC481" s="46">
        <v>5</v>
      </c>
      <c r="AD481" s="46">
        <v>43</v>
      </c>
      <c r="AE481" s="46">
        <v>58</v>
      </c>
      <c r="AF481" s="46">
        <v>48</v>
      </c>
      <c r="AG481" s="46">
        <v>45</v>
      </c>
      <c r="AH481" s="46">
        <v>30</v>
      </c>
      <c r="AI481" s="46">
        <v>8</v>
      </c>
      <c r="AJ481" s="46">
        <v>182</v>
      </c>
      <c r="AK481" s="46">
        <v>232</v>
      </c>
      <c r="AL481" s="46">
        <v>184</v>
      </c>
      <c r="AM481" s="46">
        <v>13</v>
      </c>
      <c r="AN481" s="46">
        <v>414</v>
      </c>
      <c r="AO481" s="46" t="s">
        <v>13</v>
      </c>
      <c r="AP481" s="46" t="s">
        <v>48</v>
      </c>
      <c r="AR481" s="46" t="s">
        <v>272</v>
      </c>
      <c r="AV481" s="46" t="s">
        <v>255</v>
      </c>
      <c r="AX481" s="46" t="s">
        <v>65</v>
      </c>
      <c r="BD481" s="46" t="s">
        <v>256</v>
      </c>
      <c r="BE481" s="46" t="b">
        <v>1</v>
      </c>
      <c r="BF481" s="46" t="b">
        <v>1</v>
      </c>
      <c r="BP481" s="46" t="s">
        <v>237</v>
      </c>
      <c r="BQ481" s="46" t="s">
        <v>242</v>
      </c>
      <c r="BR481" s="46" t="s">
        <v>238</v>
      </c>
      <c r="BS481" s="46" t="s">
        <v>841</v>
      </c>
      <c r="BT481" s="46" t="s">
        <v>57</v>
      </c>
      <c r="BU481" s="46" t="s">
        <v>1321</v>
      </c>
      <c r="BV481" s="46" t="s">
        <v>98</v>
      </c>
      <c r="BX481" s="46" t="s">
        <v>1325</v>
      </c>
      <c r="BY481" s="46" t="s">
        <v>1327</v>
      </c>
      <c r="CA481" s="46" t="s">
        <v>1364</v>
      </c>
      <c r="CB481" s="46" t="s">
        <v>1363</v>
      </c>
      <c r="CC481" s="46" t="s">
        <v>1325</v>
      </c>
      <c r="CD481" s="46" t="s">
        <v>237</v>
      </c>
      <c r="CU481" s="46" t="s">
        <v>264</v>
      </c>
      <c r="DA481" s="46" t="s">
        <v>245</v>
      </c>
      <c r="DB481" s="46" t="s">
        <v>245</v>
      </c>
      <c r="DC481" s="46" t="s">
        <v>246</v>
      </c>
      <c r="DD481" s="46" t="s">
        <v>245</v>
      </c>
      <c r="DE481" s="46" t="s">
        <v>246</v>
      </c>
      <c r="DF481" s="46" t="s">
        <v>246</v>
      </c>
      <c r="DG481" s="46" t="s">
        <v>246</v>
      </c>
      <c r="DH481" s="46" t="s">
        <v>247</v>
      </c>
      <c r="DK481" s="46" t="b">
        <f>vw_ET_Dataset_Public[[#This Row],[Event Location:  State PCODE]]=vw_ET_Dataset_Public[[#This Row],[Arrival from: Admin 1 PCODE]]</f>
        <v>1</v>
      </c>
      <c r="DL481" s="46" t="b">
        <f>vw_ET_Dataset_Public[[#This Row],[Event Location:  County PCODE]]=vw_ET_Dataset_Public[[#This Row],[Arrival from: Admin 2 PCODE]]</f>
        <v>1</v>
      </c>
      <c r="DM481" s="46" t="b">
        <f>vw_ET_Dataset_Public[[#This Row],[Event Location:  Payam PCODE]]=vw_ET_Dataset_Public[[#This Row],[Arrival from: Admin 3 PCODE]]</f>
        <v>0</v>
      </c>
      <c r="DN481" s="46" t="s">
        <v>3391</v>
      </c>
    </row>
    <row r="482" spans="1:118" x14ac:dyDescent="0.35">
      <c r="A482" s="46" t="s">
        <v>2647</v>
      </c>
      <c r="B482" s="47">
        <v>44434</v>
      </c>
      <c r="C482" s="47">
        <v>44433</v>
      </c>
      <c r="D482" s="47">
        <v>44434</v>
      </c>
      <c r="E482" s="46" t="s">
        <v>841</v>
      </c>
      <c r="F482" s="46" t="s">
        <v>57</v>
      </c>
      <c r="G482" s="46" t="s">
        <v>1321</v>
      </c>
      <c r="H482" s="46" t="s">
        <v>98</v>
      </c>
      <c r="I482" s="46" t="s">
        <v>1322</v>
      </c>
      <c r="J482" s="46" t="s">
        <v>1320</v>
      </c>
      <c r="K482" s="46" t="s">
        <v>1366</v>
      </c>
      <c r="L482" s="46" t="s">
        <v>1367</v>
      </c>
      <c r="M482" s="46">
        <v>9.2560000000000002</v>
      </c>
      <c r="N482" s="46">
        <v>29.797000000000001</v>
      </c>
      <c r="O482" s="46" t="s">
        <v>232</v>
      </c>
      <c r="P482" s="46" t="s">
        <v>233</v>
      </c>
      <c r="Q482" s="46" t="s">
        <v>6</v>
      </c>
      <c r="U482" s="46" t="b">
        <v>1</v>
      </c>
      <c r="V482" s="46">
        <v>7</v>
      </c>
      <c r="W482" s="46">
        <v>42</v>
      </c>
      <c r="X482" s="46">
        <v>5</v>
      </c>
      <c r="Y482" s="46">
        <v>4</v>
      </c>
      <c r="Z482" s="46">
        <v>3</v>
      </c>
      <c r="AA482" s="46">
        <v>2</v>
      </c>
      <c r="AB482" s="46">
        <v>3</v>
      </c>
      <c r="AC482" s="46">
        <v>0</v>
      </c>
      <c r="AD482" s="46">
        <v>8</v>
      </c>
      <c r="AE482" s="46">
        <v>7</v>
      </c>
      <c r="AF482" s="46">
        <v>5</v>
      </c>
      <c r="AG482" s="46">
        <v>3</v>
      </c>
      <c r="AH482" s="46">
        <v>2</v>
      </c>
      <c r="AI482" s="46">
        <v>0</v>
      </c>
      <c r="AJ482" s="46">
        <v>17</v>
      </c>
      <c r="AK482" s="46">
        <v>25</v>
      </c>
      <c r="AL482" s="46">
        <v>24</v>
      </c>
      <c r="AM482" s="46">
        <v>0</v>
      </c>
      <c r="AN482" s="46">
        <v>42</v>
      </c>
      <c r="AO482" s="46" t="s">
        <v>13</v>
      </c>
      <c r="AP482" s="46" t="s">
        <v>48</v>
      </c>
      <c r="AR482" s="46" t="s">
        <v>272</v>
      </c>
      <c r="AV482" s="46" t="s">
        <v>255</v>
      </c>
      <c r="AX482" s="46" t="s">
        <v>65</v>
      </c>
      <c r="BD482" s="46" t="s">
        <v>256</v>
      </c>
      <c r="BE482" s="46" t="b">
        <v>1</v>
      </c>
      <c r="BF482" s="46" t="b">
        <v>1</v>
      </c>
      <c r="BP482" s="46" t="s">
        <v>237</v>
      </c>
      <c r="BQ482" s="46" t="s">
        <v>242</v>
      </c>
      <c r="BR482" s="46" t="s">
        <v>238</v>
      </c>
      <c r="BS482" s="46" t="s">
        <v>841</v>
      </c>
      <c r="BT482" s="46" t="s">
        <v>57</v>
      </c>
      <c r="BU482" s="46" t="s">
        <v>1321</v>
      </c>
      <c r="BV482" s="46" t="s">
        <v>98</v>
      </c>
      <c r="BX482" s="46" t="s">
        <v>1325</v>
      </c>
      <c r="BY482" s="46" t="s">
        <v>1327</v>
      </c>
      <c r="CA482" s="46" t="s">
        <v>1361</v>
      </c>
      <c r="CB482" s="46" t="s">
        <v>1360</v>
      </c>
      <c r="CC482" s="46" t="s">
        <v>1325</v>
      </c>
      <c r="CD482" s="46" t="s">
        <v>237</v>
      </c>
      <c r="CU482" s="46" t="s">
        <v>264</v>
      </c>
      <c r="DA482" s="46" t="s">
        <v>245</v>
      </c>
      <c r="DB482" s="46" t="s">
        <v>245</v>
      </c>
      <c r="DC482" s="46" t="s">
        <v>265</v>
      </c>
      <c r="DD482" s="46" t="s">
        <v>245</v>
      </c>
      <c r="DE482" s="46" t="s">
        <v>246</v>
      </c>
      <c r="DF482" s="46" t="s">
        <v>265</v>
      </c>
      <c r="DG482" s="46" t="s">
        <v>246</v>
      </c>
      <c r="DH482" s="46" t="s">
        <v>247</v>
      </c>
      <c r="DK482" s="46" t="b">
        <f>vw_ET_Dataset_Public[[#This Row],[Event Location:  State PCODE]]=vw_ET_Dataset_Public[[#This Row],[Arrival from: Admin 1 PCODE]]</f>
        <v>1</v>
      </c>
      <c r="DL482" s="46" t="b">
        <f>vw_ET_Dataset_Public[[#This Row],[Event Location:  County PCODE]]=vw_ET_Dataset_Public[[#This Row],[Arrival from: Admin 2 PCODE]]</f>
        <v>1</v>
      </c>
      <c r="DM482" s="46" t="b">
        <f>vw_ET_Dataset_Public[[#This Row],[Event Location:  Payam PCODE]]=vw_ET_Dataset_Public[[#This Row],[Arrival from: Admin 3 PCODE]]</f>
        <v>0</v>
      </c>
      <c r="DN482" s="46" t="s">
        <v>3391</v>
      </c>
    </row>
    <row r="483" spans="1:118" x14ac:dyDescent="0.35">
      <c r="A483" s="46" t="s">
        <v>833</v>
      </c>
      <c r="B483" s="47">
        <v>44435</v>
      </c>
      <c r="C483" s="47">
        <v>44430</v>
      </c>
      <c r="D483" s="47">
        <v>44433</v>
      </c>
      <c r="E483" s="46" t="s">
        <v>835</v>
      </c>
      <c r="F483" s="46" t="s">
        <v>93</v>
      </c>
      <c r="G483" s="46" t="s">
        <v>836</v>
      </c>
      <c r="H483" s="46" t="s">
        <v>95</v>
      </c>
      <c r="I483" s="46" t="s">
        <v>837</v>
      </c>
      <c r="J483" s="46" t="s">
        <v>834</v>
      </c>
      <c r="K483" s="46" t="s">
        <v>838</v>
      </c>
      <c r="L483" s="46" t="s">
        <v>834</v>
      </c>
      <c r="M483" s="46">
        <v>6.6999998090000004</v>
      </c>
      <c r="N483" s="46">
        <v>30.579999919999999</v>
      </c>
      <c r="O483" s="46" t="s">
        <v>232</v>
      </c>
      <c r="P483" s="46" t="s">
        <v>271</v>
      </c>
      <c r="Q483" s="46" t="s">
        <v>6</v>
      </c>
      <c r="R483" s="46" t="b">
        <v>1</v>
      </c>
      <c r="S483" s="46" t="b">
        <v>1</v>
      </c>
      <c r="V483" s="46">
        <v>94</v>
      </c>
      <c r="W483" s="46">
        <v>431</v>
      </c>
      <c r="X483" s="46">
        <v>3</v>
      </c>
      <c r="Y483" s="46">
        <v>13</v>
      </c>
      <c r="Z483" s="46">
        <v>36</v>
      </c>
      <c r="AA483" s="46">
        <v>78</v>
      </c>
      <c r="AB483" s="46">
        <v>33</v>
      </c>
      <c r="AC483" s="46">
        <v>16</v>
      </c>
      <c r="AD483" s="46">
        <v>4</v>
      </c>
      <c r="AE483" s="46">
        <v>15</v>
      </c>
      <c r="AF483" s="46">
        <v>42</v>
      </c>
      <c r="AG483" s="46">
        <v>126</v>
      </c>
      <c r="AH483" s="46">
        <v>41</v>
      </c>
      <c r="AI483" s="46">
        <v>24</v>
      </c>
      <c r="AJ483" s="46">
        <v>179</v>
      </c>
      <c r="AK483" s="46">
        <v>252</v>
      </c>
      <c r="AL483" s="46">
        <v>35</v>
      </c>
      <c r="AM483" s="46">
        <v>40</v>
      </c>
      <c r="AN483" s="46">
        <v>431</v>
      </c>
      <c r="AO483" s="46" t="s">
        <v>13</v>
      </c>
      <c r="AP483" s="46" t="s">
        <v>48</v>
      </c>
      <c r="AR483" s="46" t="s">
        <v>272</v>
      </c>
      <c r="AV483" s="46" t="s">
        <v>255</v>
      </c>
      <c r="AX483" s="46" t="s">
        <v>65</v>
      </c>
      <c r="BD483" s="46" t="s">
        <v>256</v>
      </c>
      <c r="BE483" s="46" t="b">
        <v>1</v>
      </c>
      <c r="BF483" s="46" t="b">
        <v>1</v>
      </c>
      <c r="BG483" s="46" t="b">
        <v>1</v>
      </c>
      <c r="BH483" s="46" t="b">
        <v>1</v>
      </c>
      <c r="BI483" s="46" t="b">
        <v>1</v>
      </c>
      <c r="BJ483" s="46" t="b">
        <v>1</v>
      </c>
      <c r="BP483" s="46" t="s">
        <v>237</v>
      </c>
      <c r="BQ483" s="46" t="s">
        <v>242</v>
      </c>
      <c r="BR483" s="46" t="s">
        <v>238</v>
      </c>
      <c r="BS483" s="46" t="s">
        <v>841</v>
      </c>
      <c r="BT483" s="46" t="s">
        <v>57</v>
      </c>
      <c r="BU483" s="46" t="s">
        <v>842</v>
      </c>
      <c r="BV483" s="46" t="s">
        <v>94</v>
      </c>
      <c r="BX483" s="46" t="s">
        <v>839</v>
      </c>
      <c r="BY483" s="46" t="s">
        <v>843</v>
      </c>
      <c r="CA483" s="46" t="s">
        <v>844</v>
      </c>
      <c r="CB483" s="46" t="s">
        <v>840</v>
      </c>
      <c r="CC483" s="46" t="s">
        <v>839</v>
      </c>
      <c r="CD483" s="46" t="s">
        <v>237</v>
      </c>
      <c r="CU483" s="46" t="s">
        <v>264</v>
      </c>
      <c r="DA483" s="46" t="s">
        <v>245</v>
      </c>
      <c r="DB483" s="46" t="s">
        <v>245</v>
      </c>
      <c r="DC483" s="46" t="s">
        <v>245</v>
      </c>
      <c r="DD483" s="46" t="s">
        <v>245</v>
      </c>
      <c r="DE483" s="46" t="s">
        <v>265</v>
      </c>
      <c r="DF483" s="46" t="s">
        <v>265</v>
      </c>
      <c r="DG483" s="46" t="s">
        <v>265</v>
      </c>
      <c r="DH483" s="46" t="s">
        <v>247</v>
      </c>
      <c r="DK483" s="46" t="b">
        <f>vw_ET_Dataset_Public[[#This Row],[Event Location:  State PCODE]]=vw_ET_Dataset_Public[[#This Row],[Arrival from: Admin 1 PCODE]]</f>
        <v>0</v>
      </c>
      <c r="DL483" s="46" t="b">
        <f>vw_ET_Dataset_Public[[#This Row],[Event Location:  County PCODE]]=vw_ET_Dataset_Public[[#This Row],[Arrival from: Admin 2 PCODE]]</f>
        <v>0</v>
      </c>
      <c r="DM483" s="46" t="b">
        <f>vw_ET_Dataset_Public[[#This Row],[Event Location:  Payam PCODE]]=vw_ET_Dataset_Public[[#This Row],[Arrival from: Admin 3 PCODE]]</f>
        <v>0</v>
      </c>
      <c r="DN483" s="46" t="s">
        <v>3395</v>
      </c>
    </row>
    <row r="484" spans="1:118" x14ac:dyDescent="0.35">
      <c r="A484" s="46" t="s">
        <v>1383</v>
      </c>
      <c r="B484" s="47">
        <v>44435</v>
      </c>
      <c r="C484" s="47">
        <v>44434</v>
      </c>
      <c r="D484" s="47">
        <v>44434</v>
      </c>
      <c r="E484" s="46" t="s">
        <v>841</v>
      </c>
      <c r="F484" s="46" t="s">
        <v>57</v>
      </c>
      <c r="G484" s="46" t="s">
        <v>1321</v>
      </c>
      <c r="H484" s="46" t="s">
        <v>98</v>
      </c>
      <c r="I484" s="46" t="s">
        <v>1322</v>
      </c>
      <c r="J484" s="46" t="s">
        <v>1320</v>
      </c>
      <c r="K484" s="46" t="s">
        <v>1366</v>
      </c>
      <c r="L484" s="46" t="s">
        <v>1367</v>
      </c>
      <c r="M484" s="46">
        <v>9.2560000000000002</v>
      </c>
      <c r="N484" s="46">
        <v>29.797000000000001</v>
      </c>
      <c r="O484" s="46" t="s">
        <v>232</v>
      </c>
      <c r="P484" s="46" t="s">
        <v>271</v>
      </c>
      <c r="Q484" s="46" t="s">
        <v>6</v>
      </c>
      <c r="U484" s="46" t="b">
        <v>1</v>
      </c>
      <c r="V484" s="46">
        <v>148</v>
      </c>
      <c r="W484" s="46">
        <v>888</v>
      </c>
      <c r="X484" s="46">
        <v>90</v>
      </c>
      <c r="Y484" s="46">
        <v>88</v>
      </c>
      <c r="Z484" s="46">
        <v>82</v>
      </c>
      <c r="AA484" s="46">
        <v>73</v>
      </c>
      <c r="AB484" s="46">
        <v>50</v>
      </c>
      <c r="AC484" s="46">
        <v>21</v>
      </c>
      <c r="AD484" s="46">
        <v>115</v>
      </c>
      <c r="AE484" s="46">
        <v>98</v>
      </c>
      <c r="AF484" s="46">
        <v>90</v>
      </c>
      <c r="AG484" s="46">
        <v>83</v>
      </c>
      <c r="AH484" s="46">
        <v>69</v>
      </c>
      <c r="AI484" s="46">
        <v>29</v>
      </c>
      <c r="AJ484" s="46">
        <v>404</v>
      </c>
      <c r="AK484" s="46">
        <v>484</v>
      </c>
      <c r="AL484" s="46">
        <v>391</v>
      </c>
      <c r="AM484" s="46">
        <v>50</v>
      </c>
      <c r="AN484" s="46">
        <v>888</v>
      </c>
      <c r="AO484" s="46" t="s">
        <v>13</v>
      </c>
      <c r="AP484" s="46" t="s">
        <v>48</v>
      </c>
      <c r="AR484" s="46" t="s">
        <v>272</v>
      </c>
      <c r="AV484" s="46" t="s">
        <v>255</v>
      </c>
      <c r="AX484" s="46" t="s">
        <v>65</v>
      </c>
      <c r="BD484" s="46" t="s">
        <v>256</v>
      </c>
      <c r="BE484" s="46" t="b">
        <v>1</v>
      </c>
      <c r="BF484" s="46" t="b">
        <v>1</v>
      </c>
      <c r="BP484" s="46" t="s">
        <v>237</v>
      </c>
      <c r="BQ484" s="46" t="s">
        <v>242</v>
      </c>
      <c r="BR484" s="46" t="s">
        <v>238</v>
      </c>
      <c r="BS484" s="46" t="s">
        <v>841</v>
      </c>
      <c r="BT484" s="46" t="s">
        <v>57</v>
      </c>
      <c r="BU484" s="46" t="s">
        <v>1321</v>
      </c>
      <c r="BV484" s="46" t="s">
        <v>98</v>
      </c>
      <c r="BX484" s="46" t="s">
        <v>1325</v>
      </c>
      <c r="BY484" s="46" t="s">
        <v>1327</v>
      </c>
      <c r="CA484" s="46" t="s">
        <v>1331</v>
      </c>
      <c r="CB484" s="46" t="s">
        <v>1330</v>
      </c>
      <c r="CC484" s="46" t="s">
        <v>1325</v>
      </c>
      <c r="CD484" s="46" t="s">
        <v>237</v>
      </c>
      <c r="CU484" s="46" t="s">
        <v>264</v>
      </c>
      <c r="DA484" s="46" t="s">
        <v>245</v>
      </c>
      <c r="DB484" s="46" t="s">
        <v>245</v>
      </c>
      <c r="DC484" s="46" t="s">
        <v>265</v>
      </c>
      <c r="DD484" s="46" t="s">
        <v>265</v>
      </c>
      <c r="DE484" s="46" t="s">
        <v>246</v>
      </c>
      <c r="DF484" s="46" t="s">
        <v>246</v>
      </c>
      <c r="DG484" s="46" t="s">
        <v>246</v>
      </c>
      <c r="DH484" s="46" t="s">
        <v>247</v>
      </c>
      <c r="DK484" s="46" t="b">
        <f>vw_ET_Dataset_Public[[#This Row],[Event Location:  State PCODE]]=vw_ET_Dataset_Public[[#This Row],[Arrival from: Admin 1 PCODE]]</f>
        <v>1</v>
      </c>
      <c r="DL484" s="46" t="b">
        <f>vw_ET_Dataset_Public[[#This Row],[Event Location:  County PCODE]]=vw_ET_Dataset_Public[[#This Row],[Arrival from: Admin 2 PCODE]]</f>
        <v>1</v>
      </c>
      <c r="DM484" s="46" t="b">
        <f>vw_ET_Dataset_Public[[#This Row],[Event Location:  Payam PCODE]]=vw_ET_Dataset_Public[[#This Row],[Arrival from: Admin 3 PCODE]]</f>
        <v>0</v>
      </c>
      <c r="DN484" s="46" t="s">
        <v>3391</v>
      </c>
    </row>
    <row r="485" spans="1:118" x14ac:dyDescent="0.35">
      <c r="A485" s="46" t="s">
        <v>1379</v>
      </c>
      <c r="B485" s="47">
        <v>44435</v>
      </c>
      <c r="C485" s="47">
        <v>44434</v>
      </c>
      <c r="D485" s="47">
        <v>44434</v>
      </c>
      <c r="E485" s="46" t="s">
        <v>841</v>
      </c>
      <c r="F485" s="46" t="s">
        <v>57</v>
      </c>
      <c r="G485" s="46" t="s">
        <v>1321</v>
      </c>
      <c r="H485" s="46" t="s">
        <v>98</v>
      </c>
      <c r="I485" s="46" t="s">
        <v>1322</v>
      </c>
      <c r="J485" s="46" t="s">
        <v>1320</v>
      </c>
      <c r="K485" s="46" t="s">
        <v>1366</v>
      </c>
      <c r="L485" s="46" t="s">
        <v>1367</v>
      </c>
      <c r="M485" s="46">
        <v>9.2560000000000002</v>
      </c>
      <c r="N485" s="46">
        <v>29.797000000000001</v>
      </c>
      <c r="O485" s="46" t="s">
        <v>232</v>
      </c>
      <c r="P485" s="46" t="s">
        <v>233</v>
      </c>
      <c r="Q485" s="46" t="s">
        <v>6</v>
      </c>
      <c r="U485" s="46" t="b">
        <v>1</v>
      </c>
      <c r="V485" s="46">
        <v>304</v>
      </c>
      <c r="W485" s="46">
        <v>1824</v>
      </c>
      <c r="X485" s="46">
        <v>92</v>
      </c>
      <c r="Y485" s="46">
        <v>250</v>
      </c>
      <c r="Z485" s="46">
        <v>100</v>
      </c>
      <c r="AA485" s="46">
        <v>200</v>
      </c>
      <c r="AB485" s="46">
        <v>100</v>
      </c>
      <c r="AC485" s="46">
        <v>40</v>
      </c>
      <c r="AD485" s="46">
        <v>72</v>
      </c>
      <c r="AE485" s="46">
        <v>200</v>
      </c>
      <c r="AF485" s="46">
        <v>150</v>
      </c>
      <c r="AG485" s="46">
        <v>320</v>
      </c>
      <c r="AH485" s="46">
        <v>250</v>
      </c>
      <c r="AI485" s="46">
        <v>50</v>
      </c>
      <c r="AJ485" s="46">
        <v>782</v>
      </c>
      <c r="AK485" s="46">
        <v>1042</v>
      </c>
      <c r="AL485" s="46">
        <v>614</v>
      </c>
      <c r="AM485" s="46">
        <v>90</v>
      </c>
      <c r="AN485" s="46">
        <v>1824</v>
      </c>
      <c r="AO485" s="46" t="s">
        <v>13</v>
      </c>
      <c r="AP485" s="46" t="s">
        <v>48</v>
      </c>
      <c r="AR485" s="46" t="s">
        <v>272</v>
      </c>
      <c r="AV485" s="46" t="s">
        <v>255</v>
      </c>
      <c r="AX485" s="46" t="s">
        <v>65</v>
      </c>
      <c r="BD485" s="46" t="s">
        <v>256</v>
      </c>
      <c r="BE485" s="46" t="b">
        <v>1</v>
      </c>
      <c r="BF485" s="46" t="b">
        <v>1</v>
      </c>
      <c r="BP485" s="46" t="s">
        <v>237</v>
      </c>
      <c r="BQ485" s="46" t="s">
        <v>242</v>
      </c>
      <c r="BR485" s="46" t="s">
        <v>238</v>
      </c>
      <c r="BS485" s="46" t="s">
        <v>841</v>
      </c>
      <c r="BT485" s="46" t="s">
        <v>57</v>
      </c>
      <c r="BU485" s="46" t="s">
        <v>1321</v>
      </c>
      <c r="BV485" s="46" t="s">
        <v>98</v>
      </c>
      <c r="BX485" s="46" t="s">
        <v>1320</v>
      </c>
      <c r="BY485" s="46" t="s">
        <v>1322</v>
      </c>
      <c r="CA485" s="46" t="s">
        <v>244</v>
      </c>
      <c r="CB485" s="46" t="s">
        <v>240</v>
      </c>
      <c r="CC485" s="46" t="s">
        <v>1376</v>
      </c>
      <c r="CD485" s="46" t="s">
        <v>237</v>
      </c>
      <c r="CU485" s="46" t="s">
        <v>264</v>
      </c>
      <c r="DA485" s="46" t="s">
        <v>245</v>
      </c>
      <c r="DB485" s="46" t="s">
        <v>245</v>
      </c>
      <c r="DC485" s="46" t="s">
        <v>245</v>
      </c>
      <c r="DD485" s="46" t="s">
        <v>265</v>
      </c>
      <c r="DE485" s="46" t="s">
        <v>246</v>
      </c>
      <c r="DF485" s="46" t="s">
        <v>265</v>
      </c>
      <c r="DG485" s="46" t="s">
        <v>246</v>
      </c>
      <c r="DH485" s="46" t="s">
        <v>247</v>
      </c>
      <c r="DK485" s="46" t="b">
        <f>vw_ET_Dataset_Public[[#This Row],[Event Location:  State PCODE]]=vw_ET_Dataset_Public[[#This Row],[Arrival from: Admin 1 PCODE]]</f>
        <v>1</v>
      </c>
      <c r="DL485" s="46" t="b">
        <f>vw_ET_Dataset_Public[[#This Row],[Event Location:  County PCODE]]=vw_ET_Dataset_Public[[#This Row],[Arrival from: Admin 2 PCODE]]</f>
        <v>1</v>
      </c>
      <c r="DM485" s="46" t="b">
        <f>vw_ET_Dataset_Public[[#This Row],[Event Location:  Payam PCODE]]=vw_ET_Dataset_Public[[#This Row],[Arrival from: Admin 3 PCODE]]</f>
        <v>1</v>
      </c>
      <c r="DN485" s="46" t="s">
        <v>3390</v>
      </c>
    </row>
    <row r="486" spans="1:118" x14ac:dyDescent="0.35">
      <c r="A486" s="46" t="s">
        <v>1368</v>
      </c>
      <c r="B486" s="47">
        <v>44436</v>
      </c>
      <c r="C486" s="47">
        <v>44434</v>
      </c>
      <c r="D486" s="47">
        <v>44434</v>
      </c>
      <c r="E486" s="46" t="s">
        <v>841</v>
      </c>
      <c r="F486" s="46" t="s">
        <v>57</v>
      </c>
      <c r="G486" s="46" t="s">
        <v>1321</v>
      </c>
      <c r="H486" s="46" t="s">
        <v>98</v>
      </c>
      <c r="I486" s="46" t="s">
        <v>1322</v>
      </c>
      <c r="J486" s="46" t="s">
        <v>1320</v>
      </c>
      <c r="K486" s="46" t="s">
        <v>1366</v>
      </c>
      <c r="L486" s="46" t="s">
        <v>1367</v>
      </c>
      <c r="M486" s="46">
        <v>9.2560000000000002</v>
      </c>
      <c r="N486" s="46">
        <v>29.797000000000001</v>
      </c>
      <c r="O486" s="46" t="s">
        <v>232</v>
      </c>
      <c r="P486" s="46" t="s">
        <v>233</v>
      </c>
      <c r="Q486" s="46" t="s">
        <v>6</v>
      </c>
      <c r="U486" s="46" t="b">
        <v>1</v>
      </c>
      <c r="V486" s="46">
        <v>54</v>
      </c>
      <c r="W486" s="46">
        <v>324</v>
      </c>
      <c r="X486" s="46">
        <v>34</v>
      </c>
      <c r="Y486" s="46">
        <v>29</v>
      </c>
      <c r="Z486" s="46">
        <v>26</v>
      </c>
      <c r="AA486" s="46">
        <v>24</v>
      </c>
      <c r="AB486" s="46">
        <v>19</v>
      </c>
      <c r="AC486" s="46">
        <v>3</v>
      </c>
      <c r="AD486" s="46">
        <v>42</v>
      </c>
      <c r="AE486" s="46">
        <v>39</v>
      </c>
      <c r="AF486" s="46">
        <v>35</v>
      </c>
      <c r="AG486" s="46">
        <v>35</v>
      </c>
      <c r="AH486" s="46">
        <v>32</v>
      </c>
      <c r="AI486" s="46">
        <v>6</v>
      </c>
      <c r="AJ486" s="46">
        <v>135</v>
      </c>
      <c r="AK486" s="46">
        <v>189</v>
      </c>
      <c r="AL486" s="46">
        <v>144</v>
      </c>
      <c r="AM486" s="46">
        <v>9</v>
      </c>
      <c r="AN486" s="46">
        <v>324</v>
      </c>
      <c r="AO486" s="46" t="s">
        <v>13</v>
      </c>
      <c r="AP486" s="46" t="s">
        <v>48</v>
      </c>
      <c r="AR486" s="46" t="s">
        <v>272</v>
      </c>
      <c r="AV486" s="46" t="s">
        <v>255</v>
      </c>
      <c r="AX486" s="46" t="s">
        <v>65</v>
      </c>
      <c r="BD486" s="46" t="s">
        <v>256</v>
      </c>
      <c r="BF486" s="46" t="b">
        <v>1</v>
      </c>
      <c r="BP486" s="46" t="s">
        <v>237</v>
      </c>
      <c r="BQ486" s="46" t="s">
        <v>242</v>
      </c>
      <c r="BR486" s="46" t="s">
        <v>238</v>
      </c>
      <c r="BS486" s="46" t="s">
        <v>841</v>
      </c>
      <c r="BT486" s="46" t="s">
        <v>57</v>
      </c>
      <c r="BU486" s="46" t="s">
        <v>1321</v>
      </c>
      <c r="BV486" s="46" t="s">
        <v>98</v>
      </c>
      <c r="BX486" s="46" t="s">
        <v>1325</v>
      </c>
      <c r="BY486" s="46" t="s">
        <v>1327</v>
      </c>
      <c r="CA486" s="46" t="s">
        <v>1348</v>
      </c>
      <c r="CB486" s="46" t="s">
        <v>1347</v>
      </c>
      <c r="CC486" s="46" t="s">
        <v>1325</v>
      </c>
      <c r="CD486" s="46" t="s">
        <v>237</v>
      </c>
      <c r="CU486" s="46" t="s">
        <v>264</v>
      </c>
      <c r="DA486" s="46" t="s">
        <v>246</v>
      </c>
      <c r="DB486" s="46" t="s">
        <v>265</v>
      </c>
      <c r="DC486" s="46" t="s">
        <v>265</v>
      </c>
      <c r="DD486" s="46" t="s">
        <v>246</v>
      </c>
      <c r="DE486" s="46" t="s">
        <v>245</v>
      </c>
      <c r="DF486" s="46" t="s">
        <v>265</v>
      </c>
      <c r="DG486" s="46" t="s">
        <v>246</v>
      </c>
      <c r="DH486" s="46" t="s">
        <v>247</v>
      </c>
      <c r="DK486" s="46" t="b">
        <f>vw_ET_Dataset_Public[[#This Row],[Event Location:  State PCODE]]=vw_ET_Dataset_Public[[#This Row],[Arrival from: Admin 1 PCODE]]</f>
        <v>1</v>
      </c>
      <c r="DL486" s="46" t="b">
        <f>vw_ET_Dataset_Public[[#This Row],[Event Location:  County PCODE]]=vw_ET_Dataset_Public[[#This Row],[Arrival from: Admin 2 PCODE]]</f>
        <v>1</v>
      </c>
      <c r="DM486" s="46" t="b">
        <f>vw_ET_Dataset_Public[[#This Row],[Event Location:  Payam PCODE]]=vw_ET_Dataset_Public[[#This Row],[Arrival from: Admin 3 PCODE]]</f>
        <v>0</v>
      </c>
      <c r="DN486" s="46" t="s">
        <v>3391</v>
      </c>
    </row>
    <row r="487" spans="1:118" x14ac:dyDescent="0.35">
      <c r="A487" s="46" t="s">
        <v>2648</v>
      </c>
      <c r="B487" s="47">
        <v>44436</v>
      </c>
      <c r="C487" s="47">
        <v>44435</v>
      </c>
      <c r="D487" s="47">
        <v>44435</v>
      </c>
      <c r="E487" s="46" t="s">
        <v>841</v>
      </c>
      <c r="F487" s="46" t="s">
        <v>57</v>
      </c>
      <c r="G487" s="46" t="s">
        <v>1321</v>
      </c>
      <c r="H487" s="46" t="s">
        <v>98</v>
      </c>
      <c r="I487" s="46" t="s">
        <v>1322</v>
      </c>
      <c r="J487" s="46" t="s">
        <v>1320</v>
      </c>
      <c r="K487" s="46" t="s">
        <v>1366</v>
      </c>
      <c r="L487" s="46" t="s">
        <v>1367</v>
      </c>
      <c r="M487" s="46">
        <v>9.2560000000000002</v>
      </c>
      <c r="N487" s="46">
        <v>29.797000000000001</v>
      </c>
      <c r="O487" s="46" t="s">
        <v>232</v>
      </c>
      <c r="P487" s="46" t="s">
        <v>233</v>
      </c>
      <c r="Q487" s="46" t="s">
        <v>6</v>
      </c>
      <c r="U487" s="46" t="b">
        <v>1</v>
      </c>
      <c r="V487" s="46">
        <v>24</v>
      </c>
      <c r="W487" s="46">
        <v>144</v>
      </c>
      <c r="X487" s="46">
        <v>10</v>
      </c>
      <c r="Y487" s="46">
        <v>13</v>
      </c>
      <c r="Z487" s="46">
        <v>12</v>
      </c>
      <c r="AA487" s="46">
        <v>10</v>
      </c>
      <c r="AB487" s="46">
        <v>12</v>
      </c>
      <c r="AC487" s="46">
        <v>3</v>
      </c>
      <c r="AD487" s="46">
        <v>15</v>
      </c>
      <c r="AE487" s="46">
        <v>17</v>
      </c>
      <c r="AF487" s="46">
        <v>13</v>
      </c>
      <c r="AG487" s="46">
        <v>16</v>
      </c>
      <c r="AH487" s="46">
        <v>16</v>
      </c>
      <c r="AI487" s="46">
        <v>7</v>
      </c>
      <c r="AJ487" s="46">
        <v>60</v>
      </c>
      <c r="AK487" s="46">
        <v>84</v>
      </c>
      <c r="AL487" s="46">
        <v>55</v>
      </c>
      <c r="AM487" s="46">
        <v>10</v>
      </c>
      <c r="AN487" s="46">
        <v>144</v>
      </c>
      <c r="AO487" s="46" t="s">
        <v>13</v>
      </c>
      <c r="AP487" s="46" t="s">
        <v>48</v>
      </c>
      <c r="AR487" s="46" t="s">
        <v>272</v>
      </c>
      <c r="AV487" s="46" t="s">
        <v>255</v>
      </c>
      <c r="AX487" s="46" t="s">
        <v>65</v>
      </c>
      <c r="BD487" s="46" t="s">
        <v>256</v>
      </c>
      <c r="BF487" s="46" t="b">
        <v>1</v>
      </c>
      <c r="BP487" s="46" t="s">
        <v>237</v>
      </c>
      <c r="BQ487" s="46" t="s">
        <v>242</v>
      </c>
      <c r="BR487" s="46" t="s">
        <v>238</v>
      </c>
      <c r="BS487" s="46" t="s">
        <v>841</v>
      </c>
      <c r="BT487" s="46" t="s">
        <v>57</v>
      </c>
      <c r="BU487" s="46" t="s">
        <v>1321</v>
      </c>
      <c r="BV487" s="46" t="s">
        <v>98</v>
      </c>
      <c r="BX487" s="46" t="s">
        <v>1325</v>
      </c>
      <c r="BY487" s="46" t="s">
        <v>1327</v>
      </c>
      <c r="CA487" s="46" t="s">
        <v>1364</v>
      </c>
      <c r="CB487" s="46" t="s">
        <v>1363</v>
      </c>
      <c r="CC487" s="46" t="s">
        <v>1325</v>
      </c>
      <c r="CD487" s="46" t="s">
        <v>237</v>
      </c>
      <c r="CU487" s="46" t="s">
        <v>264</v>
      </c>
      <c r="DA487" s="46" t="s">
        <v>246</v>
      </c>
      <c r="DB487" s="46" t="s">
        <v>265</v>
      </c>
      <c r="DC487" s="46" t="s">
        <v>265</v>
      </c>
      <c r="DD487" s="46" t="s">
        <v>265</v>
      </c>
      <c r="DE487" s="46" t="s">
        <v>245</v>
      </c>
      <c r="DF487" s="46" t="s">
        <v>265</v>
      </c>
      <c r="DG487" s="46" t="s">
        <v>246</v>
      </c>
      <c r="DH487" s="46" t="s">
        <v>247</v>
      </c>
      <c r="DK487" s="46" t="b">
        <f>vw_ET_Dataset_Public[[#This Row],[Event Location:  State PCODE]]=vw_ET_Dataset_Public[[#This Row],[Arrival from: Admin 1 PCODE]]</f>
        <v>1</v>
      </c>
      <c r="DL487" s="46" t="b">
        <f>vw_ET_Dataset_Public[[#This Row],[Event Location:  County PCODE]]=vw_ET_Dataset_Public[[#This Row],[Arrival from: Admin 2 PCODE]]</f>
        <v>1</v>
      </c>
      <c r="DM487" s="46" t="b">
        <f>vw_ET_Dataset_Public[[#This Row],[Event Location:  Payam PCODE]]=vw_ET_Dataset_Public[[#This Row],[Arrival from: Admin 3 PCODE]]</f>
        <v>0</v>
      </c>
      <c r="DN487" s="46" t="s">
        <v>3391</v>
      </c>
    </row>
    <row r="488" spans="1:118" x14ac:dyDescent="0.35">
      <c r="A488" s="46" t="s">
        <v>1371</v>
      </c>
      <c r="B488" s="47">
        <v>44437</v>
      </c>
      <c r="C488" s="47">
        <v>44431</v>
      </c>
      <c r="D488" s="47">
        <v>44437</v>
      </c>
      <c r="E488" s="46" t="s">
        <v>841</v>
      </c>
      <c r="F488" s="46" t="s">
        <v>57</v>
      </c>
      <c r="G488" s="46" t="s">
        <v>1321</v>
      </c>
      <c r="H488" s="46" t="s">
        <v>98</v>
      </c>
      <c r="I488" s="46" t="s">
        <v>1403</v>
      </c>
      <c r="J488" s="46" t="s">
        <v>98</v>
      </c>
      <c r="K488" s="46" t="s">
        <v>1404</v>
      </c>
      <c r="L488" s="46" t="s">
        <v>1402</v>
      </c>
      <c r="M488" s="46">
        <v>9.2894232999999993</v>
      </c>
      <c r="N488" s="46">
        <v>29.789508399999999</v>
      </c>
      <c r="O488" s="46" t="s">
        <v>232</v>
      </c>
      <c r="P488" s="46" t="s">
        <v>302</v>
      </c>
      <c r="Q488" s="46" t="s">
        <v>6</v>
      </c>
      <c r="U488" s="46" t="b">
        <v>1</v>
      </c>
      <c r="V488" s="46">
        <v>17</v>
      </c>
      <c r="W488" s="46">
        <v>93</v>
      </c>
      <c r="X488" s="46">
        <v>3</v>
      </c>
      <c r="Y488" s="46">
        <v>6</v>
      </c>
      <c r="Z488" s="46">
        <v>12</v>
      </c>
      <c r="AA488" s="46">
        <v>14</v>
      </c>
      <c r="AB488" s="46">
        <v>4</v>
      </c>
      <c r="AC488" s="46">
        <v>1</v>
      </c>
      <c r="AD488" s="46">
        <v>3</v>
      </c>
      <c r="AE488" s="46">
        <v>6</v>
      </c>
      <c r="AF488" s="46">
        <v>17</v>
      </c>
      <c r="AG488" s="46">
        <v>12</v>
      </c>
      <c r="AH488" s="46">
        <v>10</v>
      </c>
      <c r="AI488" s="46">
        <v>5</v>
      </c>
      <c r="AJ488" s="46">
        <v>40</v>
      </c>
      <c r="AK488" s="46">
        <v>53</v>
      </c>
      <c r="AL488" s="46">
        <v>18</v>
      </c>
      <c r="AM488" s="46">
        <v>6</v>
      </c>
      <c r="AN488" s="46">
        <v>93</v>
      </c>
      <c r="AO488" s="46" t="s">
        <v>12</v>
      </c>
      <c r="AP488" s="46" t="s">
        <v>48</v>
      </c>
      <c r="AR488" s="46" t="s">
        <v>327</v>
      </c>
      <c r="AV488" s="46" t="s">
        <v>304</v>
      </c>
      <c r="AX488" s="46" t="s">
        <v>1416</v>
      </c>
      <c r="AY488" s="46" t="s">
        <v>350</v>
      </c>
      <c r="BD488" s="46" t="s">
        <v>256</v>
      </c>
      <c r="BE488" s="46" t="b">
        <v>1</v>
      </c>
      <c r="BF488" s="46" t="b">
        <v>1</v>
      </c>
      <c r="BP488" s="46" t="s">
        <v>237</v>
      </c>
      <c r="BQ488" s="46" t="s">
        <v>944</v>
      </c>
      <c r="BR488" s="46" t="s">
        <v>942</v>
      </c>
      <c r="BS488" s="46" t="s">
        <v>945</v>
      </c>
      <c r="BT488" s="46" t="s">
        <v>943</v>
      </c>
      <c r="BU488" s="46" t="s">
        <v>946</v>
      </c>
      <c r="BV488" s="46" t="s">
        <v>943</v>
      </c>
      <c r="BX488" s="46" t="s">
        <v>352</v>
      </c>
      <c r="BY488" s="46" t="s">
        <v>244</v>
      </c>
      <c r="BZ488" s="46" t="s">
        <v>943</v>
      </c>
      <c r="CC488" s="46" t="s">
        <v>943</v>
      </c>
      <c r="CD488" s="46" t="s">
        <v>237</v>
      </c>
      <c r="CU488" s="46" t="s">
        <v>264</v>
      </c>
      <c r="DA488" s="46" t="s">
        <v>246</v>
      </c>
      <c r="DB488" s="46" t="s">
        <v>265</v>
      </c>
      <c r="DC488" s="46" t="s">
        <v>246</v>
      </c>
      <c r="DD488" s="46" t="s">
        <v>246</v>
      </c>
      <c r="DE488" s="46" t="s">
        <v>265</v>
      </c>
      <c r="DF488" s="46" t="s">
        <v>246</v>
      </c>
      <c r="DG488" s="46" t="s">
        <v>246</v>
      </c>
      <c r="DH488" s="46" t="s">
        <v>247</v>
      </c>
      <c r="DK488" s="46" t="b">
        <f>vw_ET_Dataset_Public[[#This Row],[Event Location:  State PCODE]]=vw_ET_Dataset_Public[[#This Row],[Arrival from: Admin 1 PCODE]]</f>
        <v>0</v>
      </c>
      <c r="DL488" s="46" t="b">
        <f>vw_ET_Dataset_Public[[#This Row],[Event Location:  County PCODE]]=vw_ET_Dataset_Public[[#This Row],[Arrival from: Admin 2 PCODE]]</f>
        <v>0</v>
      </c>
      <c r="DM488" s="46" t="b">
        <f>vw_ET_Dataset_Public[[#This Row],[Event Location:  Payam PCODE]]=vw_ET_Dataset_Public[[#This Row],[Arrival from: Admin 3 PCODE]]</f>
        <v>0</v>
      </c>
      <c r="DN488" s="46" t="s">
        <v>3393</v>
      </c>
    </row>
    <row r="489" spans="1:118" x14ac:dyDescent="0.35">
      <c r="A489" s="46" t="s">
        <v>1373</v>
      </c>
      <c r="B489" s="47">
        <v>44438</v>
      </c>
      <c r="C489" s="47">
        <v>44436</v>
      </c>
      <c r="D489" s="47">
        <v>44436</v>
      </c>
      <c r="E489" s="46" t="s">
        <v>841</v>
      </c>
      <c r="F489" s="46" t="s">
        <v>57</v>
      </c>
      <c r="G489" s="46" t="s">
        <v>1321</v>
      </c>
      <c r="H489" s="46" t="s">
        <v>98</v>
      </c>
      <c r="I489" s="46" t="s">
        <v>1322</v>
      </c>
      <c r="J489" s="46" t="s">
        <v>1320</v>
      </c>
      <c r="K489" s="46" t="s">
        <v>1366</v>
      </c>
      <c r="L489" s="46" t="s">
        <v>1367</v>
      </c>
      <c r="M489" s="46">
        <v>9.2560000000000002</v>
      </c>
      <c r="N489" s="46">
        <v>29.797000000000001</v>
      </c>
      <c r="O489" s="46" t="s">
        <v>232</v>
      </c>
      <c r="P489" s="46" t="s">
        <v>233</v>
      </c>
      <c r="Q489" s="46" t="s">
        <v>6</v>
      </c>
      <c r="U489" s="46" t="b">
        <v>1</v>
      </c>
      <c r="V489" s="46">
        <v>31</v>
      </c>
      <c r="W489" s="46">
        <v>186</v>
      </c>
      <c r="X489" s="46">
        <v>32</v>
      </c>
      <c r="Y489" s="46">
        <v>18</v>
      </c>
      <c r="Z489" s="46">
        <v>14</v>
      </c>
      <c r="AA489" s="46">
        <v>10</v>
      </c>
      <c r="AB489" s="46">
        <v>5</v>
      </c>
      <c r="AC489" s="46">
        <v>0</v>
      </c>
      <c r="AD489" s="46">
        <v>35</v>
      </c>
      <c r="AE489" s="46">
        <v>31</v>
      </c>
      <c r="AF489" s="46">
        <v>22</v>
      </c>
      <c r="AG489" s="46">
        <v>13</v>
      </c>
      <c r="AH489" s="46">
        <v>6</v>
      </c>
      <c r="AI489" s="46">
        <v>0</v>
      </c>
      <c r="AJ489" s="46">
        <v>79</v>
      </c>
      <c r="AK489" s="46">
        <v>107</v>
      </c>
      <c r="AL489" s="46">
        <v>116</v>
      </c>
      <c r="AM489" s="46">
        <v>0</v>
      </c>
      <c r="AN489" s="46">
        <v>186</v>
      </c>
      <c r="AO489" s="46" t="s">
        <v>13</v>
      </c>
      <c r="AP489" s="46" t="s">
        <v>48</v>
      </c>
      <c r="AR489" s="46" t="s">
        <v>272</v>
      </c>
      <c r="AV489" s="46" t="s">
        <v>255</v>
      </c>
      <c r="AX489" s="46" t="s">
        <v>65</v>
      </c>
      <c r="BD489" s="46" t="s">
        <v>237</v>
      </c>
      <c r="BP489" s="46" t="s">
        <v>237</v>
      </c>
      <c r="BQ489" s="46" t="s">
        <v>242</v>
      </c>
      <c r="BR489" s="46" t="s">
        <v>238</v>
      </c>
      <c r="BS489" s="46" t="s">
        <v>841</v>
      </c>
      <c r="BT489" s="46" t="s">
        <v>57</v>
      </c>
      <c r="BU489" s="46" t="s">
        <v>1321</v>
      </c>
      <c r="BV489" s="46" t="s">
        <v>98</v>
      </c>
      <c r="BX489" s="46" t="s">
        <v>1325</v>
      </c>
      <c r="BY489" s="46" t="s">
        <v>1327</v>
      </c>
      <c r="CA489" s="46" t="s">
        <v>244</v>
      </c>
      <c r="CB489" s="46" t="s">
        <v>240</v>
      </c>
      <c r="CC489" s="46" t="s">
        <v>1378</v>
      </c>
      <c r="CD489" s="46" t="s">
        <v>237</v>
      </c>
      <c r="CU489" s="46" t="s">
        <v>264</v>
      </c>
      <c r="DA489" s="46" t="s">
        <v>246</v>
      </c>
      <c r="DB489" s="46" t="s">
        <v>265</v>
      </c>
      <c r="DC489" s="46" t="s">
        <v>265</v>
      </c>
      <c r="DD489" s="46" t="s">
        <v>265</v>
      </c>
      <c r="DE489" s="46" t="s">
        <v>245</v>
      </c>
      <c r="DF489" s="46" t="s">
        <v>246</v>
      </c>
      <c r="DG489" s="46" t="s">
        <v>246</v>
      </c>
      <c r="DH489" s="46" t="s">
        <v>247</v>
      </c>
      <c r="DK489" s="46" t="b">
        <f>vw_ET_Dataset_Public[[#This Row],[Event Location:  State PCODE]]=vw_ET_Dataset_Public[[#This Row],[Arrival from: Admin 1 PCODE]]</f>
        <v>1</v>
      </c>
      <c r="DL489" s="46" t="b">
        <f>vw_ET_Dataset_Public[[#This Row],[Event Location:  County PCODE]]=vw_ET_Dataset_Public[[#This Row],[Arrival from: Admin 2 PCODE]]</f>
        <v>1</v>
      </c>
      <c r="DM489" s="46" t="b">
        <f>vw_ET_Dataset_Public[[#This Row],[Event Location:  Payam PCODE]]=vw_ET_Dataset_Public[[#This Row],[Arrival from: Admin 3 PCODE]]</f>
        <v>0</v>
      </c>
      <c r="DN489" s="46" t="s">
        <v>3391</v>
      </c>
    </row>
    <row r="490" spans="1:118" x14ac:dyDescent="0.35">
      <c r="A490" s="46" t="s">
        <v>1365</v>
      </c>
      <c r="B490" s="47">
        <v>44438</v>
      </c>
      <c r="C490" s="47">
        <v>44436</v>
      </c>
      <c r="D490" s="47">
        <v>44436</v>
      </c>
      <c r="E490" s="46" t="s">
        <v>841</v>
      </c>
      <c r="F490" s="46" t="s">
        <v>57</v>
      </c>
      <c r="G490" s="46" t="s">
        <v>1321</v>
      </c>
      <c r="H490" s="46" t="s">
        <v>98</v>
      </c>
      <c r="I490" s="46" t="s">
        <v>1322</v>
      </c>
      <c r="J490" s="46" t="s">
        <v>1320</v>
      </c>
      <c r="K490" s="46" t="s">
        <v>1366</v>
      </c>
      <c r="L490" s="46" t="s">
        <v>1367</v>
      </c>
      <c r="M490" s="46">
        <v>9.2560000000000002</v>
      </c>
      <c r="N490" s="46">
        <v>29.797000000000001</v>
      </c>
      <c r="O490" s="46" t="s">
        <v>232</v>
      </c>
      <c r="P490" s="46" t="s">
        <v>233</v>
      </c>
      <c r="Q490" s="46" t="s">
        <v>6</v>
      </c>
      <c r="U490" s="46" t="b">
        <v>1</v>
      </c>
      <c r="V490" s="46">
        <v>48</v>
      </c>
      <c r="W490" s="46">
        <v>288</v>
      </c>
      <c r="X490" s="46">
        <v>21</v>
      </c>
      <c r="Y490" s="46">
        <v>28</v>
      </c>
      <c r="Z490" s="46">
        <v>18</v>
      </c>
      <c r="AA490" s="46">
        <v>22</v>
      </c>
      <c r="AB490" s="46">
        <v>14</v>
      </c>
      <c r="AC490" s="46">
        <v>13</v>
      </c>
      <c r="AD490" s="46">
        <v>30</v>
      </c>
      <c r="AE490" s="46">
        <v>35</v>
      </c>
      <c r="AF490" s="46">
        <v>40</v>
      </c>
      <c r="AG490" s="46">
        <v>26</v>
      </c>
      <c r="AH490" s="46">
        <v>24</v>
      </c>
      <c r="AI490" s="46">
        <v>17</v>
      </c>
      <c r="AJ490" s="46">
        <v>116</v>
      </c>
      <c r="AK490" s="46">
        <v>172</v>
      </c>
      <c r="AL490" s="46">
        <v>114</v>
      </c>
      <c r="AM490" s="46">
        <v>30</v>
      </c>
      <c r="AN490" s="46">
        <v>288</v>
      </c>
      <c r="AO490" s="46" t="s">
        <v>13</v>
      </c>
      <c r="AP490" s="46" t="s">
        <v>48</v>
      </c>
      <c r="AR490" s="46" t="s">
        <v>272</v>
      </c>
      <c r="AV490" s="46" t="s">
        <v>255</v>
      </c>
      <c r="AX490" s="46" t="s">
        <v>65</v>
      </c>
      <c r="BD490" s="46" t="s">
        <v>256</v>
      </c>
      <c r="BF490" s="46" t="b">
        <v>1</v>
      </c>
      <c r="BP490" s="46" t="s">
        <v>237</v>
      </c>
      <c r="BQ490" s="46" t="s">
        <v>242</v>
      </c>
      <c r="BR490" s="46" t="s">
        <v>238</v>
      </c>
      <c r="BS490" s="46" t="s">
        <v>841</v>
      </c>
      <c r="BT490" s="46" t="s">
        <v>57</v>
      </c>
      <c r="BU490" s="46" t="s">
        <v>1321</v>
      </c>
      <c r="BV490" s="46" t="s">
        <v>98</v>
      </c>
      <c r="BX490" s="46" t="s">
        <v>1325</v>
      </c>
      <c r="BY490" s="46" t="s">
        <v>1327</v>
      </c>
      <c r="CA490" s="46" t="s">
        <v>1328</v>
      </c>
      <c r="CB490" s="46" t="s">
        <v>1326</v>
      </c>
      <c r="CC490" s="46" t="s">
        <v>1325</v>
      </c>
      <c r="CD490" s="46" t="s">
        <v>237</v>
      </c>
      <c r="CU490" s="46" t="s">
        <v>264</v>
      </c>
      <c r="DA490" s="46" t="s">
        <v>246</v>
      </c>
      <c r="DB490" s="46" t="s">
        <v>265</v>
      </c>
      <c r="DC490" s="46" t="s">
        <v>265</v>
      </c>
      <c r="DD490" s="46" t="s">
        <v>265</v>
      </c>
      <c r="DE490" s="46" t="s">
        <v>245</v>
      </c>
      <c r="DF490" s="46" t="s">
        <v>265</v>
      </c>
      <c r="DG490" s="46" t="s">
        <v>246</v>
      </c>
      <c r="DH490" s="46" t="s">
        <v>247</v>
      </c>
      <c r="DK490" s="46" t="b">
        <f>vw_ET_Dataset_Public[[#This Row],[Event Location:  State PCODE]]=vw_ET_Dataset_Public[[#This Row],[Arrival from: Admin 1 PCODE]]</f>
        <v>1</v>
      </c>
      <c r="DL490" s="46" t="b">
        <f>vw_ET_Dataset_Public[[#This Row],[Event Location:  County PCODE]]=vw_ET_Dataset_Public[[#This Row],[Arrival from: Admin 2 PCODE]]</f>
        <v>1</v>
      </c>
      <c r="DM490" s="46" t="b">
        <f>vw_ET_Dataset_Public[[#This Row],[Event Location:  Payam PCODE]]=vw_ET_Dataset_Public[[#This Row],[Arrival from: Admin 3 PCODE]]</f>
        <v>0</v>
      </c>
      <c r="DN490" s="46" t="s">
        <v>3391</v>
      </c>
    </row>
    <row r="491" spans="1:118" x14ac:dyDescent="0.35">
      <c r="A491" s="46" t="s">
        <v>2639</v>
      </c>
      <c r="B491" s="47">
        <v>44439</v>
      </c>
      <c r="C491" s="47">
        <v>44437</v>
      </c>
      <c r="D491" s="47">
        <v>44439</v>
      </c>
      <c r="E491" s="46" t="s">
        <v>841</v>
      </c>
      <c r="F491" s="46" t="s">
        <v>57</v>
      </c>
      <c r="G491" s="46" t="s">
        <v>1321</v>
      </c>
      <c r="H491" s="46" t="s">
        <v>98</v>
      </c>
      <c r="I491" s="46" t="s">
        <v>1322</v>
      </c>
      <c r="J491" s="46" t="s">
        <v>1320</v>
      </c>
      <c r="K491" s="46" t="s">
        <v>1366</v>
      </c>
      <c r="L491" s="46" t="s">
        <v>1367</v>
      </c>
      <c r="M491" s="46">
        <v>9.2560000000000002</v>
      </c>
      <c r="N491" s="46">
        <v>29.797000000000001</v>
      </c>
      <c r="O491" s="46" t="s">
        <v>232</v>
      </c>
      <c r="P491" s="46" t="s">
        <v>233</v>
      </c>
      <c r="Q491" s="46" t="s">
        <v>6</v>
      </c>
      <c r="U491" s="46" t="b">
        <v>1</v>
      </c>
      <c r="V491" s="46">
        <v>85</v>
      </c>
      <c r="W491" s="46">
        <v>510</v>
      </c>
      <c r="X491" s="46">
        <v>45</v>
      </c>
      <c r="Y491" s="46">
        <v>48</v>
      </c>
      <c r="Z491" s="46">
        <v>42</v>
      </c>
      <c r="AA491" s="46">
        <v>35</v>
      </c>
      <c r="AB491" s="46">
        <v>31</v>
      </c>
      <c r="AC491" s="46">
        <v>10</v>
      </c>
      <c r="AD491" s="46">
        <v>71</v>
      </c>
      <c r="AE491" s="46">
        <v>56</v>
      </c>
      <c r="AF491" s="46">
        <v>62</v>
      </c>
      <c r="AG491" s="46">
        <v>52</v>
      </c>
      <c r="AH491" s="46">
        <v>42</v>
      </c>
      <c r="AI491" s="46">
        <v>16</v>
      </c>
      <c r="AJ491" s="46">
        <v>211</v>
      </c>
      <c r="AK491" s="46">
        <v>299</v>
      </c>
      <c r="AL491" s="46">
        <v>220</v>
      </c>
      <c r="AM491" s="46">
        <v>26</v>
      </c>
      <c r="AN491" s="46">
        <v>510</v>
      </c>
      <c r="AO491" s="46" t="s">
        <v>13</v>
      </c>
      <c r="AP491" s="46" t="s">
        <v>48</v>
      </c>
      <c r="AR491" s="46" t="s">
        <v>234</v>
      </c>
      <c r="AV491" s="46" t="s">
        <v>255</v>
      </c>
      <c r="AX491" s="46" t="s">
        <v>65</v>
      </c>
      <c r="BD491" s="46" t="s">
        <v>237</v>
      </c>
      <c r="BP491" s="46" t="s">
        <v>237</v>
      </c>
      <c r="BQ491" s="46" t="s">
        <v>242</v>
      </c>
      <c r="BR491" s="46" t="s">
        <v>238</v>
      </c>
      <c r="BS491" s="46" t="s">
        <v>841</v>
      </c>
      <c r="BT491" s="46" t="s">
        <v>57</v>
      </c>
      <c r="BU491" s="46" t="s">
        <v>1321</v>
      </c>
      <c r="BV491" s="46" t="s">
        <v>98</v>
      </c>
      <c r="BX491" s="46" t="s">
        <v>1325</v>
      </c>
      <c r="BY491" s="46" t="s">
        <v>1327</v>
      </c>
      <c r="CA491" s="46" t="s">
        <v>1331</v>
      </c>
      <c r="CB491" s="46" t="s">
        <v>1330</v>
      </c>
      <c r="CC491" s="46" t="s">
        <v>1325</v>
      </c>
      <c r="CD491" s="46" t="s">
        <v>237</v>
      </c>
      <c r="CU491" s="46" t="s">
        <v>264</v>
      </c>
      <c r="DA491" s="46" t="s">
        <v>245</v>
      </c>
      <c r="DB491" s="46" t="s">
        <v>245</v>
      </c>
      <c r="DC491" s="46" t="s">
        <v>265</v>
      </c>
      <c r="DD491" s="46" t="s">
        <v>265</v>
      </c>
      <c r="DE491" s="46" t="s">
        <v>246</v>
      </c>
      <c r="DF491" s="46" t="s">
        <v>265</v>
      </c>
      <c r="DG491" s="46" t="s">
        <v>246</v>
      </c>
      <c r="DH491" s="46" t="s">
        <v>247</v>
      </c>
      <c r="DK491" s="46" t="b">
        <f>vw_ET_Dataset_Public[[#This Row],[Event Location:  State PCODE]]=vw_ET_Dataset_Public[[#This Row],[Arrival from: Admin 1 PCODE]]</f>
        <v>1</v>
      </c>
      <c r="DL491" s="46" t="b">
        <f>vw_ET_Dataset_Public[[#This Row],[Event Location:  County PCODE]]=vw_ET_Dataset_Public[[#This Row],[Arrival from: Admin 2 PCODE]]</f>
        <v>1</v>
      </c>
      <c r="DM491" s="46" t="b">
        <f>vw_ET_Dataset_Public[[#This Row],[Event Location:  Payam PCODE]]=vw_ET_Dataset_Public[[#This Row],[Arrival from: Admin 3 PCODE]]</f>
        <v>0</v>
      </c>
      <c r="DN491" s="46" t="s">
        <v>3391</v>
      </c>
    </row>
    <row r="492" spans="1:118" x14ac:dyDescent="0.35">
      <c r="A492" s="46" t="s">
        <v>1457</v>
      </c>
      <c r="B492" s="47">
        <v>44439</v>
      </c>
      <c r="C492" s="47">
        <v>44437</v>
      </c>
      <c r="D492" s="47">
        <v>44439</v>
      </c>
      <c r="E492" s="46" t="s">
        <v>841</v>
      </c>
      <c r="F492" s="46" t="s">
        <v>57</v>
      </c>
      <c r="G492" s="46" t="s">
        <v>1321</v>
      </c>
      <c r="H492" s="46" t="s">
        <v>98</v>
      </c>
      <c r="I492" s="46" t="s">
        <v>1322</v>
      </c>
      <c r="J492" s="46" t="s">
        <v>1320</v>
      </c>
      <c r="K492" s="46" t="s">
        <v>1366</v>
      </c>
      <c r="L492" s="46" t="s">
        <v>1367</v>
      </c>
      <c r="M492" s="46">
        <v>9.2560000000000002</v>
      </c>
      <c r="N492" s="46">
        <v>29.797000000000001</v>
      </c>
      <c r="O492" s="46" t="s">
        <v>232</v>
      </c>
      <c r="P492" s="46" t="s">
        <v>233</v>
      </c>
      <c r="Q492" s="46" t="s">
        <v>6</v>
      </c>
      <c r="U492" s="46" t="b">
        <v>1</v>
      </c>
      <c r="V492" s="46">
        <v>13</v>
      </c>
      <c r="W492" s="46">
        <v>78</v>
      </c>
      <c r="X492" s="46">
        <v>11</v>
      </c>
      <c r="Y492" s="46">
        <v>7</v>
      </c>
      <c r="Z492" s="46">
        <v>4</v>
      </c>
      <c r="AA492" s="46">
        <v>6</v>
      </c>
      <c r="AB492" s="46">
        <v>3</v>
      </c>
      <c r="AC492" s="46">
        <v>0</v>
      </c>
      <c r="AD492" s="46">
        <v>13</v>
      </c>
      <c r="AE492" s="46">
        <v>8</v>
      </c>
      <c r="AF492" s="46">
        <v>5</v>
      </c>
      <c r="AG492" s="46">
        <v>12</v>
      </c>
      <c r="AH492" s="46">
        <v>7</v>
      </c>
      <c r="AI492" s="46">
        <v>2</v>
      </c>
      <c r="AJ492" s="46">
        <v>31</v>
      </c>
      <c r="AK492" s="46">
        <v>47</v>
      </c>
      <c r="AL492" s="46">
        <v>39</v>
      </c>
      <c r="AM492" s="46">
        <v>2</v>
      </c>
      <c r="AN492" s="46">
        <v>78</v>
      </c>
      <c r="AO492" s="46" t="s">
        <v>13</v>
      </c>
      <c r="AP492" s="46" t="s">
        <v>48</v>
      </c>
      <c r="AR492" s="46" t="s">
        <v>234</v>
      </c>
      <c r="AV492" s="46" t="s">
        <v>255</v>
      </c>
      <c r="AX492" s="46" t="s">
        <v>65</v>
      </c>
      <c r="BD492" s="46" t="s">
        <v>237</v>
      </c>
      <c r="BP492" s="46" t="s">
        <v>237</v>
      </c>
      <c r="BQ492" s="46" t="s">
        <v>242</v>
      </c>
      <c r="BR492" s="46" t="s">
        <v>238</v>
      </c>
      <c r="BS492" s="46" t="s">
        <v>841</v>
      </c>
      <c r="BT492" s="46" t="s">
        <v>57</v>
      </c>
      <c r="BU492" s="46" t="s">
        <v>1321</v>
      </c>
      <c r="BV492" s="46" t="s">
        <v>98</v>
      </c>
      <c r="BX492" s="46" t="s">
        <v>1325</v>
      </c>
      <c r="BY492" s="46" t="s">
        <v>1327</v>
      </c>
      <c r="CA492" s="46" t="s">
        <v>244</v>
      </c>
      <c r="CB492" s="46" t="s">
        <v>240</v>
      </c>
      <c r="CC492" s="46" t="s">
        <v>1370</v>
      </c>
      <c r="CD492" s="46" t="s">
        <v>237</v>
      </c>
      <c r="CU492" s="46" t="s">
        <v>264</v>
      </c>
      <c r="DA492" s="46" t="s">
        <v>245</v>
      </c>
      <c r="DB492" s="46" t="s">
        <v>245</v>
      </c>
      <c r="DC492" s="46" t="s">
        <v>246</v>
      </c>
      <c r="DD492" s="46" t="s">
        <v>245</v>
      </c>
      <c r="DE492" s="46" t="s">
        <v>265</v>
      </c>
      <c r="DF492" s="46" t="s">
        <v>265</v>
      </c>
      <c r="DG492" s="46" t="s">
        <v>246</v>
      </c>
      <c r="DH492" s="46" t="s">
        <v>247</v>
      </c>
      <c r="DK492" s="46" t="b">
        <f>vw_ET_Dataset_Public[[#This Row],[Event Location:  State PCODE]]=vw_ET_Dataset_Public[[#This Row],[Arrival from: Admin 1 PCODE]]</f>
        <v>1</v>
      </c>
      <c r="DL492" s="46" t="b">
        <f>vw_ET_Dataset_Public[[#This Row],[Event Location:  County PCODE]]=vw_ET_Dataset_Public[[#This Row],[Arrival from: Admin 2 PCODE]]</f>
        <v>1</v>
      </c>
      <c r="DM492" s="46" t="b">
        <f>vw_ET_Dataset_Public[[#This Row],[Event Location:  Payam PCODE]]=vw_ET_Dataset_Public[[#This Row],[Arrival from: Admin 3 PCODE]]</f>
        <v>0</v>
      </c>
      <c r="DN492" s="46" t="s">
        <v>3391</v>
      </c>
    </row>
    <row r="493" spans="1:118" x14ac:dyDescent="0.35">
      <c r="A493" s="46" t="s">
        <v>1135</v>
      </c>
      <c r="B493" s="47">
        <v>44440</v>
      </c>
      <c r="C493" s="47">
        <v>44406</v>
      </c>
      <c r="D493" s="47">
        <v>44440</v>
      </c>
      <c r="E493" s="46" t="s">
        <v>841</v>
      </c>
      <c r="F493" s="46" t="s">
        <v>57</v>
      </c>
      <c r="G493" s="46" t="s">
        <v>1137</v>
      </c>
      <c r="H493" s="46" t="s">
        <v>101</v>
      </c>
      <c r="I493" s="46" t="s">
        <v>1138</v>
      </c>
      <c r="J493" s="46" t="s">
        <v>1136</v>
      </c>
      <c r="K493" s="46" t="s">
        <v>1139</v>
      </c>
      <c r="L493" s="46" t="s">
        <v>1140</v>
      </c>
      <c r="M493" s="46">
        <v>7.9029999999999996</v>
      </c>
      <c r="N493" s="46">
        <v>29.895</v>
      </c>
      <c r="O493" s="46" t="s">
        <v>232</v>
      </c>
      <c r="P493" s="46" t="s">
        <v>271</v>
      </c>
      <c r="Q493" s="46" t="s">
        <v>6</v>
      </c>
      <c r="U493" s="46" t="b">
        <v>1</v>
      </c>
      <c r="V493" s="46">
        <v>325</v>
      </c>
      <c r="W493" s="46">
        <v>2273</v>
      </c>
      <c r="X493" s="46">
        <v>19</v>
      </c>
      <c r="Y493" s="46">
        <v>56</v>
      </c>
      <c r="Z493" s="46">
        <v>325</v>
      </c>
      <c r="AA493" s="46">
        <v>400</v>
      </c>
      <c r="AB493" s="46">
        <v>225</v>
      </c>
      <c r="AC493" s="46">
        <v>75</v>
      </c>
      <c r="AD493" s="46">
        <v>17</v>
      </c>
      <c r="AE493" s="46">
        <v>40</v>
      </c>
      <c r="AF493" s="46">
        <v>473</v>
      </c>
      <c r="AG493" s="46">
        <v>300</v>
      </c>
      <c r="AH493" s="46">
        <v>260</v>
      </c>
      <c r="AI493" s="46">
        <v>83</v>
      </c>
      <c r="AJ493" s="46">
        <v>1100</v>
      </c>
      <c r="AK493" s="46">
        <v>1173</v>
      </c>
      <c r="AL493" s="46">
        <v>132</v>
      </c>
      <c r="AM493" s="46">
        <v>158</v>
      </c>
      <c r="AN493" s="46">
        <v>2273</v>
      </c>
      <c r="AO493" s="46" t="s">
        <v>12</v>
      </c>
      <c r="AP493" s="46" t="s">
        <v>48</v>
      </c>
      <c r="AR493" s="46" t="s">
        <v>272</v>
      </c>
      <c r="AV493" s="46" t="s">
        <v>255</v>
      </c>
      <c r="AX493" s="46" t="s">
        <v>65</v>
      </c>
      <c r="BD493" s="46" t="s">
        <v>256</v>
      </c>
      <c r="BE493" s="46" t="b">
        <v>1</v>
      </c>
      <c r="BF493" s="46" t="b">
        <v>1</v>
      </c>
      <c r="BP493" s="46" t="s">
        <v>237</v>
      </c>
      <c r="BQ493" s="46" t="s">
        <v>242</v>
      </c>
      <c r="BR493" s="46" t="s">
        <v>238</v>
      </c>
      <c r="BS493" s="46" t="s">
        <v>841</v>
      </c>
      <c r="BT493" s="46" t="s">
        <v>57</v>
      </c>
      <c r="BU493" s="46" t="s">
        <v>1137</v>
      </c>
      <c r="BV493" s="46" t="s">
        <v>101</v>
      </c>
      <c r="BX493" s="46" t="s">
        <v>1136</v>
      </c>
      <c r="BY493" s="46" t="s">
        <v>1138</v>
      </c>
      <c r="CA493" s="46" t="s">
        <v>244</v>
      </c>
      <c r="CB493" s="46" t="s">
        <v>240</v>
      </c>
      <c r="CC493" s="46" t="s">
        <v>1141</v>
      </c>
      <c r="CD493" s="46" t="s">
        <v>237</v>
      </c>
      <c r="CU493" s="46" t="s">
        <v>264</v>
      </c>
      <c r="DA493" s="46" t="s">
        <v>246</v>
      </c>
      <c r="DB493" s="46" t="s">
        <v>245</v>
      </c>
      <c r="DC493" s="46" t="s">
        <v>245</v>
      </c>
      <c r="DD493" s="46" t="s">
        <v>245</v>
      </c>
      <c r="DE493" s="46" t="s">
        <v>245</v>
      </c>
      <c r="DF493" s="46" t="s">
        <v>245</v>
      </c>
      <c r="DG493" s="46" t="s">
        <v>245</v>
      </c>
      <c r="DH493" s="46" t="s">
        <v>247</v>
      </c>
      <c r="DK493" s="46" t="b">
        <f>vw_ET_Dataset_Public[[#This Row],[Event Location:  State PCODE]]=vw_ET_Dataset_Public[[#This Row],[Arrival from: Admin 1 PCODE]]</f>
        <v>1</v>
      </c>
      <c r="DL493" s="46" t="b">
        <f>vw_ET_Dataset_Public[[#This Row],[Event Location:  County PCODE]]=vw_ET_Dataset_Public[[#This Row],[Arrival from: Admin 2 PCODE]]</f>
        <v>1</v>
      </c>
      <c r="DM493" s="46" t="b">
        <f>vw_ET_Dataset_Public[[#This Row],[Event Location:  Payam PCODE]]=vw_ET_Dataset_Public[[#This Row],[Arrival from: Admin 3 PCODE]]</f>
        <v>1</v>
      </c>
      <c r="DN493" s="46" t="s">
        <v>3390</v>
      </c>
    </row>
    <row r="494" spans="1:118" x14ac:dyDescent="0.35">
      <c r="A494" s="46" t="s">
        <v>1276</v>
      </c>
      <c r="B494" s="47">
        <v>44440</v>
      </c>
      <c r="C494" s="47">
        <v>44406</v>
      </c>
      <c r="D494" s="47">
        <v>44440</v>
      </c>
      <c r="E494" s="46" t="s">
        <v>841</v>
      </c>
      <c r="F494" s="46" t="s">
        <v>57</v>
      </c>
      <c r="G494" s="46" t="s">
        <v>842</v>
      </c>
      <c r="H494" s="46" t="s">
        <v>94</v>
      </c>
      <c r="I494" s="46" t="s">
        <v>1263</v>
      </c>
      <c r="J494" s="46" t="s">
        <v>1262</v>
      </c>
      <c r="K494" s="46" t="s">
        <v>1271</v>
      </c>
      <c r="L494" s="46" t="s">
        <v>1272</v>
      </c>
      <c r="M494" s="46">
        <v>7.3061499999999997</v>
      </c>
      <c r="N494" s="46">
        <v>30.4346</v>
      </c>
      <c r="O494" s="46" t="s">
        <v>232</v>
      </c>
      <c r="P494" s="46" t="s">
        <v>271</v>
      </c>
      <c r="Q494" s="46" t="s">
        <v>6</v>
      </c>
      <c r="R494" s="46" t="b">
        <v>0</v>
      </c>
      <c r="S494" s="46" t="b">
        <v>0</v>
      </c>
      <c r="T494" s="46" t="b">
        <v>0</v>
      </c>
      <c r="U494" s="46" t="b">
        <v>1</v>
      </c>
      <c r="V494" s="46">
        <v>200</v>
      </c>
      <c r="W494" s="46">
        <v>1211</v>
      </c>
      <c r="X494" s="46">
        <v>8</v>
      </c>
      <c r="Y494" s="46">
        <v>37</v>
      </c>
      <c r="Z494" s="46">
        <v>179</v>
      </c>
      <c r="AA494" s="46">
        <v>200</v>
      </c>
      <c r="AB494" s="46">
        <v>101</v>
      </c>
      <c r="AC494" s="46">
        <v>65</v>
      </c>
      <c r="AD494" s="46">
        <v>7</v>
      </c>
      <c r="AE494" s="46">
        <v>34</v>
      </c>
      <c r="AF494" s="46">
        <v>203</v>
      </c>
      <c r="AG494" s="46">
        <v>205</v>
      </c>
      <c r="AH494" s="46">
        <v>109</v>
      </c>
      <c r="AI494" s="46">
        <v>63</v>
      </c>
      <c r="AJ494" s="46">
        <v>590</v>
      </c>
      <c r="AK494" s="46">
        <v>621</v>
      </c>
      <c r="AL494" s="46">
        <v>86</v>
      </c>
      <c r="AM494" s="46">
        <v>128</v>
      </c>
      <c r="AN494" s="46">
        <v>1211</v>
      </c>
      <c r="AO494" s="46" t="s">
        <v>12</v>
      </c>
      <c r="AP494" s="46" t="s">
        <v>48</v>
      </c>
      <c r="AR494" s="46" t="s">
        <v>272</v>
      </c>
      <c r="AV494" s="46" t="s">
        <v>255</v>
      </c>
      <c r="AX494" s="46" t="s">
        <v>65</v>
      </c>
      <c r="BD494" s="46" t="s">
        <v>256</v>
      </c>
      <c r="BE494" s="46" t="b">
        <v>1</v>
      </c>
      <c r="BF494" s="46" t="b">
        <v>1</v>
      </c>
      <c r="BG494" s="46" t="b">
        <v>0</v>
      </c>
      <c r="BH494" s="46" t="b">
        <v>0</v>
      </c>
      <c r="BI494" s="46" t="b">
        <v>0</v>
      </c>
      <c r="BJ494" s="46" t="b">
        <v>0</v>
      </c>
      <c r="BK494" s="46" t="b">
        <v>0</v>
      </c>
      <c r="BL494" s="46" t="b">
        <v>0</v>
      </c>
      <c r="BM494" s="46" t="b">
        <v>0</v>
      </c>
      <c r="BO494" s="46" t="b">
        <v>0</v>
      </c>
      <c r="BP494" s="46" t="s">
        <v>237</v>
      </c>
      <c r="BQ494" s="46" t="s">
        <v>242</v>
      </c>
      <c r="BR494" s="46" t="s">
        <v>238</v>
      </c>
      <c r="BS494" s="46" t="s">
        <v>841</v>
      </c>
      <c r="BT494" s="46" t="s">
        <v>57</v>
      </c>
      <c r="BU494" s="46" t="s">
        <v>842</v>
      </c>
      <c r="BV494" s="46" t="s">
        <v>94</v>
      </c>
      <c r="BX494" s="46" t="s">
        <v>1262</v>
      </c>
      <c r="BY494" s="46" t="s">
        <v>1263</v>
      </c>
      <c r="CA494" s="46" t="s">
        <v>1266</v>
      </c>
      <c r="CB494" s="46" t="s">
        <v>1262</v>
      </c>
      <c r="CC494" s="46" t="s">
        <v>1262</v>
      </c>
      <c r="CD494" s="46" t="s">
        <v>237</v>
      </c>
      <c r="CU494" s="46" t="s">
        <v>264</v>
      </c>
      <c r="DA494" s="46" t="s">
        <v>246</v>
      </c>
      <c r="DB494" s="46" t="s">
        <v>245</v>
      </c>
      <c r="DC494" s="46" t="s">
        <v>245</v>
      </c>
      <c r="DD494" s="46" t="s">
        <v>246</v>
      </c>
      <c r="DE494" s="46" t="s">
        <v>246</v>
      </c>
      <c r="DF494" s="46" t="s">
        <v>246</v>
      </c>
      <c r="DG494" s="46" t="s">
        <v>246</v>
      </c>
      <c r="DH494" s="46" t="s">
        <v>247</v>
      </c>
      <c r="DK494" s="46" t="b">
        <f>vw_ET_Dataset_Public[[#This Row],[Event Location:  State PCODE]]=vw_ET_Dataset_Public[[#This Row],[Arrival from: Admin 1 PCODE]]</f>
        <v>1</v>
      </c>
      <c r="DL494" s="46" t="b">
        <f>vw_ET_Dataset_Public[[#This Row],[Event Location:  County PCODE]]=vw_ET_Dataset_Public[[#This Row],[Arrival from: Admin 2 PCODE]]</f>
        <v>1</v>
      </c>
      <c r="DM494" s="46" t="b">
        <f>vw_ET_Dataset_Public[[#This Row],[Event Location:  Payam PCODE]]=vw_ET_Dataset_Public[[#This Row],[Arrival from: Admin 3 PCODE]]</f>
        <v>1</v>
      </c>
      <c r="DN494" s="46" t="s">
        <v>3390</v>
      </c>
    </row>
    <row r="495" spans="1:118" x14ac:dyDescent="0.35">
      <c r="A495" s="46" t="s">
        <v>1258</v>
      </c>
      <c r="B495" s="47">
        <v>44440</v>
      </c>
      <c r="C495" s="47">
        <v>44407</v>
      </c>
      <c r="D495" s="47">
        <v>44407</v>
      </c>
      <c r="E495" s="46" t="s">
        <v>841</v>
      </c>
      <c r="F495" s="46" t="s">
        <v>57</v>
      </c>
      <c r="G495" s="46" t="s">
        <v>842</v>
      </c>
      <c r="H495" s="46" t="s">
        <v>94</v>
      </c>
      <c r="I495" s="46" t="s">
        <v>1243</v>
      </c>
      <c r="J495" s="46" t="s">
        <v>1242</v>
      </c>
      <c r="K495" s="46" t="s">
        <v>1253</v>
      </c>
      <c r="L495" s="46" t="s">
        <v>1254</v>
      </c>
      <c r="M495" s="46">
        <v>7.3710000000000004</v>
      </c>
      <c r="N495" s="46">
        <v>30.466999999999999</v>
      </c>
      <c r="O495" s="46" t="s">
        <v>232</v>
      </c>
      <c r="P495" s="46" t="s">
        <v>271</v>
      </c>
      <c r="Q495" s="46" t="s">
        <v>6</v>
      </c>
      <c r="U495" s="46" t="b">
        <v>1</v>
      </c>
      <c r="V495" s="46">
        <v>134</v>
      </c>
      <c r="W495" s="46">
        <v>1243</v>
      </c>
      <c r="X495" s="46">
        <v>13</v>
      </c>
      <c r="Y495" s="46">
        <v>27</v>
      </c>
      <c r="Z495" s="46">
        <v>173</v>
      </c>
      <c r="AA495" s="46">
        <v>235</v>
      </c>
      <c r="AB495" s="46">
        <v>125</v>
      </c>
      <c r="AC495" s="46">
        <v>40</v>
      </c>
      <c r="AD495" s="46">
        <v>11</v>
      </c>
      <c r="AE495" s="46">
        <v>30</v>
      </c>
      <c r="AF495" s="46">
        <v>285</v>
      </c>
      <c r="AG495" s="46">
        <v>154</v>
      </c>
      <c r="AH495" s="46">
        <v>102</v>
      </c>
      <c r="AI495" s="46">
        <v>48</v>
      </c>
      <c r="AJ495" s="46">
        <v>613</v>
      </c>
      <c r="AK495" s="46">
        <v>630</v>
      </c>
      <c r="AL495" s="46">
        <v>81</v>
      </c>
      <c r="AM495" s="46">
        <v>88</v>
      </c>
      <c r="AN495" s="46">
        <v>1243</v>
      </c>
      <c r="AO495" s="46" t="s">
        <v>12</v>
      </c>
      <c r="AP495" s="46" t="s">
        <v>48</v>
      </c>
      <c r="AR495" s="46" t="s">
        <v>272</v>
      </c>
      <c r="AV495" s="46" t="s">
        <v>255</v>
      </c>
      <c r="AX495" s="46" t="s">
        <v>65</v>
      </c>
      <c r="BD495" s="46" t="s">
        <v>237</v>
      </c>
      <c r="BP495" s="46" t="s">
        <v>237</v>
      </c>
      <c r="BQ495" s="46" t="s">
        <v>242</v>
      </c>
      <c r="BR495" s="46" t="s">
        <v>238</v>
      </c>
      <c r="BS495" s="46" t="s">
        <v>841</v>
      </c>
      <c r="BT495" s="46" t="s">
        <v>57</v>
      </c>
      <c r="BU495" s="46" t="s">
        <v>842</v>
      </c>
      <c r="BV495" s="46" t="s">
        <v>94</v>
      </c>
      <c r="BX495" s="46" t="s">
        <v>1242</v>
      </c>
      <c r="BY495" s="46" t="s">
        <v>1243</v>
      </c>
      <c r="CA495" s="46" t="s">
        <v>1247</v>
      </c>
      <c r="CB495" s="46" t="s">
        <v>1246</v>
      </c>
      <c r="CC495" s="46" t="s">
        <v>1242</v>
      </c>
      <c r="CD495" s="46" t="s">
        <v>237</v>
      </c>
      <c r="CU495" s="46" t="s">
        <v>264</v>
      </c>
      <c r="DA495" s="46" t="s">
        <v>246</v>
      </c>
      <c r="DB495" s="46" t="s">
        <v>245</v>
      </c>
      <c r="DC495" s="46" t="s">
        <v>245</v>
      </c>
      <c r="DD495" s="46" t="s">
        <v>246</v>
      </c>
      <c r="DE495" s="46" t="s">
        <v>246</v>
      </c>
      <c r="DF495" s="46" t="s">
        <v>265</v>
      </c>
      <c r="DG495" s="46" t="s">
        <v>245</v>
      </c>
      <c r="DH495" s="46" t="s">
        <v>247</v>
      </c>
      <c r="DK495" s="46" t="b">
        <f>vw_ET_Dataset_Public[[#This Row],[Event Location:  State PCODE]]=vw_ET_Dataset_Public[[#This Row],[Arrival from: Admin 1 PCODE]]</f>
        <v>1</v>
      </c>
      <c r="DL495" s="46" t="b">
        <f>vw_ET_Dataset_Public[[#This Row],[Event Location:  County PCODE]]=vw_ET_Dataset_Public[[#This Row],[Arrival from: Admin 2 PCODE]]</f>
        <v>1</v>
      </c>
      <c r="DM495" s="46" t="b">
        <f>vw_ET_Dataset_Public[[#This Row],[Event Location:  Payam PCODE]]=vw_ET_Dataset_Public[[#This Row],[Arrival from: Admin 3 PCODE]]</f>
        <v>1</v>
      </c>
      <c r="DN495" s="46" t="s">
        <v>3390</v>
      </c>
    </row>
    <row r="496" spans="1:118" x14ac:dyDescent="0.35">
      <c r="A496" s="46" t="s">
        <v>1289</v>
      </c>
      <c r="B496" s="47">
        <v>44440</v>
      </c>
      <c r="C496" s="47">
        <v>44407</v>
      </c>
      <c r="D496" s="47">
        <v>44407</v>
      </c>
      <c r="E496" s="46" t="s">
        <v>841</v>
      </c>
      <c r="F496" s="46" t="s">
        <v>57</v>
      </c>
      <c r="G496" s="46" t="s">
        <v>842</v>
      </c>
      <c r="H496" s="46" t="s">
        <v>94</v>
      </c>
      <c r="I496" s="46" t="s">
        <v>1291</v>
      </c>
      <c r="J496" s="46" t="s">
        <v>1290</v>
      </c>
      <c r="K496" s="46" t="s">
        <v>1300</v>
      </c>
      <c r="L496" s="46" t="s">
        <v>1301</v>
      </c>
      <c r="M496" s="46">
        <v>7.3970000000000002</v>
      </c>
      <c r="N496" s="46">
        <v>30.385999999999999</v>
      </c>
      <c r="O496" s="46" t="s">
        <v>232</v>
      </c>
      <c r="P496" s="46" t="s">
        <v>271</v>
      </c>
      <c r="Q496" s="46" t="s">
        <v>6</v>
      </c>
      <c r="U496" s="46" t="b">
        <v>1</v>
      </c>
      <c r="V496" s="46">
        <v>130</v>
      </c>
      <c r="W496" s="46">
        <v>882</v>
      </c>
      <c r="X496" s="46">
        <v>13</v>
      </c>
      <c r="Y496" s="46">
        <v>33</v>
      </c>
      <c r="Z496" s="46">
        <v>123</v>
      </c>
      <c r="AA496" s="46">
        <v>135</v>
      </c>
      <c r="AB496" s="46">
        <v>90</v>
      </c>
      <c r="AC496" s="46">
        <v>39</v>
      </c>
      <c r="AD496" s="46">
        <v>12</v>
      </c>
      <c r="AE496" s="46">
        <v>37</v>
      </c>
      <c r="AF496" s="46">
        <v>127</v>
      </c>
      <c r="AG496" s="46">
        <v>118</v>
      </c>
      <c r="AH496" s="46">
        <v>100</v>
      </c>
      <c r="AI496" s="46">
        <v>55</v>
      </c>
      <c r="AJ496" s="46">
        <v>433</v>
      </c>
      <c r="AK496" s="46">
        <v>449</v>
      </c>
      <c r="AL496" s="46">
        <v>95</v>
      </c>
      <c r="AM496" s="46">
        <v>94</v>
      </c>
      <c r="AN496" s="46">
        <v>882</v>
      </c>
      <c r="AO496" s="46" t="s">
        <v>12</v>
      </c>
      <c r="AP496" s="46" t="s">
        <v>48</v>
      </c>
      <c r="AR496" s="46" t="s">
        <v>272</v>
      </c>
      <c r="AV496" s="46" t="s">
        <v>255</v>
      </c>
      <c r="AX496" s="46" t="s">
        <v>65</v>
      </c>
      <c r="BD496" s="46" t="s">
        <v>237</v>
      </c>
      <c r="BP496" s="46" t="s">
        <v>237</v>
      </c>
      <c r="BQ496" s="46" t="s">
        <v>242</v>
      </c>
      <c r="BR496" s="46" t="s">
        <v>238</v>
      </c>
      <c r="BS496" s="46" t="s">
        <v>841</v>
      </c>
      <c r="BT496" s="46" t="s">
        <v>57</v>
      </c>
      <c r="BU496" s="46" t="s">
        <v>842</v>
      </c>
      <c r="BV496" s="46" t="s">
        <v>94</v>
      </c>
      <c r="BX496" s="46" t="s">
        <v>1290</v>
      </c>
      <c r="BY496" s="46" t="s">
        <v>1291</v>
      </c>
      <c r="CA496" s="46" t="s">
        <v>244</v>
      </c>
      <c r="CB496" s="46" t="s">
        <v>240</v>
      </c>
      <c r="CC496" s="46" t="s">
        <v>1290</v>
      </c>
      <c r="CD496" s="46" t="s">
        <v>237</v>
      </c>
      <c r="CU496" s="46" t="s">
        <v>264</v>
      </c>
      <c r="DA496" s="46" t="s">
        <v>246</v>
      </c>
      <c r="DB496" s="46" t="s">
        <v>245</v>
      </c>
      <c r="DC496" s="46" t="s">
        <v>245</v>
      </c>
      <c r="DD496" s="46" t="s">
        <v>246</v>
      </c>
      <c r="DE496" s="46" t="s">
        <v>246</v>
      </c>
      <c r="DF496" s="46" t="s">
        <v>265</v>
      </c>
      <c r="DG496" s="46" t="s">
        <v>246</v>
      </c>
      <c r="DH496" s="46" t="s">
        <v>247</v>
      </c>
      <c r="DK496" s="46" t="b">
        <f>vw_ET_Dataset_Public[[#This Row],[Event Location:  State PCODE]]=vw_ET_Dataset_Public[[#This Row],[Arrival from: Admin 1 PCODE]]</f>
        <v>1</v>
      </c>
      <c r="DL496" s="46" t="b">
        <f>vw_ET_Dataset_Public[[#This Row],[Event Location:  County PCODE]]=vw_ET_Dataset_Public[[#This Row],[Arrival from: Admin 2 PCODE]]</f>
        <v>1</v>
      </c>
      <c r="DM496" s="46" t="b">
        <f>vw_ET_Dataset_Public[[#This Row],[Event Location:  Payam PCODE]]=vw_ET_Dataset_Public[[#This Row],[Arrival from: Admin 3 PCODE]]</f>
        <v>1</v>
      </c>
      <c r="DN496" s="46" t="s">
        <v>3390</v>
      </c>
    </row>
    <row r="497" spans="1:118" x14ac:dyDescent="0.35">
      <c r="A497" s="46" t="s">
        <v>1142</v>
      </c>
      <c r="B497" s="47">
        <v>44440</v>
      </c>
      <c r="C497" s="47">
        <v>44407</v>
      </c>
      <c r="D497" s="47">
        <v>44440</v>
      </c>
      <c r="E497" s="46" t="s">
        <v>841</v>
      </c>
      <c r="F497" s="46" t="s">
        <v>57</v>
      </c>
      <c r="G497" s="46" t="s">
        <v>1137</v>
      </c>
      <c r="H497" s="46" t="s">
        <v>101</v>
      </c>
      <c r="I497" s="46" t="s">
        <v>1138</v>
      </c>
      <c r="J497" s="46" t="s">
        <v>1136</v>
      </c>
      <c r="K497" s="46" t="s">
        <v>1143</v>
      </c>
      <c r="L497" s="46" t="s">
        <v>1144</v>
      </c>
      <c r="M497" s="46">
        <v>8.0850000000000009</v>
      </c>
      <c r="N497" s="46">
        <v>29.866</v>
      </c>
      <c r="O497" s="46" t="s">
        <v>232</v>
      </c>
      <c r="P497" s="46" t="s">
        <v>271</v>
      </c>
      <c r="Q497" s="46" t="s">
        <v>6</v>
      </c>
      <c r="U497" s="46" t="b">
        <v>1</v>
      </c>
      <c r="V497" s="46">
        <v>231</v>
      </c>
      <c r="W497" s="46">
        <v>1617</v>
      </c>
      <c r="X497" s="46">
        <v>16</v>
      </c>
      <c r="Y497" s="46">
        <v>53</v>
      </c>
      <c r="Z497" s="46">
        <v>220</v>
      </c>
      <c r="AA497" s="46">
        <v>282</v>
      </c>
      <c r="AB497" s="46">
        <v>150</v>
      </c>
      <c r="AC497" s="46">
        <v>61</v>
      </c>
      <c r="AD497" s="46">
        <v>17</v>
      </c>
      <c r="AE497" s="46">
        <v>42</v>
      </c>
      <c r="AF497" s="46">
        <v>335</v>
      </c>
      <c r="AG497" s="46">
        <v>210</v>
      </c>
      <c r="AH497" s="46">
        <v>147</v>
      </c>
      <c r="AI497" s="46">
        <v>84</v>
      </c>
      <c r="AJ497" s="46">
        <v>782</v>
      </c>
      <c r="AK497" s="46">
        <v>835</v>
      </c>
      <c r="AL497" s="46">
        <v>128</v>
      </c>
      <c r="AM497" s="46">
        <v>145</v>
      </c>
      <c r="AN497" s="46">
        <v>1617</v>
      </c>
      <c r="AO497" s="46" t="s">
        <v>12</v>
      </c>
      <c r="AP497" s="46" t="s">
        <v>48</v>
      </c>
      <c r="AR497" s="46" t="s">
        <v>272</v>
      </c>
      <c r="AV497" s="46" t="s">
        <v>255</v>
      </c>
      <c r="AX497" s="46" t="s">
        <v>65</v>
      </c>
      <c r="BD497" s="46" t="s">
        <v>256</v>
      </c>
      <c r="BE497" s="46" t="b">
        <v>1</v>
      </c>
      <c r="BF497" s="46" t="b">
        <v>1</v>
      </c>
      <c r="BP497" s="46" t="s">
        <v>237</v>
      </c>
      <c r="BQ497" s="46" t="s">
        <v>242</v>
      </c>
      <c r="BR497" s="46" t="s">
        <v>238</v>
      </c>
      <c r="BS497" s="46" t="s">
        <v>841</v>
      </c>
      <c r="BT497" s="46" t="s">
        <v>57</v>
      </c>
      <c r="BU497" s="46" t="s">
        <v>1137</v>
      </c>
      <c r="BV497" s="46" t="s">
        <v>101</v>
      </c>
      <c r="BX497" s="46" t="s">
        <v>1136</v>
      </c>
      <c r="BY497" s="46" t="s">
        <v>1138</v>
      </c>
      <c r="CA497" s="46" t="s">
        <v>244</v>
      </c>
      <c r="CB497" s="46" t="s">
        <v>240</v>
      </c>
      <c r="CC497" s="46" t="s">
        <v>1145</v>
      </c>
      <c r="CD497" s="46" t="s">
        <v>237</v>
      </c>
      <c r="CU497" s="46" t="s">
        <v>264</v>
      </c>
      <c r="DA497" s="46" t="s">
        <v>265</v>
      </c>
      <c r="DB497" s="46" t="s">
        <v>245</v>
      </c>
      <c r="DC497" s="46" t="s">
        <v>245</v>
      </c>
      <c r="DD497" s="46" t="s">
        <v>246</v>
      </c>
      <c r="DE497" s="46" t="s">
        <v>246</v>
      </c>
      <c r="DF497" s="46" t="s">
        <v>246</v>
      </c>
      <c r="DG497" s="46" t="s">
        <v>246</v>
      </c>
      <c r="DH497" s="46" t="s">
        <v>247</v>
      </c>
      <c r="DK497" s="46" t="b">
        <f>vw_ET_Dataset_Public[[#This Row],[Event Location:  State PCODE]]=vw_ET_Dataset_Public[[#This Row],[Arrival from: Admin 1 PCODE]]</f>
        <v>1</v>
      </c>
      <c r="DL497" s="46" t="b">
        <f>vw_ET_Dataset_Public[[#This Row],[Event Location:  County PCODE]]=vw_ET_Dataset_Public[[#This Row],[Arrival from: Admin 2 PCODE]]</f>
        <v>1</v>
      </c>
      <c r="DM497" s="46" t="b">
        <f>vw_ET_Dataset_Public[[#This Row],[Event Location:  Payam PCODE]]=vw_ET_Dataset_Public[[#This Row],[Arrival from: Admin 3 PCODE]]</f>
        <v>1</v>
      </c>
      <c r="DN497" s="46" t="s">
        <v>3390</v>
      </c>
    </row>
    <row r="498" spans="1:118" x14ac:dyDescent="0.35">
      <c r="A498" s="46" t="s">
        <v>1146</v>
      </c>
      <c r="B498" s="47">
        <v>44440</v>
      </c>
      <c r="C498" s="47">
        <v>44407</v>
      </c>
      <c r="D498" s="47">
        <v>44440</v>
      </c>
      <c r="E498" s="46" t="s">
        <v>841</v>
      </c>
      <c r="F498" s="46" t="s">
        <v>57</v>
      </c>
      <c r="G498" s="46" t="s">
        <v>1137</v>
      </c>
      <c r="H498" s="46" t="s">
        <v>101</v>
      </c>
      <c r="I498" s="46" t="s">
        <v>1147</v>
      </c>
      <c r="J498" s="46" t="s">
        <v>642</v>
      </c>
      <c r="K498" s="46" t="s">
        <v>1148</v>
      </c>
      <c r="L498" s="46" t="s">
        <v>1149</v>
      </c>
      <c r="M498" s="46">
        <v>8.1381669999999993</v>
      </c>
      <c r="N498" s="46">
        <v>30.03115</v>
      </c>
      <c r="O498" s="46" t="s">
        <v>232</v>
      </c>
      <c r="P498" s="46" t="s">
        <v>271</v>
      </c>
      <c r="Q498" s="46" t="s">
        <v>6</v>
      </c>
      <c r="R498" s="46" t="b">
        <v>0</v>
      </c>
      <c r="S498" s="46" t="b">
        <v>0</v>
      </c>
      <c r="T498" s="46" t="b">
        <v>0</v>
      </c>
      <c r="U498" s="46" t="b">
        <v>1</v>
      </c>
      <c r="V498" s="46">
        <v>115</v>
      </c>
      <c r="W498" s="46">
        <v>805</v>
      </c>
      <c r="X498" s="46">
        <v>10</v>
      </c>
      <c r="Y498" s="46">
        <v>24</v>
      </c>
      <c r="Z498" s="46">
        <v>110</v>
      </c>
      <c r="AA498" s="46">
        <v>135</v>
      </c>
      <c r="AB498" s="46">
        <v>46</v>
      </c>
      <c r="AC498" s="46">
        <v>30</v>
      </c>
      <c r="AD498" s="46">
        <v>9</v>
      </c>
      <c r="AE498" s="46">
        <v>38</v>
      </c>
      <c r="AF498" s="46">
        <v>150</v>
      </c>
      <c r="AG498" s="46">
        <v>120</v>
      </c>
      <c r="AH498" s="46">
        <v>81</v>
      </c>
      <c r="AI498" s="46">
        <v>52</v>
      </c>
      <c r="AJ498" s="46">
        <v>355</v>
      </c>
      <c r="AK498" s="46">
        <v>450</v>
      </c>
      <c r="AL498" s="46">
        <v>81</v>
      </c>
      <c r="AM498" s="46">
        <v>82</v>
      </c>
      <c r="AN498" s="46">
        <v>805</v>
      </c>
      <c r="AO498" s="46" t="s">
        <v>12</v>
      </c>
      <c r="AP498" s="46" t="s">
        <v>48</v>
      </c>
      <c r="AR498" s="46" t="s">
        <v>272</v>
      </c>
      <c r="AV498" s="46" t="s">
        <v>255</v>
      </c>
      <c r="AX498" s="46" t="s">
        <v>65</v>
      </c>
      <c r="BD498" s="46" t="s">
        <v>237</v>
      </c>
      <c r="BE498" s="46" t="b">
        <v>0</v>
      </c>
      <c r="BF498" s="46" t="b">
        <v>0</v>
      </c>
      <c r="BG498" s="46" t="b">
        <v>0</v>
      </c>
      <c r="BH498" s="46" t="b">
        <v>0</v>
      </c>
      <c r="BI498" s="46" t="b">
        <v>0</v>
      </c>
      <c r="BJ498" s="46" t="b">
        <v>0</v>
      </c>
      <c r="BK498" s="46" t="b">
        <v>0</v>
      </c>
      <c r="BL498" s="46" t="b">
        <v>0</v>
      </c>
      <c r="BM498" s="46" t="b">
        <v>0</v>
      </c>
      <c r="BO498" s="46" t="b">
        <v>0</v>
      </c>
      <c r="BP498" s="46" t="s">
        <v>237</v>
      </c>
      <c r="BQ498" s="46" t="s">
        <v>242</v>
      </c>
      <c r="BR498" s="46" t="s">
        <v>238</v>
      </c>
      <c r="BS498" s="46" t="s">
        <v>841</v>
      </c>
      <c r="BT498" s="46" t="s">
        <v>57</v>
      </c>
      <c r="BU498" s="46" t="s">
        <v>1137</v>
      </c>
      <c r="BV498" s="46" t="s">
        <v>101</v>
      </c>
      <c r="BX498" s="46" t="s">
        <v>642</v>
      </c>
      <c r="BY498" s="46" t="s">
        <v>1147</v>
      </c>
      <c r="CA498" s="46" t="s">
        <v>1151</v>
      </c>
      <c r="CB498" s="46" t="s">
        <v>1150</v>
      </c>
      <c r="CC498" s="46" t="s">
        <v>642</v>
      </c>
      <c r="CD498" s="46" t="s">
        <v>237</v>
      </c>
      <c r="CU498" s="46" t="s">
        <v>264</v>
      </c>
      <c r="DA498" s="46" t="s">
        <v>246</v>
      </c>
      <c r="DB498" s="46" t="s">
        <v>245</v>
      </c>
      <c r="DC498" s="46" t="s">
        <v>245</v>
      </c>
      <c r="DD498" s="46" t="s">
        <v>246</v>
      </c>
      <c r="DE498" s="46" t="s">
        <v>246</v>
      </c>
      <c r="DF498" s="46" t="s">
        <v>246</v>
      </c>
      <c r="DG498" s="46" t="s">
        <v>246</v>
      </c>
      <c r="DH498" s="46" t="s">
        <v>247</v>
      </c>
      <c r="DK498" s="46" t="b">
        <f>vw_ET_Dataset_Public[[#This Row],[Event Location:  State PCODE]]=vw_ET_Dataset_Public[[#This Row],[Arrival from: Admin 1 PCODE]]</f>
        <v>1</v>
      </c>
      <c r="DL498" s="46" t="b">
        <f>vw_ET_Dataset_Public[[#This Row],[Event Location:  County PCODE]]=vw_ET_Dataset_Public[[#This Row],[Arrival from: Admin 2 PCODE]]</f>
        <v>1</v>
      </c>
      <c r="DM498" s="46" t="b">
        <f>vw_ET_Dataset_Public[[#This Row],[Event Location:  Payam PCODE]]=vw_ET_Dataset_Public[[#This Row],[Arrival from: Admin 3 PCODE]]</f>
        <v>1</v>
      </c>
      <c r="DN498" s="46" t="s">
        <v>3390</v>
      </c>
    </row>
    <row r="499" spans="1:118" x14ac:dyDescent="0.35">
      <c r="A499" s="46" t="s">
        <v>1294</v>
      </c>
      <c r="B499" s="47">
        <v>44440</v>
      </c>
      <c r="C499" s="47">
        <v>44407</v>
      </c>
      <c r="D499" s="47">
        <v>44440</v>
      </c>
      <c r="E499" s="46" t="s">
        <v>841</v>
      </c>
      <c r="F499" s="46" t="s">
        <v>57</v>
      </c>
      <c r="G499" s="46" t="s">
        <v>842</v>
      </c>
      <c r="H499" s="46" t="s">
        <v>94</v>
      </c>
      <c r="I499" s="46" t="s">
        <v>1243</v>
      </c>
      <c r="J499" s="46" t="s">
        <v>1242</v>
      </c>
      <c r="K499" s="46" t="s">
        <v>1256</v>
      </c>
      <c r="L499" s="46" t="s">
        <v>1257</v>
      </c>
      <c r="M499" s="46">
        <v>7.3576829999999998</v>
      </c>
      <c r="N499" s="46">
        <v>30.454367000000001</v>
      </c>
      <c r="O499" s="46" t="s">
        <v>232</v>
      </c>
      <c r="P499" s="46" t="s">
        <v>271</v>
      </c>
      <c r="Q499" s="46" t="s">
        <v>6</v>
      </c>
      <c r="R499" s="46" t="b">
        <v>0</v>
      </c>
      <c r="S499" s="46" t="b">
        <v>0</v>
      </c>
      <c r="T499" s="46" t="b">
        <v>0</v>
      </c>
      <c r="U499" s="46" t="b">
        <v>1</v>
      </c>
      <c r="V499" s="46">
        <v>200</v>
      </c>
      <c r="W499" s="46">
        <v>1250</v>
      </c>
      <c r="X499" s="46">
        <v>14</v>
      </c>
      <c r="Y499" s="46">
        <v>33</v>
      </c>
      <c r="Z499" s="46">
        <v>133</v>
      </c>
      <c r="AA499" s="46">
        <v>220</v>
      </c>
      <c r="AB499" s="46">
        <v>136</v>
      </c>
      <c r="AC499" s="46">
        <v>64</v>
      </c>
      <c r="AD499" s="46">
        <v>11</v>
      </c>
      <c r="AE499" s="46">
        <v>39</v>
      </c>
      <c r="AF499" s="46">
        <v>201</v>
      </c>
      <c r="AG499" s="46">
        <v>203</v>
      </c>
      <c r="AH499" s="46">
        <v>141</v>
      </c>
      <c r="AI499" s="46">
        <v>55</v>
      </c>
      <c r="AJ499" s="46">
        <v>600</v>
      </c>
      <c r="AK499" s="46">
        <v>650</v>
      </c>
      <c r="AL499" s="46">
        <v>97</v>
      </c>
      <c r="AM499" s="46">
        <v>119</v>
      </c>
      <c r="AN499" s="46">
        <v>1250</v>
      </c>
      <c r="AO499" s="46" t="s">
        <v>12</v>
      </c>
      <c r="AP499" s="46" t="s">
        <v>48</v>
      </c>
      <c r="AR499" s="46" t="s">
        <v>272</v>
      </c>
      <c r="AV499" s="46" t="s">
        <v>255</v>
      </c>
      <c r="AX499" s="46" t="s">
        <v>65</v>
      </c>
      <c r="BD499" s="46" t="s">
        <v>237</v>
      </c>
      <c r="BE499" s="46" t="b">
        <v>0</v>
      </c>
      <c r="BF499" s="46" t="b">
        <v>0</v>
      </c>
      <c r="BG499" s="46" t="b">
        <v>0</v>
      </c>
      <c r="BH499" s="46" t="b">
        <v>0</v>
      </c>
      <c r="BI499" s="46" t="b">
        <v>0</v>
      </c>
      <c r="BJ499" s="46" t="b">
        <v>0</v>
      </c>
      <c r="BK499" s="46" t="b">
        <v>0</v>
      </c>
      <c r="BL499" s="46" t="b">
        <v>0</v>
      </c>
      <c r="BM499" s="46" t="b">
        <v>0</v>
      </c>
      <c r="BO499" s="46" t="b">
        <v>0</v>
      </c>
      <c r="BP499" s="46" t="s">
        <v>237</v>
      </c>
      <c r="BQ499" s="46" t="s">
        <v>242</v>
      </c>
      <c r="BR499" s="46" t="s">
        <v>238</v>
      </c>
      <c r="BS499" s="46" t="s">
        <v>841</v>
      </c>
      <c r="BT499" s="46" t="s">
        <v>57</v>
      </c>
      <c r="BU499" s="46" t="s">
        <v>842</v>
      </c>
      <c r="BV499" s="46" t="s">
        <v>94</v>
      </c>
      <c r="BX499" s="46" t="s">
        <v>1242</v>
      </c>
      <c r="BY499" s="46" t="s">
        <v>1243</v>
      </c>
      <c r="CA499" s="46" t="s">
        <v>244</v>
      </c>
      <c r="CB499" s="46" t="s">
        <v>240</v>
      </c>
      <c r="CC499" s="46" t="s">
        <v>1251</v>
      </c>
      <c r="CD499" s="46" t="s">
        <v>237</v>
      </c>
      <c r="CU499" s="46" t="s">
        <v>264</v>
      </c>
      <c r="DA499" s="46" t="s">
        <v>246</v>
      </c>
      <c r="DB499" s="46" t="s">
        <v>245</v>
      </c>
      <c r="DC499" s="46" t="s">
        <v>245</v>
      </c>
      <c r="DD499" s="46" t="s">
        <v>246</v>
      </c>
      <c r="DE499" s="46" t="s">
        <v>246</v>
      </c>
      <c r="DF499" s="46" t="s">
        <v>265</v>
      </c>
      <c r="DG499" s="46" t="s">
        <v>245</v>
      </c>
      <c r="DH499" s="46" t="s">
        <v>247</v>
      </c>
      <c r="DK499" s="46" t="b">
        <f>vw_ET_Dataset_Public[[#This Row],[Event Location:  State PCODE]]=vw_ET_Dataset_Public[[#This Row],[Arrival from: Admin 1 PCODE]]</f>
        <v>1</v>
      </c>
      <c r="DL499" s="46" t="b">
        <f>vw_ET_Dataset_Public[[#This Row],[Event Location:  County PCODE]]=vw_ET_Dataset_Public[[#This Row],[Arrival from: Admin 2 PCODE]]</f>
        <v>1</v>
      </c>
      <c r="DM499" s="46" t="b">
        <f>vw_ET_Dataset_Public[[#This Row],[Event Location:  Payam PCODE]]=vw_ET_Dataset_Public[[#This Row],[Arrival from: Admin 3 PCODE]]</f>
        <v>1</v>
      </c>
      <c r="DN499" s="46" t="s">
        <v>3390</v>
      </c>
    </row>
    <row r="500" spans="1:118" x14ac:dyDescent="0.35">
      <c r="A500" s="46" t="s">
        <v>1267</v>
      </c>
      <c r="B500" s="47">
        <v>44440</v>
      </c>
      <c r="C500" s="47">
        <v>44407</v>
      </c>
      <c r="D500" s="47">
        <v>44440</v>
      </c>
      <c r="E500" s="46" t="s">
        <v>841</v>
      </c>
      <c r="F500" s="46" t="s">
        <v>57</v>
      </c>
      <c r="G500" s="46" t="s">
        <v>842</v>
      </c>
      <c r="H500" s="46" t="s">
        <v>94</v>
      </c>
      <c r="I500" s="46" t="s">
        <v>1243</v>
      </c>
      <c r="J500" s="46" t="s">
        <v>1242</v>
      </c>
      <c r="K500" s="46" t="s">
        <v>1244</v>
      </c>
      <c r="L500" s="46" t="s">
        <v>1245</v>
      </c>
      <c r="M500" s="46">
        <v>7.391</v>
      </c>
      <c r="N500" s="46">
        <v>30.47</v>
      </c>
      <c r="O500" s="46" t="s">
        <v>232</v>
      </c>
      <c r="P500" s="46" t="s">
        <v>271</v>
      </c>
      <c r="Q500" s="46" t="s">
        <v>6</v>
      </c>
      <c r="U500" s="46" t="b">
        <v>1</v>
      </c>
      <c r="V500" s="46">
        <v>307</v>
      </c>
      <c r="W500" s="46">
        <v>2160</v>
      </c>
      <c r="X500" s="46">
        <v>16</v>
      </c>
      <c r="Y500" s="46">
        <v>50</v>
      </c>
      <c r="Z500" s="46">
        <v>347</v>
      </c>
      <c r="AA500" s="46">
        <v>342</v>
      </c>
      <c r="AB500" s="46">
        <v>220</v>
      </c>
      <c r="AC500" s="46">
        <v>80</v>
      </c>
      <c r="AD500" s="46">
        <v>15</v>
      </c>
      <c r="AE500" s="46">
        <v>46</v>
      </c>
      <c r="AF500" s="46">
        <v>444</v>
      </c>
      <c r="AG500" s="46">
        <v>311</v>
      </c>
      <c r="AH500" s="46">
        <v>210</v>
      </c>
      <c r="AI500" s="46">
        <v>79</v>
      </c>
      <c r="AJ500" s="46">
        <v>1055</v>
      </c>
      <c r="AK500" s="46">
        <v>1105</v>
      </c>
      <c r="AL500" s="46">
        <v>127</v>
      </c>
      <c r="AM500" s="46">
        <v>159</v>
      </c>
      <c r="AN500" s="46">
        <v>2160</v>
      </c>
      <c r="AO500" s="46" t="s">
        <v>12</v>
      </c>
      <c r="AP500" s="46" t="s">
        <v>48</v>
      </c>
      <c r="AR500" s="46" t="s">
        <v>272</v>
      </c>
      <c r="AV500" s="46" t="s">
        <v>255</v>
      </c>
      <c r="AX500" s="46" t="s">
        <v>65</v>
      </c>
      <c r="BD500" s="46" t="s">
        <v>237</v>
      </c>
      <c r="BP500" s="46" t="s">
        <v>237</v>
      </c>
      <c r="BQ500" s="46" t="s">
        <v>242</v>
      </c>
      <c r="BR500" s="46" t="s">
        <v>238</v>
      </c>
      <c r="BS500" s="46" t="s">
        <v>841</v>
      </c>
      <c r="BT500" s="46" t="s">
        <v>57</v>
      </c>
      <c r="BU500" s="46" t="s">
        <v>842</v>
      </c>
      <c r="BV500" s="46" t="s">
        <v>94</v>
      </c>
      <c r="BX500" s="46" t="s">
        <v>1242</v>
      </c>
      <c r="BY500" s="46" t="s">
        <v>1243</v>
      </c>
      <c r="CA500" s="46" t="s">
        <v>1247</v>
      </c>
      <c r="CB500" s="46" t="s">
        <v>1246</v>
      </c>
      <c r="CC500" s="46" t="s">
        <v>1242</v>
      </c>
      <c r="CD500" s="46" t="s">
        <v>237</v>
      </c>
      <c r="CU500" s="46" t="s">
        <v>264</v>
      </c>
      <c r="DA500" s="46" t="s">
        <v>246</v>
      </c>
      <c r="DB500" s="46" t="s">
        <v>245</v>
      </c>
      <c r="DC500" s="46" t="s">
        <v>245</v>
      </c>
      <c r="DD500" s="46" t="s">
        <v>246</v>
      </c>
      <c r="DE500" s="46" t="s">
        <v>246</v>
      </c>
      <c r="DF500" s="46" t="s">
        <v>246</v>
      </c>
      <c r="DG500" s="46" t="s">
        <v>246</v>
      </c>
      <c r="DH500" s="46" t="s">
        <v>247</v>
      </c>
      <c r="DK500" s="46" t="b">
        <f>vw_ET_Dataset_Public[[#This Row],[Event Location:  State PCODE]]=vw_ET_Dataset_Public[[#This Row],[Arrival from: Admin 1 PCODE]]</f>
        <v>1</v>
      </c>
      <c r="DL500" s="46" t="b">
        <f>vw_ET_Dataset_Public[[#This Row],[Event Location:  County PCODE]]=vw_ET_Dataset_Public[[#This Row],[Arrival from: Admin 2 PCODE]]</f>
        <v>1</v>
      </c>
      <c r="DM500" s="46" t="b">
        <f>vw_ET_Dataset_Public[[#This Row],[Event Location:  Payam PCODE]]=vw_ET_Dataset_Public[[#This Row],[Arrival from: Admin 3 PCODE]]</f>
        <v>1</v>
      </c>
      <c r="DN500" s="46" t="s">
        <v>3390</v>
      </c>
    </row>
    <row r="501" spans="1:118" x14ac:dyDescent="0.35">
      <c r="A501" s="46" t="s">
        <v>1252</v>
      </c>
      <c r="B501" s="47">
        <v>44440</v>
      </c>
      <c r="C501" s="47">
        <v>44407</v>
      </c>
      <c r="D501" s="47">
        <v>44440</v>
      </c>
      <c r="E501" s="46" t="s">
        <v>841</v>
      </c>
      <c r="F501" s="46" t="s">
        <v>57</v>
      </c>
      <c r="G501" s="46" t="s">
        <v>842</v>
      </c>
      <c r="H501" s="46" t="s">
        <v>94</v>
      </c>
      <c r="I501" s="46" t="s">
        <v>1243</v>
      </c>
      <c r="J501" s="46" t="s">
        <v>1242</v>
      </c>
      <c r="K501" s="46" t="s">
        <v>1249</v>
      </c>
      <c r="L501" s="46" t="s">
        <v>1250</v>
      </c>
      <c r="M501" s="46">
        <v>7.3570000000000002</v>
      </c>
      <c r="N501" s="46">
        <v>30.45</v>
      </c>
      <c r="O501" s="46" t="s">
        <v>232</v>
      </c>
      <c r="P501" s="46" t="s">
        <v>271</v>
      </c>
      <c r="Q501" s="46" t="s">
        <v>6</v>
      </c>
      <c r="U501" s="46" t="b">
        <v>1</v>
      </c>
      <c r="V501" s="46">
        <v>200</v>
      </c>
      <c r="W501" s="46">
        <v>1247</v>
      </c>
      <c r="X501" s="46">
        <v>17</v>
      </c>
      <c r="Y501" s="46">
        <v>33</v>
      </c>
      <c r="Z501" s="46">
        <v>189</v>
      </c>
      <c r="AA501" s="46">
        <v>211</v>
      </c>
      <c r="AB501" s="46">
        <v>112</v>
      </c>
      <c r="AC501" s="46">
        <v>38</v>
      </c>
      <c r="AD501" s="46">
        <v>13</v>
      </c>
      <c r="AE501" s="46">
        <v>47</v>
      </c>
      <c r="AF501" s="46">
        <v>250</v>
      </c>
      <c r="AG501" s="46">
        <v>132</v>
      </c>
      <c r="AH501" s="46">
        <v>100</v>
      </c>
      <c r="AI501" s="46">
        <v>105</v>
      </c>
      <c r="AJ501" s="46">
        <v>600</v>
      </c>
      <c r="AK501" s="46">
        <v>647</v>
      </c>
      <c r="AL501" s="46">
        <v>110</v>
      </c>
      <c r="AM501" s="46">
        <v>143</v>
      </c>
      <c r="AN501" s="46">
        <v>1247</v>
      </c>
      <c r="AO501" s="46" t="s">
        <v>12</v>
      </c>
      <c r="AP501" s="46" t="s">
        <v>48</v>
      </c>
      <c r="AR501" s="46" t="s">
        <v>272</v>
      </c>
      <c r="AV501" s="46" t="s">
        <v>255</v>
      </c>
      <c r="AX501" s="46" t="s">
        <v>65</v>
      </c>
      <c r="BD501" s="46" t="s">
        <v>237</v>
      </c>
      <c r="BP501" s="46" t="s">
        <v>237</v>
      </c>
      <c r="BQ501" s="46" t="s">
        <v>242</v>
      </c>
      <c r="BR501" s="46" t="s">
        <v>238</v>
      </c>
      <c r="BS501" s="46" t="s">
        <v>841</v>
      </c>
      <c r="BT501" s="46" t="s">
        <v>57</v>
      </c>
      <c r="BU501" s="46" t="s">
        <v>842</v>
      </c>
      <c r="BV501" s="46" t="s">
        <v>94</v>
      </c>
      <c r="BX501" s="46" t="s">
        <v>1242</v>
      </c>
      <c r="BY501" s="46" t="s">
        <v>1243</v>
      </c>
      <c r="CA501" s="46" t="s">
        <v>244</v>
      </c>
      <c r="CB501" s="46" t="s">
        <v>240</v>
      </c>
      <c r="CC501" s="46" t="s">
        <v>1251</v>
      </c>
      <c r="CD501" s="46" t="s">
        <v>237</v>
      </c>
      <c r="CU501" s="46" t="s">
        <v>264</v>
      </c>
      <c r="DA501" s="46" t="s">
        <v>246</v>
      </c>
      <c r="DB501" s="46" t="s">
        <v>245</v>
      </c>
      <c r="DC501" s="46" t="s">
        <v>245</v>
      </c>
      <c r="DD501" s="46" t="s">
        <v>246</v>
      </c>
      <c r="DE501" s="46" t="s">
        <v>246</v>
      </c>
      <c r="DF501" s="46" t="s">
        <v>265</v>
      </c>
      <c r="DG501" s="46" t="s">
        <v>246</v>
      </c>
      <c r="DH501" s="46" t="s">
        <v>247</v>
      </c>
      <c r="DK501" s="46" t="b">
        <f>vw_ET_Dataset_Public[[#This Row],[Event Location:  State PCODE]]=vw_ET_Dataset_Public[[#This Row],[Arrival from: Admin 1 PCODE]]</f>
        <v>1</v>
      </c>
      <c r="DL501" s="46" t="b">
        <f>vw_ET_Dataset_Public[[#This Row],[Event Location:  County PCODE]]=vw_ET_Dataset_Public[[#This Row],[Arrival from: Admin 2 PCODE]]</f>
        <v>1</v>
      </c>
      <c r="DM501" s="46" t="b">
        <f>vw_ET_Dataset_Public[[#This Row],[Event Location:  Payam PCODE]]=vw_ET_Dataset_Public[[#This Row],[Arrival from: Admin 3 PCODE]]</f>
        <v>1</v>
      </c>
      <c r="DN501" s="46" t="s">
        <v>3390</v>
      </c>
    </row>
    <row r="502" spans="1:118" x14ac:dyDescent="0.35">
      <c r="A502" s="46" t="s">
        <v>1302</v>
      </c>
      <c r="B502" s="47">
        <v>44440</v>
      </c>
      <c r="C502" s="47">
        <v>44407</v>
      </c>
      <c r="D502" s="47">
        <v>44440</v>
      </c>
      <c r="E502" s="46" t="s">
        <v>841</v>
      </c>
      <c r="F502" s="46" t="s">
        <v>57</v>
      </c>
      <c r="G502" s="46" t="s">
        <v>842</v>
      </c>
      <c r="H502" s="46" t="s">
        <v>94</v>
      </c>
      <c r="I502" s="46" t="s">
        <v>1243</v>
      </c>
      <c r="J502" s="46" t="s">
        <v>1242</v>
      </c>
      <c r="K502" s="46" t="s">
        <v>1259</v>
      </c>
      <c r="L502" s="46" t="s">
        <v>1260</v>
      </c>
      <c r="M502" s="46">
        <v>7.39405</v>
      </c>
      <c r="N502" s="46">
        <v>30.468933329999999</v>
      </c>
      <c r="O502" s="46" t="s">
        <v>232</v>
      </c>
      <c r="P502" s="46" t="s">
        <v>271</v>
      </c>
      <c r="Q502" s="46" t="s">
        <v>6</v>
      </c>
      <c r="R502" s="46" t="b">
        <v>0</v>
      </c>
      <c r="S502" s="46" t="b">
        <v>0</v>
      </c>
      <c r="T502" s="46" t="b">
        <v>0</v>
      </c>
      <c r="U502" s="46" t="b">
        <v>1</v>
      </c>
      <c r="V502" s="46">
        <v>309</v>
      </c>
      <c r="W502" s="46">
        <v>2163</v>
      </c>
      <c r="X502" s="46">
        <v>11</v>
      </c>
      <c r="Y502" s="46">
        <v>47</v>
      </c>
      <c r="Z502" s="46">
        <v>213</v>
      </c>
      <c r="AA502" s="46">
        <v>492</v>
      </c>
      <c r="AB502" s="46">
        <v>219</v>
      </c>
      <c r="AC502" s="46">
        <v>81</v>
      </c>
      <c r="AD502" s="46">
        <v>10</v>
      </c>
      <c r="AE502" s="46">
        <v>45</v>
      </c>
      <c r="AF502" s="46">
        <v>421</v>
      </c>
      <c r="AG502" s="46">
        <v>324</v>
      </c>
      <c r="AH502" s="46">
        <v>211</v>
      </c>
      <c r="AI502" s="46">
        <v>89</v>
      </c>
      <c r="AJ502" s="46">
        <v>1063</v>
      </c>
      <c r="AK502" s="46">
        <v>1100</v>
      </c>
      <c r="AL502" s="46">
        <v>113</v>
      </c>
      <c r="AM502" s="46">
        <v>170</v>
      </c>
      <c r="AN502" s="46">
        <v>2163</v>
      </c>
      <c r="AO502" s="46" t="s">
        <v>12</v>
      </c>
      <c r="AP502" s="46" t="s">
        <v>48</v>
      </c>
      <c r="AR502" s="46" t="s">
        <v>272</v>
      </c>
      <c r="AV502" s="46" t="s">
        <v>255</v>
      </c>
      <c r="AX502" s="46" t="s">
        <v>65</v>
      </c>
      <c r="BD502" s="46" t="s">
        <v>256</v>
      </c>
      <c r="BE502" s="46" t="b">
        <v>1</v>
      </c>
      <c r="BF502" s="46" t="b">
        <v>1</v>
      </c>
      <c r="BG502" s="46" t="b">
        <v>0</v>
      </c>
      <c r="BH502" s="46" t="b">
        <v>0</v>
      </c>
      <c r="BI502" s="46" t="b">
        <v>0</v>
      </c>
      <c r="BJ502" s="46" t="b">
        <v>0</v>
      </c>
      <c r="BK502" s="46" t="b">
        <v>0</v>
      </c>
      <c r="BL502" s="46" t="b">
        <v>0</v>
      </c>
      <c r="BM502" s="46" t="b">
        <v>0</v>
      </c>
      <c r="BO502" s="46" t="b">
        <v>0</v>
      </c>
      <c r="BP502" s="46" t="s">
        <v>237</v>
      </c>
      <c r="BQ502" s="46" t="s">
        <v>242</v>
      </c>
      <c r="BR502" s="46" t="s">
        <v>238</v>
      </c>
      <c r="BS502" s="46" t="s">
        <v>841</v>
      </c>
      <c r="BT502" s="46" t="s">
        <v>57</v>
      </c>
      <c r="BU502" s="46" t="s">
        <v>842</v>
      </c>
      <c r="BV502" s="46" t="s">
        <v>94</v>
      </c>
      <c r="BX502" s="46" t="s">
        <v>1242</v>
      </c>
      <c r="BY502" s="46" t="s">
        <v>1243</v>
      </c>
      <c r="CA502" s="46" t="s">
        <v>1247</v>
      </c>
      <c r="CB502" s="46" t="s">
        <v>1246</v>
      </c>
      <c r="CC502" s="46" t="s">
        <v>1242</v>
      </c>
      <c r="CD502" s="46" t="s">
        <v>237</v>
      </c>
      <c r="CU502" s="46" t="s">
        <v>264</v>
      </c>
      <c r="DA502" s="46" t="s">
        <v>246</v>
      </c>
      <c r="DB502" s="46" t="s">
        <v>245</v>
      </c>
      <c r="DC502" s="46" t="s">
        <v>245</v>
      </c>
      <c r="DD502" s="46" t="s">
        <v>246</v>
      </c>
      <c r="DE502" s="46" t="s">
        <v>246</v>
      </c>
      <c r="DF502" s="46" t="s">
        <v>265</v>
      </c>
      <c r="DG502" s="46" t="s">
        <v>245</v>
      </c>
      <c r="DH502" s="46" t="s">
        <v>247</v>
      </c>
      <c r="DK502" s="46" t="b">
        <f>vw_ET_Dataset_Public[[#This Row],[Event Location:  State PCODE]]=vw_ET_Dataset_Public[[#This Row],[Arrival from: Admin 1 PCODE]]</f>
        <v>1</v>
      </c>
      <c r="DL502" s="46" t="b">
        <f>vw_ET_Dataset_Public[[#This Row],[Event Location:  County PCODE]]=vw_ET_Dataset_Public[[#This Row],[Arrival from: Admin 2 PCODE]]</f>
        <v>1</v>
      </c>
      <c r="DM502" s="46" t="b">
        <f>vw_ET_Dataset_Public[[#This Row],[Event Location:  Payam PCODE]]=vw_ET_Dataset_Public[[#This Row],[Arrival from: Admin 3 PCODE]]</f>
        <v>1</v>
      </c>
      <c r="DN502" s="46" t="s">
        <v>3390</v>
      </c>
    </row>
    <row r="503" spans="1:118" x14ac:dyDescent="0.35">
      <c r="A503" s="46" t="s">
        <v>1305</v>
      </c>
      <c r="B503" s="47">
        <v>44440</v>
      </c>
      <c r="C503" s="47">
        <v>44407</v>
      </c>
      <c r="D503" s="47">
        <v>44440</v>
      </c>
      <c r="E503" s="46" t="s">
        <v>841</v>
      </c>
      <c r="F503" s="46" t="s">
        <v>57</v>
      </c>
      <c r="G503" s="46" t="s">
        <v>842</v>
      </c>
      <c r="H503" s="46" t="s">
        <v>94</v>
      </c>
      <c r="I503" s="46" t="s">
        <v>1263</v>
      </c>
      <c r="J503" s="46" t="s">
        <v>1262</v>
      </c>
      <c r="K503" s="46" t="s">
        <v>1274</v>
      </c>
      <c r="L503" s="46" t="s">
        <v>1275</v>
      </c>
      <c r="M503" s="46">
        <v>7.23095</v>
      </c>
      <c r="N503" s="46">
        <v>30.267420000000001</v>
      </c>
      <c r="O503" s="46" t="s">
        <v>232</v>
      </c>
      <c r="P503" s="46" t="s">
        <v>271</v>
      </c>
      <c r="Q503" s="46" t="s">
        <v>6</v>
      </c>
      <c r="U503" s="46" t="b">
        <v>1</v>
      </c>
      <c r="V503" s="46">
        <v>200</v>
      </c>
      <c r="W503" s="46">
        <v>1300</v>
      </c>
      <c r="X503" s="46">
        <v>10</v>
      </c>
      <c r="Y503" s="46">
        <v>40</v>
      </c>
      <c r="Z503" s="46">
        <v>203</v>
      </c>
      <c r="AA503" s="46">
        <v>207</v>
      </c>
      <c r="AB503" s="46">
        <v>104</v>
      </c>
      <c r="AC503" s="46">
        <v>46</v>
      </c>
      <c r="AD503" s="46">
        <v>8</v>
      </c>
      <c r="AE503" s="46">
        <v>42</v>
      </c>
      <c r="AF503" s="46">
        <v>240</v>
      </c>
      <c r="AG503" s="46">
        <v>225</v>
      </c>
      <c r="AH503" s="46">
        <v>117</v>
      </c>
      <c r="AI503" s="46">
        <v>58</v>
      </c>
      <c r="AJ503" s="46">
        <v>610</v>
      </c>
      <c r="AK503" s="46">
        <v>690</v>
      </c>
      <c r="AL503" s="46">
        <v>100</v>
      </c>
      <c r="AM503" s="46">
        <v>104</v>
      </c>
      <c r="AN503" s="46">
        <v>1300</v>
      </c>
      <c r="AO503" s="46" t="s">
        <v>12</v>
      </c>
      <c r="AP503" s="46" t="s">
        <v>48</v>
      </c>
      <c r="AR503" s="46" t="s">
        <v>272</v>
      </c>
      <c r="AV503" s="46" t="s">
        <v>255</v>
      </c>
      <c r="AX503" s="46" t="s">
        <v>65</v>
      </c>
      <c r="BD503" s="46" t="s">
        <v>237</v>
      </c>
      <c r="BP503" s="46" t="s">
        <v>237</v>
      </c>
      <c r="BQ503" s="46" t="s">
        <v>242</v>
      </c>
      <c r="BR503" s="46" t="s">
        <v>238</v>
      </c>
      <c r="BS503" s="46" t="s">
        <v>841</v>
      </c>
      <c r="BT503" s="46" t="s">
        <v>57</v>
      </c>
      <c r="BU503" s="46" t="s">
        <v>842</v>
      </c>
      <c r="BV503" s="46" t="s">
        <v>94</v>
      </c>
      <c r="BX503" s="46" t="s">
        <v>1262</v>
      </c>
      <c r="BY503" s="46" t="s">
        <v>1263</v>
      </c>
      <c r="CA503" s="46" t="s">
        <v>1266</v>
      </c>
      <c r="CB503" s="46" t="s">
        <v>1262</v>
      </c>
      <c r="CC503" s="46" t="s">
        <v>1262</v>
      </c>
      <c r="CD503" s="46" t="s">
        <v>237</v>
      </c>
      <c r="CU503" s="46" t="s">
        <v>264</v>
      </c>
      <c r="DA503" s="46" t="s">
        <v>246</v>
      </c>
      <c r="DB503" s="46" t="s">
        <v>245</v>
      </c>
      <c r="DC503" s="46" t="s">
        <v>245</v>
      </c>
      <c r="DD503" s="46" t="s">
        <v>246</v>
      </c>
      <c r="DE503" s="46" t="s">
        <v>245</v>
      </c>
      <c r="DF503" s="46" t="s">
        <v>265</v>
      </c>
      <c r="DG503" s="46" t="s">
        <v>246</v>
      </c>
      <c r="DH503" s="46" t="s">
        <v>247</v>
      </c>
      <c r="DK503" s="46" t="b">
        <f>vw_ET_Dataset_Public[[#This Row],[Event Location:  State PCODE]]=vw_ET_Dataset_Public[[#This Row],[Arrival from: Admin 1 PCODE]]</f>
        <v>1</v>
      </c>
      <c r="DL503" s="46" t="b">
        <f>vw_ET_Dataset_Public[[#This Row],[Event Location:  County PCODE]]=vw_ET_Dataset_Public[[#This Row],[Arrival from: Admin 2 PCODE]]</f>
        <v>1</v>
      </c>
      <c r="DM503" s="46" t="b">
        <f>vw_ET_Dataset_Public[[#This Row],[Event Location:  Payam PCODE]]=vw_ET_Dataset_Public[[#This Row],[Arrival from: Admin 3 PCODE]]</f>
        <v>1</v>
      </c>
      <c r="DN503" s="46" t="s">
        <v>3390</v>
      </c>
    </row>
    <row r="504" spans="1:118" x14ac:dyDescent="0.35">
      <c r="A504" s="46" t="s">
        <v>1283</v>
      </c>
      <c r="B504" s="47">
        <v>44440</v>
      </c>
      <c r="C504" s="47">
        <v>44407</v>
      </c>
      <c r="D504" s="47">
        <v>44440</v>
      </c>
      <c r="E504" s="46" t="s">
        <v>841</v>
      </c>
      <c r="F504" s="46" t="s">
        <v>57</v>
      </c>
      <c r="G504" s="46" t="s">
        <v>842</v>
      </c>
      <c r="H504" s="46" t="s">
        <v>94</v>
      </c>
      <c r="I504" s="46" t="s">
        <v>1263</v>
      </c>
      <c r="J504" s="46" t="s">
        <v>1262</v>
      </c>
      <c r="K504" s="46" t="s">
        <v>1268</v>
      </c>
      <c r="L504" s="46" t="s">
        <v>1269</v>
      </c>
      <c r="M504" s="46">
        <v>7.2979399999999996</v>
      </c>
      <c r="N504" s="46">
        <v>30.41104</v>
      </c>
      <c r="O504" s="46" t="s">
        <v>232</v>
      </c>
      <c r="P504" s="46" t="s">
        <v>271</v>
      </c>
      <c r="Q504" s="46" t="s">
        <v>6</v>
      </c>
      <c r="R504" s="46" t="b">
        <v>0</v>
      </c>
      <c r="S504" s="46" t="b">
        <v>0</v>
      </c>
      <c r="T504" s="46" t="b">
        <v>0</v>
      </c>
      <c r="U504" s="46" t="b">
        <v>1</v>
      </c>
      <c r="V504" s="46">
        <v>200</v>
      </c>
      <c r="W504" s="46">
        <v>1300</v>
      </c>
      <c r="X504" s="46">
        <v>9</v>
      </c>
      <c r="Y504" s="46">
        <v>41</v>
      </c>
      <c r="Z504" s="46">
        <v>195</v>
      </c>
      <c r="AA504" s="46">
        <v>220</v>
      </c>
      <c r="AB504" s="46">
        <v>100</v>
      </c>
      <c r="AC504" s="46">
        <v>55</v>
      </c>
      <c r="AD504" s="46">
        <v>11</v>
      </c>
      <c r="AE504" s="46">
        <v>39</v>
      </c>
      <c r="AF504" s="46">
        <v>230</v>
      </c>
      <c r="AG504" s="46">
        <v>200</v>
      </c>
      <c r="AH504" s="46">
        <v>135</v>
      </c>
      <c r="AI504" s="46">
        <v>65</v>
      </c>
      <c r="AJ504" s="46">
        <v>620</v>
      </c>
      <c r="AK504" s="46">
        <v>680</v>
      </c>
      <c r="AL504" s="46">
        <v>100</v>
      </c>
      <c r="AM504" s="46">
        <v>120</v>
      </c>
      <c r="AN504" s="46">
        <v>1300</v>
      </c>
      <c r="AO504" s="46" t="s">
        <v>12</v>
      </c>
      <c r="AP504" s="46" t="s">
        <v>48</v>
      </c>
      <c r="AR504" s="46" t="s">
        <v>272</v>
      </c>
      <c r="AV504" s="46" t="s">
        <v>255</v>
      </c>
      <c r="AX504" s="46" t="s">
        <v>65</v>
      </c>
      <c r="BD504" s="46" t="s">
        <v>237</v>
      </c>
      <c r="BE504" s="46" t="b">
        <v>0</v>
      </c>
      <c r="BF504" s="46" t="b">
        <v>0</v>
      </c>
      <c r="BG504" s="46" t="b">
        <v>0</v>
      </c>
      <c r="BH504" s="46" t="b">
        <v>0</v>
      </c>
      <c r="BI504" s="46" t="b">
        <v>0</v>
      </c>
      <c r="BJ504" s="46" t="b">
        <v>0</v>
      </c>
      <c r="BK504" s="46" t="b">
        <v>0</v>
      </c>
      <c r="BL504" s="46" t="b">
        <v>0</v>
      </c>
      <c r="BM504" s="46" t="b">
        <v>0</v>
      </c>
      <c r="BO504" s="46" t="b">
        <v>0</v>
      </c>
      <c r="BP504" s="46" t="s">
        <v>237</v>
      </c>
      <c r="BQ504" s="46" t="s">
        <v>242</v>
      </c>
      <c r="BR504" s="46" t="s">
        <v>238</v>
      </c>
      <c r="BS504" s="46" t="s">
        <v>841</v>
      </c>
      <c r="BT504" s="46" t="s">
        <v>57</v>
      </c>
      <c r="BU504" s="46" t="s">
        <v>842</v>
      </c>
      <c r="BV504" s="46" t="s">
        <v>94</v>
      </c>
      <c r="BX504" s="46" t="s">
        <v>1262</v>
      </c>
      <c r="BY504" s="46" t="s">
        <v>1263</v>
      </c>
      <c r="CA504" s="46" t="s">
        <v>1266</v>
      </c>
      <c r="CB504" s="46" t="s">
        <v>1262</v>
      </c>
      <c r="CC504" s="46" t="s">
        <v>1262</v>
      </c>
      <c r="CD504" s="46" t="s">
        <v>237</v>
      </c>
      <c r="CU504" s="46" t="s">
        <v>264</v>
      </c>
      <c r="DA504" s="46" t="s">
        <v>246</v>
      </c>
      <c r="DB504" s="46" t="s">
        <v>245</v>
      </c>
      <c r="DC504" s="46" t="s">
        <v>245</v>
      </c>
      <c r="DD504" s="46" t="s">
        <v>246</v>
      </c>
      <c r="DE504" s="46" t="s">
        <v>246</v>
      </c>
      <c r="DF504" s="46" t="s">
        <v>265</v>
      </c>
      <c r="DG504" s="46" t="s">
        <v>245</v>
      </c>
      <c r="DH504" s="46" t="s">
        <v>247</v>
      </c>
      <c r="DK504" s="46" t="b">
        <f>vw_ET_Dataset_Public[[#This Row],[Event Location:  State PCODE]]=vw_ET_Dataset_Public[[#This Row],[Arrival from: Admin 1 PCODE]]</f>
        <v>1</v>
      </c>
      <c r="DL504" s="46" t="b">
        <f>vw_ET_Dataset_Public[[#This Row],[Event Location:  County PCODE]]=vw_ET_Dataset_Public[[#This Row],[Arrival from: Admin 2 PCODE]]</f>
        <v>1</v>
      </c>
      <c r="DM504" s="46" t="b">
        <f>vw_ET_Dataset_Public[[#This Row],[Event Location:  Payam PCODE]]=vw_ET_Dataset_Public[[#This Row],[Arrival from: Admin 3 PCODE]]</f>
        <v>1</v>
      </c>
      <c r="DN504" s="46" t="s">
        <v>3390</v>
      </c>
    </row>
    <row r="505" spans="1:118" x14ac:dyDescent="0.35">
      <c r="A505" s="46" t="s">
        <v>1255</v>
      </c>
      <c r="B505" s="47">
        <v>44440</v>
      </c>
      <c r="C505" s="47">
        <v>44407</v>
      </c>
      <c r="D505" s="47">
        <v>44440</v>
      </c>
      <c r="E505" s="46" t="s">
        <v>841</v>
      </c>
      <c r="F505" s="46" t="s">
        <v>57</v>
      </c>
      <c r="G505" s="46" t="s">
        <v>842</v>
      </c>
      <c r="H505" s="46" t="s">
        <v>94</v>
      </c>
      <c r="I505" s="46" t="s">
        <v>1263</v>
      </c>
      <c r="J505" s="46" t="s">
        <v>1262</v>
      </c>
      <c r="K505" s="46" t="s">
        <v>1264</v>
      </c>
      <c r="L505" s="46" t="s">
        <v>1265</v>
      </c>
      <c r="M505" s="46">
        <v>7.2856829999999997</v>
      </c>
      <c r="N505" s="46">
        <v>30.404266669999998</v>
      </c>
      <c r="O505" s="46" t="s">
        <v>232</v>
      </c>
      <c r="P505" s="46" t="s">
        <v>271</v>
      </c>
      <c r="Q505" s="46" t="s">
        <v>6</v>
      </c>
      <c r="R505" s="46" t="b">
        <v>0</v>
      </c>
      <c r="S505" s="46" t="b">
        <v>0</v>
      </c>
      <c r="T505" s="46" t="b">
        <v>0</v>
      </c>
      <c r="U505" s="46" t="b">
        <v>1</v>
      </c>
      <c r="V505" s="46">
        <v>178</v>
      </c>
      <c r="W505" s="46">
        <v>1620</v>
      </c>
      <c r="X505" s="46">
        <v>14</v>
      </c>
      <c r="Y505" s="46">
        <v>46</v>
      </c>
      <c r="Z505" s="46">
        <v>276</v>
      </c>
      <c r="AA505" s="46">
        <v>210</v>
      </c>
      <c r="AB505" s="46">
        <v>136</v>
      </c>
      <c r="AC505" s="46">
        <v>64</v>
      </c>
      <c r="AD505" s="46">
        <v>16</v>
      </c>
      <c r="AE505" s="46">
        <v>35</v>
      </c>
      <c r="AF505" s="46">
        <v>350</v>
      </c>
      <c r="AG505" s="46">
        <v>206</v>
      </c>
      <c r="AH505" s="46">
        <v>197</v>
      </c>
      <c r="AI505" s="46">
        <v>70</v>
      </c>
      <c r="AJ505" s="46">
        <v>746</v>
      </c>
      <c r="AK505" s="46">
        <v>874</v>
      </c>
      <c r="AL505" s="46">
        <v>111</v>
      </c>
      <c r="AM505" s="46">
        <v>134</v>
      </c>
      <c r="AN505" s="46">
        <v>1620</v>
      </c>
      <c r="AO505" s="46" t="s">
        <v>12</v>
      </c>
      <c r="AP505" s="46" t="s">
        <v>48</v>
      </c>
      <c r="AR505" s="46" t="s">
        <v>272</v>
      </c>
      <c r="AV505" s="46" t="s">
        <v>255</v>
      </c>
      <c r="AX505" s="46" t="s">
        <v>65</v>
      </c>
      <c r="BD505" s="46" t="s">
        <v>256</v>
      </c>
      <c r="BE505" s="46" t="b">
        <v>1</v>
      </c>
      <c r="BF505" s="46" t="b">
        <v>1</v>
      </c>
      <c r="BG505" s="46" t="b">
        <v>0</v>
      </c>
      <c r="BH505" s="46" t="b">
        <v>0</v>
      </c>
      <c r="BI505" s="46" t="b">
        <v>0</v>
      </c>
      <c r="BJ505" s="46" t="b">
        <v>0</v>
      </c>
      <c r="BK505" s="46" t="b">
        <v>0</v>
      </c>
      <c r="BL505" s="46" t="b">
        <v>0</v>
      </c>
      <c r="BM505" s="46" t="b">
        <v>0</v>
      </c>
      <c r="BO505" s="46" t="b">
        <v>0</v>
      </c>
      <c r="BP505" s="46" t="s">
        <v>237</v>
      </c>
      <c r="BQ505" s="46" t="s">
        <v>242</v>
      </c>
      <c r="BR505" s="46" t="s">
        <v>238</v>
      </c>
      <c r="BS505" s="46" t="s">
        <v>841</v>
      </c>
      <c r="BT505" s="46" t="s">
        <v>57</v>
      </c>
      <c r="BU505" s="46" t="s">
        <v>842</v>
      </c>
      <c r="BV505" s="46" t="s">
        <v>94</v>
      </c>
      <c r="BX505" s="46" t="s">
        <v>1262</v>
      </c>
      <c r="BY505" s="46" t="s">
        <v>1263</v>
      </c>
      <c r="CA505" s="46" t="s">
        <v>1266</v>
      </c>
      <c r="CB505" s="46" t="s">
        <v>1262</v>
      </c>
      <c r="CC505" s="46" t="s">
        <v>1262</v>
      </c>
      <c r="CD505" s="46" t="s">
        <v>237</v>
      </c>
      <c r="CU505" s="46" t="s">
        <v>264</v>
      </c>
      <c r="DA505" s="46" t="s">
        <v>246</v>
      </c>
      <c r="DB505" s="46" t="s">
        <v>245</v>
      </c>
      <c r="DC505" s="46" t="s">
        <v>245</v>
      </c>
      <c r="DD505" s="46" t="s">
        <v>246</v>
      </c>
      <c r="DE505" s="46" t="s">
        <v>246</v>
      </c>
      <c r="DF505" s="46" t="s">
        <v>265</v>
      </c>
      <c r="DG505" s="46" t="s">
        <v>246</v>
      </c>
      <c r="DH505" s="46" t="s">
        <v>247</v>
      </c>
      <c r="DK505" s="46" t="b">
        <f>vw_ET_Dataset_Public[[#This Row],[Event Location:  State PCODE]]=vw_ET_Dataset_Public[[#This Row],[Arrival from: Admin 1 PCODE]]</f>
        <v>1</v>
      </c>
      <c r="DL505" s="46" t="b">
        <f>vw_ET_Dataset_Public[[#This Row],[Event Location:  County PCODE]]=vw_ET_Dataset_Public[[#This Row],[Arrival from: Admin 2 PCODE]]</f>
        <v>1</v>
      </c>
      <c r="DM505" s="46" t="b">
        <f>vw_ET_Dataset_Public[[#This Row],[Event Location:  Payam PCODE]]=vw_ET_Dataset_Public[[#This Row],[Arrival from: Admin 3 PCODE]]</f>
        <v>1</v>
      </c>
      <c r="DN505" s="46" t="s">
        <v>3390</v>
      </c>
    </row>
    <row r="506" spans="1:118" x14ac:dyDescent="0.35">
      <c r="A506" s="46" t="s">
        <v>1299</v>
      </c>
      <c r="B506" s="47">
        <v>44440</v>
      </c>
      <c r="C506" s="47">
        <v>44407</v>
      </c>
      <c r="D506" s="47">
        <v>44440</v>
      </c>
      <c r="E506" s="46" t="s">
        <v>841</v>
      </c>
      <c r="F506" s="46" t="s">
        <v>57</v>
      </c>
      <c r="G506" s="46" t="s">
        <v>842</v>
      </c>
      <c r="H506" s="46" t="s">
        <v>94</v>
      </c>
      <c r="I506" s="46" t="s">
        <v>1278</v>
      </c>
      <c r="J506" s="46" t="s">
        <v>1277</v>
      </c>
      <c r="K506" s="46" t="s">
        <v>1287</v>
      </c>
      <c r="L506" s="46" t="s">
        <v>1288</v>
      </c>
      <c r="M506" s="46">
        <v>7.2990000000000004</v>
      </c>
      <c r="N506" s="46">
        <v>30.459</v>
      </c>
      <c r="O506" s="46" t="s">
        <v>232</v>
      </c>
      <c r="P506" s="46" t="s">
        <v>271</v>
      </c>
      <c r="Q506" s="46" t="s">
        <v>6</v>
      </c>
      <c r="U506" s="46" t="b">
        <v>1</v>
      </c>
      <c r="V506" s="46">
        <v>200</v>
      </c>
      <c r="W506" s="46">
        <v>1380</v>
      </c>
      <c r="X506" s="46">
        <v>16</v>
      </c>
      <c r="Y506" s="46">
        <v>54</v>
      </c>
      <c r="Z506" s="46">
        <v>235</v>
      </c>
      <c r="AA506" s="46">
        <v>280</v>
      </c>
      <c r="AB506" s="46">
        <v>55</v>
      </c>
      <c r="AC506" s="46">
        <v>40</v>
      </c>
      <c r="AD506" s="46">
        <v>17</v>
      </c>
      <c r="AE506" s="46">
        <v>57</v>
      </c>
      <c r="AF506" s="46">
        <v>320</v>
      </c>
      <c r="AG506" s="46">
        <v>200</v>
      </c>
      <c r="AH506" s="46">
        <v>60</v>
      </c>
      <c r="AI506" s="46">
        <v>46</v>
      </c>
      <c r="AJ506" s="46">
        <v>680</v>
      </c>
      <c r="AK506" s="46">
        <v>700</v>
      </c>
      <c r="AL506" s="46">
        <v>144</v>
      </c>
      <c r="AM506" s="46">
        <v>86</v>
      </c>
      <c r="AN506" s="46">
        <v>1380</v>
      </c>
      <c r="AO506" s="46" t="s">
        <v>12</v>
      </c>
      <c r="AP506" s="46" t="s">
        <v>48</v>
      </c>
      <c r="AR506" s="46" t="s">
        <v>272</v>
      </c>
      <c r="AV506" s="46" t="s">
        <v>255</v>
      </c>
      <c r="AX506" s="46" t="s">
        <v>65</v>
      </c>
      <c r="BD506" s="46" t="s">
        <v>237</v>
      </c>
      <c r="BP506" s="46" t="s">
        <v>237</v>
      </c>
      <c r="BQ506" s="46" t="s">
        <v>242</v>
      </c>
      <c r="BR506" s="46" t="s">
        <v>238</v>
      </c>
      <c r="BS506" s="46" t="s">
        <v>841</v>
      </c>
      <c r="BT506" s="46" t="s">
        <v>57</v>
      </c>
      <c r="BU506" s="46" t="s">
        <v>842</v>
      </c>
      <c r="BV506" s="46" t="s">
        <v>94</v>
      </c>
      <c r="BX506" s="46" t="s">
        <v>1277</v>
      </c>
      <c r="BY506" s="46" t="s">
        <v>1278</v>
      </c>
      <c r="CA506" s="46" t="s">
        <v>1282</v>
      </c>
      <c r="CB506" s="46" t="s">
        <v>1281</v>
      </c>
      <c r="CC506" s="46" t="s">
        <v>1277</v>
      </c>
      <c r="CD506" s="46" t="s">
        <v>237</v>
      </c>
      <c r="CU506" s="46" t="s">
        <v>264</v>
      </c>
      <c r="DA506" s="46" t="s">
        <v>246</v>
      </c>
      <c r="DB506" s="46" t="s">
        <v>246</v>
      </c>
      <c r="DC506" s="46" t="s">
        <v>245</v>
      </c>
      <c r="DD506" s="46" t="s">
        <v>246</v>
      </c>
      <c r="DE506" s="46" t="s">
        <v>246</v>
      </c>
      <c r="DF506" s="46" t="s">
        <v>265</v>
      </c>
      <c r="DG506" s="46" t="s">
        <v>246</v>
      </c>
      <c r="DH506" s="46" t="s">
        <v>247</v>
      </c>
      <c r="DK506" s="46" t="b">
        <f>vw_ET_Dataset_Public[[#This Row],[Event Location:  State PCODE]]=vw_ET_Dataset_Public[[#This Row],[Arrival from: Admin 1 PCODE]]</f>
        <v>1</v>
      </c>
      <c r="DL506" s="46" t="b">
        <f>vw_ET_Dataset_Public[[#This Row],[Event Location:  County PCODE]]=vw_ET_Dataset_Public[[#This Row],[Arrival from: Admin 2 PCODE]]</f>
        <v>1</v>
      </c>
      <c r="DM506" s="46" t="b">
        <f>vw_ET_Dataset_Public[[#This Row],[Event Location:  Payam PCODE]]=vw_ET_Dataset_Public[[#This Row],[Arrival from: Admin 3 PCODE]]</f>
        <v>1</v>
      </c>
      <c r="DN506" s="46" t="s">
        <v>3390</v>
      </c>
    </row>
    <row r="507" spans="1:118" x14ac:dyDescent="0.35">
      <c r="A507" s="46" t="s">
        <v>1286</v>
      </c>
      <c r="B507" s="47">
        <v>44440</v>
      </c>
      <c r="C507" s="47">
        <v>44407</v>
      </c>
      <c r="D507" s="47">
        <v>44440</v>
      </c>
      <c r="E507" s="46" t="s">
        <v>841</v>
      </c>
      <c r="F507" s="46" t="s">
        <v>57</v>
      </c>
      <c r="G507" s="46" t="s">
        <v>842</v>
      </c>
      <c r="H507" s="46" t="s">
        <v>94</v>
      </c>
      <c r="I507" s="46" t="s">
        <v>1278</v>
      </c>
      <c r="J507" s="46" t="s">
        <v>1277</v>
      </c>
      <c r="K507" s="46" t="s">
        <v>1279</v>
      </c>
      <c r="L507" s="46" t="s">
        <v>1280</v>
      </c>
      <c r="M507" s="46">
        <v>7.3039399999999999</v>
      </c>
      <c r="N507" s="46">
        <v>30.457940000000001</v>
      </c>
      <c r="O507" s="46" t="s">
        <v>232</v>
      </c>
      <c r="P507" s="46" t="s">
        <v>271</v>
      </c>
      <c r="Q507" s="46" t="s">
        <v>6</v>
      </c>
      <c r="R507" s="46" t="b">
        <v>0</v>
      </c>
      <c r="S507" s="46" t="b">
        <v>0</v>
      </c>
      <c r="T507" s="46" t="b">
        <v>0</v>
      </c>
      <c r="U507" s="46" t="b">
        <v>1</v>
      </c>
      <c r="V507" s="46">
        <v>200</v>
      </c>
      <c r="W507" s="46">
        <v>1380</v>
      </c>
      <c r="X507" s="46">
        <v>11</v>
      </c>
      <c r="Y507" s="46">
        <v>50</v>
      </c>
      <c r="Z507" s="46">
        <v>220</v>
      </c>
      <c r="AA507" s="46">
        <v>267</v>
      </c>
      <c r="AB507" s="46">
        <v>90</v>
      </c>
      <c r="AC507" s="46">
        <v>43</v>
      </c>
      <c r="AD507" s="46">
        <v>15</v>
      </c>
      <c r="AE507" s="46">
        <v>50</v>
      </c>
      <c r="AF507" s="46">
        <v>255</v>
      </c>
      <c r="AG507" s="46">
        <v>227</v>
      </c>
      <c r="AH507" s="46">
        <v>91</v>
      </c>
      <c r="AI507" s="46">
        <v>61</v>
      </c>
      <c r="AJ507" s="46">
        <v>681</v>
      </c>
      <c r="AK507" s="46">
        <v>699</v>
      </c>
      <c r="AL507" s="46">
        <v>126</v>
      </c>
      <c r="AM507" s="46">
        <v>104</v>
      </c>
      <c r="AN507" s="46">
        <v>1380</v>
      </c>
      <c r="AO507" s="46" t="s">
        <v>12</v>
      </c>
      <c r="AP507" s="46" t="s">
        <v>48</v>
      </c>
      <c r="AR507" s="46" t="s">
        <v>272</v>
      </c>
      <c r="AV507" s="46" t="s">
        <v>255</v>
      </c>
      <c r="AX507" s="46" t="s">
        <v>65</v>
      </c>
      <c r="BD507" s="46" t="s">
        <v>256</v>
      </c>
      <c r="BE507" s="46" t="b">
        <v>1</v>
      </c>
      <c r="BF507" s="46" t="b">
        <v>1</v>
      </c>
      <c r="BG507" s="46" t="b">
        <v>0</v>
      </c>
      <c r="BH507" s="46" t="b">
        <v>0</v>
      </c>
      <c r="BI507" s="46" t="b">
        <v>0</v>
      </c>
      <c r="BJ507" s="46" t="b">
        <v>0</v>
      </c>
      <c r="BK507" s="46" t="b">
        <v>0</v>
      </c>
      <c r="BL507" s="46" t="b">
        <v>0</v>
      </c>
      <c r="BM507" s="46" t="b">
        <v>0</v>
      </c>
      <c r="BO507" s="46" t="b">
        <v>0</v>
      </c>
      <c r="BP507" s="46" t="s">
        <v>237</v>
      </c>
      <c r="BQ507" s="46" t="s">
        <v>242</v>
      </c>
      <c r="BR507" s="46" t="s">
        <v>238</v>
      </c>
      <c r="BS507" s="46" t="s">
        <v>841</v>
      </c>
      <c r="BT507" s="46" t="s">
        <v>57</v>
      </c>
      <c r="BU507" s="46" t="s">
        <v>842</v>
      </c>
      <c r="BV507" s="46" t="s">
        <v>94</v>
      </c>
      <c r="BX507" s="46" t="s">
        <v>1277</v>
      </c>
      <c r="BY507" s="46" t="s">
        <v>1278</v>
      </c>
      <c r="CA507" s="46" t="s">
        <v>1282</v>
      </c>
      <c r="CB507" s="46" t="s">
        <v>1281</v>
      </c>
      <c r="CC507" s="46" t="s">
        <v>1277</v>
      </c>
      <c r="CD507" s="46" t="s">
        <v>237</v>
      </c>
      <c r="CU507" s="46" t="s">
        <v>264</v>
      </c>
      <c r="DA507" s="46" t="s">
        <v>246</v>
      </c>
      <c r="DB507" s="46" t="s">
        <v>246</v>
      </c>
      <c r="DC507" s="46" t="s">
        <v>245</v>
      </c>
      <c r="DD507" s="46" t="s">
        <v>246</v>
      </c>
      <c r="DE507" s="46" t="s">
        <v>246</v>
      </c>
      <c r="DF507" s="46" t="s">
        <v>246</v>
      </c>
      <c r="DG507" s="46" t="s">
        <v>246</v>
      </c>
      <c r="DH507" s="46" t="s">
        <v>247</v>
      </c>
      <c r="DK507" s="46" t="b">
        <f>vw_ET_Dataset_Public[[#This Row],[Event Location:  State PCODE]]=vw_ET_Dataset_Public[[#This Row],[Arrival from: Admin 1 PCODE]]</f>
        <v>1</v>
      </c>
      <c r="DL507" s="46" t="b">
        <f>vw_ET_Dataset_Public[[#This Row],[Event Location:  County PCODE]]=vw_ET_Dataset_Public[[#This Row],[Arrival from: Admin 2 PCODE]]</f>
        <v>1</v>
      </c>
      <c r="DM507" s="46" t="b">
        <f>vw_ET_Dataset_Public[[#This Row],[Event Location:  Payam PCODE]]=vw_ET_Dataset_Public[[#This Row],[Arrival from: Admin 3 PCODE]]</f>
        <v>1</v>
      </c>
      <c r="DN507" s="46" t="s">
        <v>3390</v>
      </c>
    </row>
    <row r="508" spans="1:118" x14ac:dyDescent="0.35">
      <c r="A508" s="46" t="s">
        <v>1273</v>
      </c>
      <c r="B508" s="47">
        <v>44440</v>
      </c>
      <c r="C508" s="47">
        <v>44407</v>
      </c>
      <c r="D508" s="47">
        <v>44440</v>
      </c>
      <c r="E508" s="46" t="s">
        <v>841</v>
      </c>
      <c r="F508" s="46" t="s">
        <v>57</v>
      </c>
      <c r="G508" s="46" t="s">
        <v>842</v>
      </c>
      <c r="H508" s="46" t="s">
        <v>94</v>
      </c>
      <c r="I508" s="46" t="s">
        <v>1278</v>
      </c>
      <c r="J508" s="46" t="s">
        <v>1277</v>
      </c>
      <c r="K508" s="46" t="s">
        <v>1284</v>
      </c>
      <c r="L508" s="46" t="s">
        <v>1285</v>
      </c>
      <c r="M508" s="46">
        <v>7.3122990000000003</v>
      </c>
      <c r="N508" s="46">
        <v>30.456645000000002</v>
      </c>
      <c r="O508" s="46" t="s">
        <v>232</v>
      </c>
      <c r="P508" s="46" t="s">
        <v>271</v>
      </c>
      <c r="Q508" s="46" t="s">
        <v>6</v>
      </c>
      <c r="R508" s="46" t="b">
        <v>0</v>
      </c>
      <c r="S508" s="46" t="b">
        <v>0</v>
      </c>
      <c r="T508" s="46" t="b">
        <v>0</v>
      </c>
      <c r="U508" s="46" t="b">
        <v>1</v>
      </c>
      <c r="V508" s="46">
        <v>190</v>
      </c>
      <c r="W508" s="46">
        <v>1371</v>
      </c>
      <c r="X508" s="46">
        <v>17</v>
      </c>
      <c r="Y508" s="46">
        <v>38</v>
      </c>
      <c r="Z508" s="46">
        <v>167</v>
      </c>
      <c r="AA508" s="46">
        <v>212</v>
      </c>
      <c r="AB508" s="46">
        <v>164</v>
      </c>
      <c r="AC508" s="46">
        <v>69</v>
      </c>
      <c r="AD508" s="46">
        <v>13</v>
      </c>
      <c r="AE508" s="46">
        <v>41</v>
      </c>
      <c r="AF508" s="46">
        <v>250</v>
      </c>
      <c r="AG508" s="46">
        <v>200</v>
      </c>
      <c r="AH508" s="46">
        <v>139</v>
      </c>
      <c r="AI508" s="46">
        <v>61</v>
      </c>
      <c r="AJ508" s="46">
        <v>667</v>
      </c>
      <c r="AK508" s="46">
        <v>704</v>
      </c>
      <c r="AL508" s="46">
        <v>109</v>
      </c>
      <c r="AM508" s="46">
        <v>130</v>
      </c>
      <c r="AN508" s="46">
        <v>1371</v>
      </c>
      <c r="AO508" s="46" t="s">
        <v>12</v>
      </c>
      <c r="AP508" s="46" t="s">
        <v>48</v>
      </c>
      <c r="AR508" s="46" t="s">
        <v>272</v>
      </c>
      <c r="AV508" s="46" t="s">
        <v>255</v>
      </c>
      <c r="AX508" s="46" t="s">
        <v>65</v>
      </c>
      <c r="BD508" s="46" t="s">
        <v>237</v>
      </c>
      <c r="BE508" s="46" t="b">
        <v>0</v>
      </c>
      <c r="BF508" s="46" t="b">
        <v>0</v>
      </c>
      <c r="BG508" s="46" t="b">
        <v>0</v>
      </c>
      <c r="BH508" s="46" t="b">
        <v>0</v>
      </c>
      <c r="BI508" s="46" t="b">
        <v>0</v>
      </c>
      <c r="BJ508" s="46" t="b">
        <v>0</v>
      </c>
      <c r="BK508" s="46" t="b">
        <v>0</v>
      </c>
      <c r="BL508" s="46" t="b">
        <v>0</v>
      </c>
      <c r="BM508" s="46" t="b">
        <v>0</v>
      </c>
      <c r="BO508" s="46" t="b">
        <v>0</v>
      </c>
      <c r="BP508" s="46" t="s">
        <v>237</v>
      </c>
      <c r="BQ508" s="46" t="s">
        <v>242</v>
      </c>
      <c r="BR508" s="46" t="s">
        <v>238</v>
      </c>
      <c r="BS508" s="46" t="s">
        <v>841</v>
      </c>
      <c r="BT508" s="46" t="s">
        <v>57</v>
      </c>
      <c r="BU508" s="46" t="s">
        <v>842</v>
      </c>
      <c r="BV508" s="46" t="s">
        <v>94</v>
      </c>
      <c r="BX508" s="46" t="s">
        <v>1277</v>
      </c>
      <c r="BY508" s="46" t="s">
        <v>1278</v>
      </c>
      <c r="CA508" s="46" t="s">
        <v>1282</v>
      </c>
      <c r="CB508" s="46" t="s">
        <v>1281</v>
      </c>
      <c r="CC508" s="46" t="s">
        <v>1277</v>
      </c>
      <c r="CD508" s="46" t="s">
        <v>237</v>
      </c>
      <c r="CU508" s="46" t="s">
        <v>264</v>
      </c>
      <c r="DA508" s="46" t="s">
        <v>246</v>
      </c>
      <c r="DB508" s="46" t="s">
        <v>245</v>
      </c>
      <c r="DC508" s="46" t="s">
        <v>245</v>
      </c>
      <c r="DD508" s="46" t="s">
        <v>246</v>
      </c>
      <c r="DE508" s="46" t="s">
        <v>246</v>
      </c>
      <c r="DF508" s="46" t="s">
        <v>265</v>
      </c>
      <c r="DG508" s="46" t="s">
        <v>246</v>
      </c>
      <c r="DH508" s="46" t="s">
        <v>247</v>
      </c>
      <c r="DK508" s="46" t="b">
        <f>vw_ET_Dataset_Public[[#This Row],[Event Location:  State PCODE]]=vw_ET_Dataset_Public[[#This Row],[Arrival from: Admin 1 PCODE]]</f>
        <v>1</v>
      </c>
      <c r="DL508" s="46" t="b">
        <f>vw_ET_Dataset_Public[[#This Row],[Event Location:  County PCODE]]=vw_ET_Dataset_Public[[#This Row],[Arrival from: Admin 2 PCODE]]</f>
        <v>1</v>
      </c>
      <c r="DM508" s="46" t="b">
        <f>vw_ET_Dataset_Public[[#This Row],[Event Location:  Payam PCODE]]=vw_ET_Dataset_Public[[#This Row],[Arrival from: Admin 3 PCODE]]</f>
        <v>1</v>
      </c>
      <c r="DN508" s="46" t="s">
        <v>3390</v>
      </c>
    </row>
    <row r="509" spans="1:118" x14ac:dyDescent="0.35">
      <c r="A509" s="46" t="s">
        <v>1241</v>
      </c>
      <c r="B509" s="47">
        <v>44440</v>
      </c>
      <c r="C509" s="47">
        <v>44407</v>
      </c>
      <c r="D509" s="47">
        <v>44440</v>
      </c>
      <c r="E509" s="46" t="s">
        <v>841</v>
      </c>
      <c r="F509" s="46" t="s">
        <v>57</v>
      </c>
      <c r="G509" s="46" t="s">
        <v>842</v>
      </c>
      <c r="H509" s="46" t="s">
        <v>94</v>
      </c>
      <c r="I509" s="46" t="s">
        <v>1291</v>
      </c>
      <c r="J509" s="46" t="s">
        <v>1290</v>
      </c>
      <c r="K509" s="46" t="s">
        <v>1311</v>
      </c>
      <c r="L509" s="46" t="s">
        <v>1312</v>
      </c>
      <c r="M509" s="46">
        <v>7.3809967519999997</v>
      </c>
      <c r="N509" s="46">
        <v>30.440391550000001</v>
      </c>
      <c r="O509" s="46" t="s">
        <v>232</v>
      </c>
      <c r="P509" s="46" t="s">
        <v>271</v>
      </c>
      <c r="Q509" s="46" t="s">
        <v>6</v>
      </c>
      <c r="U509" s="46" t="b">
        <v>1</v>
      </c>
      <c r="V509" s="46">
        <v>311</v>
      </c>
      <c r="W509" s="46">
        <v>2167</v>
      </c>
      <c r="X509" s="46">
        <v>12</v>
      </c>
      <c r="Y509" s="46">
        <v>44</v>
      </c>
      <c r="Z509" s="46">
        <v>307</v>
      </c>
      <c r="AA509" s="46">
        <v>358</v>
      </c>
      <c r="AB509" s="46">
        <v>273</v>
      </c>
      <c r="AC509" s="46">
        <v>69</v>
      </c>
      <c r="AD509" s="46">
        <v>14</v>
      </c>
      <c r="AE509" s="46">
        <v>42</v>
      </c>
      <c r="AF509" s="46">
        <v>348</v>
      </c>
      <c r="AG509" s="46">
        <v>400</v>
      </c>
      <c r="AH509" s="46">
        <v>226</v>
      </c>
      <c r="AI509" s="46">
        <v>74</v>
      </c>
      <c r="AJ509" s="46">
        <v>1063</v>
      </c>
      <c r="AK509" s="46">
        <v>1104</v>
      </c>
      <c r="AL509" s="46">
        <v>112</v>
      </c>
      <c r="AM509" s="46">
        <v>143</v>
      </c>
      <c r="AN509" s="46">
        <v>2167</v>
      </c>
      <c r="AO509" s="46" t="s">
        <v>12</v>
      </c>
      <c r="AP509" s="46" t="s">
        <v>48</v>
      </c>
      <c r="AR509" s="46" t="s">
        <v>272</v>
      </c>
      <c r="AV509" s="46" t="s">
        <v>255</v>
      </c>
      <c r="AX509" s="46" t="s">
        <v>65</v>
      </c>
      <c r="BD509" s="46" t="s">
        <v>237</v>
      </c>
      <c r="BP509" s="46" t="s">
        <v>237</v>
      </c>
      <c r="BQ509" s="46" t="s">
        <v>242</v>
      </c>
      <c r="BR509" s="46" t="s">
        <v>238</v>
      </c>
      <c r="BS509" s="46" t="s">
        <v>841</v>
      </c>
      <c r="BT509" s="46" t="s">
        <v>57</v>
      </c>
      <c r="BU509" s="46" t="s">
        <v>842</v>
      </c>
      <c r="BV509" s="46" t="s">
        <v>94</v>
      </c>
      <c r="BX509" s="46" t="s">
        <v>1242</v>
      </c>
      <c r="BY509" s="46" t="s">
        <v>1243</v>
      </c>
      <c r="CA509" s="46" t="s">
        <v>1247</v>
      </c>
      <c r="CB509" s="46" t="s">
        <v>1246</v>
      </c>
      <c r="CC509" s="46" t="s">
        <v>1242</v>
      </c>
      <c r="CD509" s="46" t="s">
        <v>237</v>
      </c>
      <c r="CU509" s="46" t="s">
        <v>264</v>
      </c>
      <c r="DA509" s="46" t="s">
        <v>246</v>
      </c>
      <c r="DB509" s="46" t="s">
        <v>245</v>
      </c>
      <c r="DC509" s="46" t="s">
        <v>246</v>
      </c>
      <c r="DD509" s="46" t="s">
        <v>245</v>
      </c>
      <c r="DE509" s="46" t="s">
        <v>246</v>
      </c>
      <c r="DF509" s="46" t="s">
        <v>246</v>
      </c>
      <c r="DG509" s="46" t="s">
        <v>246</v>
      </c>
      <c r="DH509" s="46" t="s">
        <v>247</v>
      </c>
      <c r="DK509" s="46" t="b">
        <f>vw_ET_Dataset_Public[[#This Row],[Event Location:  State PCODE]]=vw_ET_Dataset_Public[[#This Row],[Arrival from: Admin 1 PCODE]]</f>
        <v>1</v>
      </c>
      <c r="DL509" s="46" t="b">
        <f>vw_ET_Dataset_Public[[#This Row],[Event Location:  County PCODE]]=vw_ET_Dataset_Public[[#This Row],[Arrival from: Admin 2 PCODE]]</f>
        <v>1</v>
      </c>
      <c r="DM509" s="46" t="b">
        <f>vw_ET_Dataset_Public[[#This Row],[Event Location:  Payam PCODE]]=vw_ET_Dataset_Public[[#This Row],[Arrival from: Admin 3 PCODE]]</f>
        <v>0</v>
      </c>
      <c r="DN509" s="46" t="s">
        <v>3391</v>
      </c>
    </row>
    <row r="510" spans="1:118" x14ac:dyDescent="0.35">
      <c r="A510" s="46" t="s">
        <v>1310</v>
      </c>
      <c r="B510" s="47">
        <v>44440</v>
      </c>
      <c r="C510" s="47">
        <v>44407</v>
      </c>
      <c r="D510" s="47">
        <v>44440</v>
      </c>
      <c r="E510" s="46" t="s">
        <v>841</v>
      </c>
      <c r="F510" s="46" t="s">
        <v>57</v>
      </c>
      <c r="G510" s="46" t="s">
        <v>842</v>
      </c>
      <c r="H510" s="46" t="s">
        <v>94</v>
      </c>
      <c r="I510" s="46" t="s">
        <v>1291</v>
      </c>
      <c r="J510" s="46" t="s">
        <v>1290</v>
      </c>
      <c r="K510" s="46" t="s">
        <v>1303</v>
      </c>
      <c r="L510" s="46" t="s">
        <v>1304</v>
      </c>
      <c r="M510" s="46">
        <v>7.4260000000000002</v>
      </c>
      <c r="N510" s="46">
        <v>30.344999999999999</v>
      </c>
      <c r="O510" s="46" t="s">
        <v>232</v>
      </c>
      <c r="P510" s="46" t="s">
        <v>271</v>
      </c>
      <c r="Q510" s="46" t="s">
        <v>6</v>
      </c>
      <c r="U510" s="46" t="b">
        <v>1</v>
      </c>
      <c r="V510" s="46">
        <v>130</v>
      </c>
      <c r="W510" s="46">
        <v>882</v>
      </c>
      <c r="X510" s="46">
        <v>12</v>
      </c>
      <c r="Y510" s="46">
        <v>27</v>
      </c>
      <c r="Z510" s="46">
        <v>134</v>
      </c>
      <c r="AA510" s="46">
        <v>139</v>
      </c>
      <c r="AB510" s="46">
        <v>78</v>
      </c>
      <c r="AC510" s="46">
        <v>32</v>
      </c>
      <c r="AD510" s="46">
        <v>9</v>
      </c>
      <c r="AE510" s="46">
        <v>31</v>
      </c>
      <c r="AF510" s="46">
        <v>175</v>
      </c>
      <c r="AG510" s="46">
        <v>120</v>
      </c>
      <c r="AH510" s="46">
        <v>80</v>
      </c>
      <c r="AI510" s="46">
        <v>45</v>
      </c>
      <c r="AJ510" s="46">
        <v>422</v>
      </c>
      <c r="AK510" s="46">
        <v>460</v>
      </c>
      <c r="AL510" s="46">
        <v>79</v>
      </c>
      <c r="AM510" s="46">
        <v>77</v>
      </c>
      <c r="AN510" s="46">
        <v>882</v>
      </c>
      <c r="AO510" s="46" t="s">
        <v>12</v>
      </c>
      <c r="AP510" s="46" t="s">
        <v>48</v>
      </c>
      <c r="AR510" s="46" t="s">
        <v>272</v>
      </c>
      <c r="AV510" s="46" t="s">
        <v>255</v>
      </c>
      <c r="AX510" s="46" t="s">
        <v>65</v>
      </c>
      <c r="BD510" s="46" t="s">
        <v>237</v>
      </c>
      <c r="BP510" s="46" t="s">
        <v>237</v>
      </c>
      <c r="BQ510" s="46" t="s">
        <v>242</v>
      </c>
      <c r="BR510" s="46" t="s">
        <v>238</v>
      </c>
      <c r="BS510" s="46" t="s">
        <v>841</v>
      </c>
      <c r="BT510" s="46" t="s">
        <v>57</v>
      </c>
      <c r="BU510" s="46" t="s">
        <v>842</v>
      </c>
      <c r="BV510" s="46" t="s">
        <v>94</v>
      </c>
      <c r="BX510" s="46" t="s">
        <v>1290</v>
      </c>
      <c r="BY510" s="46" t="s">
        <v>1291</v>
      </c>
      <c r="CA510" s="46" t="s">
        <v>1298</v>
      </c>
      <c r="CB510" s="46" t="s">
        <v>1297</v>
      </c>
      <c r="CC510" s="46" t="s">
        <v>1290</v>
      </c>
      <c r="CD510" s="46" t="s">
        <v>237</v>
      </c>
      <c r="CU510" s="46" t="s">
        <v>264</v>
      </c>
      <c r="DA510" s="46" t="s">
        <v>246</v>
      </c>
      <c r="DB510" s="46" t="s">
        <v>245</v>
      </c>
      <c r="DC510" s="46" t="s">
        <v>245</v>
      </c>
      <c r="DD510" s="46" t="s">
        <v>246</v>
      </c>
      <c r="DE510" s="46" t="s">
        <v>246</v>
      </c>
      <c r="DF510" s="46" t="s">
        <v>265</v>
      </c>
      <c r="DG510" s="46" t="s">
        <v>246</v>
      </c>
      <c r="DH510" s="46" t="s">
        <v>247</v>
      </c>
      <c r="DK510" s="46" t="b">
        <f>vw_ET_Dataset_Public[[#This Row],[Event Location:  State PCODE]]=vw_ET_Dataset_Public[[#This Row],[Arrival from: Admin 1 PCODE]]</f>
        <v>1</v>
      </c>
      <c r="DL510" s="46" t="b">
        <f>vw_ET_Dataset_Public[[#This Row],[Event Location:  County PCODE]]=vw_ET_Dataset_Public[[#This Row],[Arrival from: Admin 2 PCODE]]</f>
        <v>1</v>
      </c>
      <c r="DM510" s="46" t="b">
        <f>vw_ET_Dataset_Public[[#This Row],[Event Location:  Payam PCODE]]=vw_ET_Dataset_Public[[#This Row],[Arrival from: Admin 3 PCODE]]</f>
        <v>1</v>
      </c>
      <c r="DN510" s="46" t="s">
        <v>3390</v>
      </c>
    </row>
    <row r="511" spans="1:118" x14ac:dyDescent="0.35">
      <c r="A511" s="46" t="s">
        <v>1308</v>
      </c>
      <c r="B511" s="47">
        <v>44440</v>
      </c>
      <c r="C511" s="47">
        <v>44407</v>
      </c>
      <c r="D511" s="47">
        <v>44440</v>
      </c>
      <c r="E511" s="46" t="s">
        <v>841</v>
      </c>
      <c r="F511" s="46" t="s">
        <v>57</v>
      </c>
      <c r="G511" s="46" t="s">
        <v>842</v>
      </c>
      <c r="H511" s="46" t="s">
        <v>94</v>
      </c>
      <c r="I511" s="46" t="s">
        <v>1291</v>
      </c>
      <c r="J511" s="46" t="s">
        <v>1290</v>
      </c>
      <c r="K511" s="46" t="s">
        <v>1295</v>
      </c>
      <c r="L511" s="46" t="s">
        <v>1296</v>
      </c>
      <c r="M511" s="46">
        <v>7.3890000000000002</v>
      </c>
      <c r="N511" s="46">
        <v>30.459</v>
      </c>
      <c r="O511" s="46" t="s">
        <v>232</v>
      </c>
      <c r="P511" s="46" t="s">
        <v>271</v>
      </c>
      <c r="Q511" s="46" t="s">
        <v>6</v>
      </c>
      <c r="U511" s="46" t="b">
        <v>1</v>
      </c>
      <c r="V511" s="46">
        <v>130</v>
      </c>
      <c r="W511" s="46">
        <v>882</v>
      </c>
      <c r="X511" s="46">
        <v>7</v>
      </c>
      <c r="Y511" s="46">
        <v>29</v>
      </c>
      <c r="Z511" s="46">
        <v>112</v>
      </c>
      <c r="AA511" s="46">
        <v>184</v>
      </c>
      <c r="AB511" s="46">
        <v>71</v>
      </c>
      <c r="AC511" s="46">
        <v>29</v>
      </c>
      <c r="AD511" s="46">
        <v>8</v>
      </c>
      <c r="AE511" s="46">
        <v>32</v>
      </c>
      <c r="AF511" s="46">
        <v>186</v>
      </c>
      <c r="AG511" s="46">
        <v>114</v>
      </c>
      <c r="AH511" s="46">
        <v>73</v>
      </c>
      <c r="AI511" s="46">
        <v>37</v>
      </c>
      <c r="AJ511" s="46">
        <v>432</v>
      </c>
      <c r="AK511" s="46">
        <v>450</v>
      </c>
      <c r="AL511" s="46">
        <v>76</v>
      </c>
      <c r="AM511" s="46">
        <v>66</v>
      </c>
      <c r="AN511" s="46">
        <v>882</v>
      </c>
      <c r="AO511" s="46" t="s">
        <v>12</v>
      </c>
      <c r="AP511" s="46" t="s">
        <v>48</v>
      </c>
      <c r="AR511" s="46" t="s">
        <v>272</v>
      </c>
      <c r="AV511" s="46" t="s">
        <v>255</v>
      </c>
      <c r="AX511" s="46" t="s">
        <v>65</v>
      </c>
      <c r="BD511" s="46" t="s">
        <v>237</v>
      </c>
      <c r="BP511" s="46" t="s">
        <v>237</v>
      </c>
      <c r="BQ511" s="46" t="s">
        <v>242</v>
      </c>
      <c r="BR511" s="46" t="s">
        <v>238</v>
      </c>
      <c r="BS511" s="46" t="s">
        <v>841</v>
      </c>
      <c r="BT511" s="46" t="s">
        <v>57</v>
      </c>
      <c r="BU511" s="46" t="s">
        <v>842</v>
      </c>
      <c r="BV511" s="46" t="s">
        <v>94</v>
      </c>
      <c r="BX511" s="46" t="s">
        <v>1290</v>
      </c>
      <c r="BY511" s="46" t="s">
        <v>1291</v>
      </c>
      <c r="CA511" s="46" t="s">
        <v>1298</v>
      </c>
      <c r="CB511" s="46" t="s">
        <v>1297</v>
      </c>
      <c r="CC511" s="46" t="s">
        <v>1290</v>
      </c>
      <c r="CD511" s="46" t="s">
        <v>237</v>
      </c>
      <c r="CU511" s="46" t="s">
        <v>264</v>
      </c>
      <c r="DA511" s="46" t="s">
        <v>246</v>
      </c>
      <c r="DB511" s="46" t="s">
        <v>245</v>
      </c>
      <c r="DC511" s="46" t="s">
        <v>245</v>
      </c>
      <c r="DD511" s="46" t="s">
        <v>246</v>
      </c>
      <c r="DE511" s="46" t="s">
        <v>245</v>
      </c>
      <c r="DF511" s="46" t="s">
        <v>265</v>
      </c>
      <c r="DG511" s="46" t="s">
        <v>246</v>
      </c>
      <c r="DH511" s="46" t="s">
        <v>247</v>
      </c>
      <c r="DK511" s="46" t="b">
        <f>vw_ET_Dataset_Public[[#This Row],[Event Location:  State PCODE]]=vw_ET_Dataset_Public[[#This Row],[Arrival from: Admin 1 PCODE]]</f>
        <v>1</v>
      </c>
      <c r="DL511" s="46" t="b">
        <f>vw_ET_Dataset_Public[[#This Row],[Event Location:  County PCODE]]=vw_ET_Dataset_Public[[#This Row],[Arrival from: Admin 2 PCODE]]</f>
        <v>1</v>
      </c>
      <c r="DM511" s="46" t="b">
        <f>vw_ET_Dataset_Public[[#This Row],[Event Location:  Payam PCODE]]=vw_ET_Dataset_Public[[#This Row],[Arrival from: Admin 3 PCODE]]</f>
        <v>1</v>
      </c>
      <c r="DN511" s="46" t="s">
        <v>3390</v>
      </c>
    </row>
    <row r="512" spans="1:118" x14ac:dyDescent="0.35">
      <c r="A512" s="46" t="s">
        <v>1261</v>
      </c>
      <c r="B512" s="47">
        <v>44440</v>
      </c>
      <c r="C512" s="47">
        <v>44407</v>
      </c>
      <c r="D512" s="47">
        <v>44440</v>
      </c>
      <c r="E512" s="46" t="s">
        <v>841</v>
      </c>
      <c r="F512" s="46" t="s">
        <v>57</v>
      </c>
      <c r="G512" s="46" t="s">
        <v>842</v>
      </c>
      <c r="H512" s="46" t="s">
        <v>94</v>
      </c>
      <c r="I512" s="46" t="s">
        <v>1291</v>
      </c>
      <c r="J512" s="46" t="s">
        <v>1290</v>
      </c>
      <c r="K512" s="46" t="s">
        <v>1306</v>
      </c>
      <c r="L512" s="46" t="s">
        <v>1307</v>
      </c>
      <c r="M512" s="46">
        <v>7.408792</v>
      </c>
      <c r="N512" s="46">
        <v>30.398890999999999</v>
      </c>
      <c r="O512" s="46" t="s">
        <v>232</v>
      </c>
      <c r="P512" s="46" t="s">
        <v>271</v>
      </c>
      <c r="Q512" s="46" t="s">
        <v>6</v>
      </c>
      <c r="R512" s="46" t="b">
        <v>0</v>
      </c>
      <c r="S512" s="46" t="b">
        <v>0</v>
      </c>
      <c r="T512" s="46" t="b">
        <v>0</v>
      </c>
      <c r="U512" s="46" t="b">
        <v>1</v>
      </c>
      <c r="V512" s="46">
        <v>125</v>
      </c>
      <c r="W512" s="46">
        <v>882</v>
      </c>
      <c r="X512" s="46">
        <v>13</v>
      </c>
      <c r="Y512" s="46">
        <v>29</v>
      </c>
      <c r="Z512" s="46">
        <v>122</v>
      </c>
      <c r="AA512" s="46">
        <v>145</v>
      </c>
      <c r="AB512" s="46">
        <v>82</v>
      </c>
      <c r="AC512" s="46">
        <v>30</v>
      </c>
      <c r="AD512" s="46">
        <v>11</v>
      </c>
      <c r="AE512" s="46">
        <v>26</v>
      </c>
      <c r="AF512" s="46">
        <v>124</v>
      </c>
      <c r="AG512" s="46">
        <v>130</v>
      </c>
      <c r="AH512" s="46">
        <v>107</v>
      </c>
      <c r="AI512" s="46">
        <v>63</v>
      </c>
      <c r="AJ512" s="46">
        <v>421</v>
      </c>
      <c r="AK512" s="46">
        <v>461</v>
      </c>
      <c r="AL512" s="46">
        <v>79</v>
      </c>
      <c r="AM512" s="46">
        <v>93</v>
      </c>
      <c r="AN512" s="46">
        <v>882</v>
      </c>
      <c r="AO512" s="46" t="s">
        <v>12</v>
      </c>
      <c r="AP512" s="46" t="s">
        <v>48</v>
      </c>
      <c r="AR512" s="46" t="s">
        <v>272</v>
      </c>
      <c r="AV512" s="46" t="s">
        <v>255</v>
      </c>
      <c r="AX512" s="46" t="s">
        <v>65</v>
      </c>
      <c r="BD512" s="46" t="s">
        <v>237</v>
      </c>
      <c r="BE512" s="46" t="b">
        <v>0</v>
      </c>
      <c r="BF512" s="46" t="b">
        <v>0</v>
      </c>
      <c r="BG512" s="46" t="b">
        <v>0</v>
      </c>
      <c r="BH512" s="46" t="b">
        <v>0</v>
      </c>
      <c r="BI512" s="46" t="b">
        <v>0</v>
      </c>
      <c r="BJ512" s="46" t="b">
        <v>0</v>
      </c>
      <c r="BK512" s="46" t="b">
        <v>0</v>
      </c>
      <c r="BL512" s="46" t="b">
        <v>0</v>
      </c>
      <c r="BM512" s="46" t="b">
        <v>0</v>
      </c>
      <c r="BO512" s="46" t="b">
        <v>0</v>
      </c>
      <c r="BP512" s="46" t="s">
        <v>237</v>
      </c>
      <c r="BQ512" s="46" t="s">
        <v>242</v>
      </c>
      <c r="BR512" s="46" t="s">
        <v>238</v>
      </c>
      <c r="BS512" s="46" t="s">
        <v>841</v>
      </c>
      <c r="BT512" s="46" t="s">
        <v>57</v>
      </c>
      <c r="BU512" s="46" t="s">
        <v>842</v>
      </c>
      <c r="BV512" s="46" t="s">
        <v>94</v>
      </c>
      <c r="BX512" s="46" t="s">
        <v>1290</v>
      </c>
      <c r="BY512" s="46" t="s">
        <v>1291</v>
      </c>
      <c r="CA512" s="46" t="s">
        <v>244</v>
      </c>
      <c r="CB512" s="46" t="s">
        <v>240</v>
      </c>
      <c r="CC512" s="46" t="s">
        <v>1290</v>
      </c>
      <c r="CD512" s="46" t="s">
        <v>237</v>
      </c>
      <c r="CU512" s="46" t="s">
        <v>264</v>
      </c>
      <c r="DA512" s="46" t="s">
        <v>246</v>
      </c>
      <c r="DB512" s="46" t="s">
        <v>245</v>
      </c>
      <c r="DC512" s="46" t="s">
        <v>245</v>
      </c>
      <c r="DD512" s="46" t="s">
        <v>246</v>
      </c>
      <c r="DE512" s="46" t="s">
        <v>246</v>
      </c>
      <c r="DF512" s="46" t="s">
        <v>265</v>
      </c>
      <c r="DG512" s="46" t="s">
        <v>246</v>
      </c>
      <c r="DH512" s="46" t="s">
        <v>247</v>
      </c>
      <c r="DK512" s="46" t="b">
        <f>vw_ET_Dataset_Public[[#This Row],[Event Location:  State PCODE]]=vw_ET_Dataset_Public[[#This Row],[Arrival from: Admin 1 PCODE]]</f>
        <v>1</v>
      </c>
      <c r="DL512" s="46" t="b">
        <f>vw_ET_Dataset_Public[[#This Row],[Event Location:  County PCODE]]=vw_ET_Dataset_Public[[#This Row],[Arrival from: Admin 2 PCODE]]</f>
        <v>1</v>
      </c>
      <c r="DM512" s="46" t="b">
        <f>vw_ET_Dataset_Public[[#This Row],[Event Location:  Payam PCODE]]=vw_ET_Dataset_Public[[#This Row],[Arrival from: Admin 3 PCODE]]</f>
        <v>1</v>
      </c>
      <c r="DN512" s="46" t="s">
        <v>3390</v>
      </c>
    </row>
    <row r="513" spans="1:118" x14ac:dyDescent="0.35">
      <c r="A513" s="46" t="s">
        <v>1270</v>
      </c>
      <c r="B513" s="47">
        <v>44440</v>
      </c>
      <c r="C513" s="47">
        <v>44407</v>
      </c>
      <c r="D513" s="47">
        <v>44440</v>
      </c>
      <c r="E513" s="46" t="s">
        <v>841</v>
      </c>
      <c r="F513" s="46" t="s">
        <v>57</v>
      </c>
      <c r="G513" s="46" t="s">
        <v>842</v>
      </c>
      <c r="H513" s="46" t="s">
        <v>94</v>
      </c>
      <c r="I513" s="46" t="s">
        <v>1291</v>
      </c>
      <c r="J513" s="46" t="s">
        <v>1290</v>
      </c>
      <c r="K513" s="46" t="s">
        <v>1309</v>
      </c>
      <c r="L513" s="46" t="s">
        <v>918</v>
      </c>
      <c r="M513" s="46">
        <v>7.4015590480000002</v>
      </c>
      <c r="N513" s="46">
        <v>30.377305310000001</v>
      </c>
      <c r="O513" s="46" t="s">
        <v>232</v>
      </c>
      <c r="P513" s="46" t="s">
        <v>271</v>
      </c>
      <c r="Q513" s="46" t="s">
        <v>6</v>
      </c>
      <c r="R513" s="46" t="b">
        <v>1</v>
      </c>
      <c r="S513" s="46" t="b">
        <v>0</v>
      </c>
      <c r="T513" s="46" t="b">
        <v>0</v>
      </c>
      <c r="U513" s="46" t="b">
        <v>0</v>
      </c>
      <c r="V513" s="46">
        <v>133</v>
      </c>
      <c r="W513" s="46">
        <v>882</v>
      </c>
      <c r="X513" s="46">
        <v>15</v>
      </c>
      <c r="Y513" s="46">
        <v>26</v>
      </c>
      <c r="Z513" s="46">
        <v>110</v>
      </c>
      <c r="AA513" s="46">
        <v>156</v>
      </c>
      <c r="AB513" s="46">
        <v>79</v>
      </c>
      <c r="AC513" s="46">
        <v>41</v>
      </c>
      <c r="AD513" s="46">
        <v>17</v>
      </c>
      <c r="AE513" s="46">
        <v>25</v>
      </c>
      <c r="AF513" s="46">
        <v>157</v>
      </c>
      <c r="AG513" s="46">
        <v>132</v>
      </c>
      <c r="AH513" s="46">
        <v>90</v>
      </c>
      <c r="AI513" s="46">
        <v>34</v>
      </c>
      <c r="AJ513" s="46">
        <v>427</v>
      </c>
      <c r="AK513" s="46">
        <v>455</v>
      </c>
      <c r="AL513" s="46">
        <v>83</v>
      </c>
      <c r="AM513" s="46">
        <v>75</v>
      </c>
      <c r="AN513" s="46">
        <v>882</v>
      </c>
      <c r="AO513" s="46" t="s">
        <v>12</v>
      </c>
      <c r="AP513" s="46" t="s">
        <v>48</v>
      </c>
      <c r="AR513" s="46" t="s">
        <v>272</v>
      </c>
      <c r="AV513" s="46" t="s">
        <v>255</v>
      </c>
      <c r="AX513" s="46" t="s">
        <v>65</v>
      </c>
      <c r="BD513" s="46" t="s">
        <v>237</v>
      </c>
      <c r="BE513" s="46" t="b">
        <v>0</v>
      </c>
      <c r="BF513" s="46" t="b">
        <v>0</v>
      </c>
      <c r="BG513" s="46" t="b">
        <v>0</v>
      </c>
      <c r="BH513" s="46" t="b">
        <v>0</v>
      </c>
      <c r="BI513" s="46" t="b">
        <v>0</v>
      </c>
      <c r="BJ513" s="46" t="b">
        <v>0</v>
      </c>
      <c r="BK513" s="46" t="b">
        <v>0</v>
      </c>
      <c r="BL513" s="46" t="b">
        <v>0</v>
      </c>
      <c r="BM513" s="46" t="b">
        <v>0</v>
      </c>
      <c r="BO513" s="46" t="b">
        <v>0</v>
      </c>
      <c r="BP513" s="46" t="s">
        <v>237</v>
      </c>
      <c r="BQ513" s="46" t="s">
        <v>242</v>
      </c>
      <c r="BR513" s="46" t="s">
        <v>238</v>
      </c>
      <c r="BS513" s="46" t="s">
        <v>841</v>
      </c>
      <c r="BT513" s="46" t="s">
        <v>57</v>
      </c>
      <c r="BU513" s="46" t="s">
        <v>842</v>
      </c>
      <c r="BV513" s="46" t="s">
        <v>94</v>
      </c>
      <c r="BX513" s="46" t="s">
        <v>1290</v>
      </c>
      <c r="BY513" s="46" t="s">
        <v>1291</v>
      </c>
      <c r="CA513" s="46" t="s">
        <v>1298</v>
      </c>
      <c r="CB513" s="46" t="s">
        <v>1297</v>
      </c>
      <c r="CC513" s="46" t="s">
        <v>1290</v>
      </c>
      <c r="CD513" s="46" t="s">
        <v>237</v>
      </c>
      <c r="CU513" s="46" t="s">
        <v>264</v>
      </c>
      <c r="DA513" s="46" t="s">
        <v>246</v>
      </c>
      <c r="DB513" s="46" t="s">
        <v>245</v>
      </c>
      <c r="DC513" s="46" t="s">
        <v>245</v>
      </c>
      <c r="DD513" s="46" t="s">
        <v>246</v>
      </c>
      <c r="DE513" s="46" t="s">
        <v>246</v>
      </c>
      <c r="DF513" s="46" t="s">
        <v>265</v>
      </c>
      <c r="DG513" s="46" t="s">
        <v>246</v>
      </c>
      <c r="DH513" s="46" t="s">
        <v>247</v>
      </c>
      <c r="DK513" s="46" t="b">
        <f>vw_ET_Dataset_Public[[#This Row],[Event Location:  State PCODE]]=vw_ET_Dataset_Public[[#This Row],[Arrival from: Admin 1 PCODE]]</f>
        <v>1</v>
      </c>
      <c r="DL513" s="46" t="b">
        <f>vw_ET_Dataset_Public[[#This Row],[Event Location:  County PCODE]]=vw_ET_Dataset_Public[[#This Row],[Arrival from: Admin 2 PCODE]]</f>
        <v>1</v>
      </c>
      <c r="DM513" s="46" t="b">
        <f>vw_ET_Dataset_Public[[#This Row],[Event Location:  Payam PCODE]]=vw_ET_Dataset_Public[[#This Row],[Arrival from: Admin 3 PCODE]]</f>
        <v>1</v>
      </c>
      <c r="DN513" s="46" t="s">
        <v>3390</v>
      </c>
    </row>
    <row r="514" spans="1:118" x14ac:dyDescent="0.35">
      <c r="A514" s="46" t="s">
        <v>1248</v>
      </c>
      <c r="B514" s="47">
        <v>44440</v>
      </c>
      <c r="C514" s="47">
        <v>44407</v>
      </c>
      <c r="D514" s="47">
        <v>44440</v>
      </c>
      <c r="E514" s="46" t="s">
        <v>841</v>
      </c>
      <c r="F514" s="46" t="s">
        <v>57</v>
      </c>
      <c r="G514" s="46" t="s">
        <v>842</v>
      </c>
      <c r="H514" s="46" t="s">
        <v>94</v>
      </c>
      <c r="I514" s="46" t="s">
        <v>1291</v>
      </c>
      <c r="J514" s="46" t="s">
        <v>1290</v>
      </c>
      <c r="K514" s="46" t="s">
        <v>1292</v>
      </c>
      <c r="L514" s="46" t="s">
        <v>1293</v>
      </c>
      <c r="M514" s="46">
        <v>7.4249999999999998</v>
      </c>
      <c r="N514" s="46">
        <v>30.466999999999999</v>
      </c>
      <c r="O514" s="46" t="s">
        <v>232</v>
      </c>
      <c r="P514" s="46" t="s">
        <v>271</v>
      </c>
      <c r="Q514" s="46" t="s">
        <v>6</v>
      </c>
      <c r="U514" s="46" t="b">
        <v>1</v>
      </c>
      <c r="V514" s="46">
        <v>128</v>
      </c>
      <c r="W514" s="46">
        <v>882</v>
      </c>
      <c r="X514" s="46">
        <v>13</v>
      </c>
      <c r="Y514" s="46">
        <v>30</v>
      </c>
      <c r="Z514" s="46">
        <v>121</v>
      </c>
      <c r="AA514" s="46">
        <v>129</v>
      </c>
      <c r="AB514" s="46">
        <v>77</v>
      </c>
      <c r="AC514" s="46">
        <v>40</v>
      </c>
      <c r="AD514" s="46">
        <v>14</v>
      </c>
      <c r="AE514" s="46">
        <v>27</v>
      </c>
      <c r="AF514" s="46">
        <v>131</v>
      </c>
      <c r="AG514" s="46">
        <v>123</v>
      </c>
      <c r="AH514" s="46">
        <v>120</v>
      </c>
      <c r="AI514" s="46">
        <v>57</v>
      </c>
      <c r="AJ514" s="46">
        <v>410</v>
      </c>
      <c r="AK514" s="46">
        <v>472</v>
      </c>
      <c r="AL514" s="46">
        <v>84</v>
      </c>
      <c r="AM514" s="46">
        <v>97</v>
      </c>
      <c r="AN514" s="46">
        <v>882</v>
      </c>
      <c r="AO514" s="46" t="s">
        <v>12</v>
      </c>
      <c r="AP514" s="46" t="s">
        <v>48</v>
      </c>
      <c r="AR514" s="46" t="s">
        <v>272</v>
      </c>
      <c r="AV514" s="46" t="s">
        <v>255</v>
      </c>
      <c r="AX514" s="46" t="s">
        <v>65</v>
      </c>
      <c r="BD514" s="46" t="s">
        <v>237</v>
      </c>
      <c r="BP514" s="46" t="s">
        <v>237</v>
      </c>
      <c r="BQ514" s="46" t="s">
        <v>242</v>
      </c>
      <c r="BR514" s="46" t="s">
        <v>238</v>
      </c>
      <c r="BS514" s="46" t="s">
        <v>841</v>
      </c>
      <c r="BT514" s="46" t="s">
        <v>57</v>
      </c>
      <c r="BU514" s="46" t="s">
        <v>842</v>
      </c>
      <c r="BV514" s="46" t="s">
        <v>94</v>
      </c>
      <c r="BX514" s="46" t="s">
        <v>1290</v>
      </c>
      <c r="BY514" s="46" t="s">
        <v>1291</v>
      </c>
      <c r="CA514" s="46" t="s">
        <v>244</v>
      </c>
      <c r="CB514" s="46" t="s">
        <v>240</v>
      </c>
      <c r="CC514" s="46" t="s">
        <v>1290</v>
      </c>
      <c r="CD514" s="46" t="s">
        <v>237</v>
      </c>
      <c r="CU514" s="46" t="s">
        <v>264</v>
      </c>
      <c r="DA514" s="46" t="s">
        <v>246</v>
      </c>
      <c r="DB514" s="46" t="s">
        <v>245</v>
      </c>
      <c r="DC514" s="46" t="s">
        <v>245</v>
      </c>
      <c r="DD514" s="46" t="s">
        <v>246</v>
      </c>
      <c r="DE514" s="46" t="s">
        <v>246</v>
      </c>
      <c r="DF514" s="46" t="s">
        <v>265</v>
      </c>
      <c r="DG514" s="46" t="s">
        <v>246</v>
      </c>
      <c r="DH514" s="46" t="s">
        <v>247</v>
      </c>
      <c r="DK514" s="46" t="b">
        <f>vw_ET_Dataset_Public[[#This Row],[Event Location:  State PCODE]]=vw_ET_Dataset_Public[[#This Row],[Arrival from: Admin 1 PCODE]]</f>
        <v>1</v>
      </c>
      <c r="DL514" s="46" t="b">
        <f>vw_ET_Dataset_Public[[#This Row],[Event Location:  County PCODE]]=vw_ET_Dataset_Public[[#This Row],[Arrival from: Admin 2 PCODE]]</f>
        <v>1</v>
      </c>
      <c r="DM514" s="46" t="b">
        <f>vw_ET_Dataset_Public[[#This Row],[Event Location:  Payam PCODE]]=vw_ET_Dataset_Public[[#This Row],[Arrival from: Admin 3 PCODE]]</f>
        <v>1</v>
      </c>
      <c r="DN514" s="46" t="s">
        <v>3390</v>
      </c>
    </row>
    <row r="515" spans="1:118" x14ac:dyDescent="0.35">
      <c r="A515" s="46" t="s">
        <v>1155</v>
      </c>
      <c r="B515" s="47">
        <v>44440</v>
      </c>
      <c r="C515" s="47">
        <v>44408</v>
      </c>
      <c r="D515" s="47">
        <v>44440</v>
      </c>
      <c r="E515" s="46" t="s">
        <v>841</v>
      </c>
      <c r="F515" s="46" t="s">
        <v>57</v>
      </c>
      <c r="G515" s="46" t="s">
        <v>1137</v>
      </c>
      <c r="H515" s="46" t="s">
        <v>101</v>
      </c>
      <c r="I515" s="46" t="s">
        <v>1157</v>
      </c>
      <c r="J515" s="46" t="s">
        <v>1156</v>
      </c>
      <c r="K515" s="46" t="s">
        <v>1158</v>
      </c>
      <c r="L515" s="46" t="s">
        <v>1159</v>
      </c>
      <c r="M515" s="46">
        <v>8.1170000000000009</v>
      </c>
      <c r="N515" s="46">
        <v>29.867000000000001</v>
      </c>
      <c r="O515" s="46" t="s">
        <v>232</v>
      </c>
      <c r="P515" s="46" t="s">
        <v>271</v>
      </c>
      <c r="Q515" s="46" t="s">
        <v>6</v>
      </c>
      <c r="U515" s="46" t="b">
        <v>1</v>
      </c>
      <c r="V515" s="46">
        <v>112</v>
      </c>
      <c r="W515" s="46">
        <v>784</v>
      </c>
      <c r="X515" s="46">
        <v>14</v>
      </c>
      <c r="Y515" s="46">
        <v>35</v>
      </c>
      <c r="Z515" s="46">
        <v>84</v>
      </c>
      <c r="AA515" s="46">
        <v>135</v>
      </c>
      <c r="AB515" s="46">
        <v>79</v>
      </c>
      <c r="AC515" s="46">
        <v>37</v>
      </c>
      <c r="AD515" s="46">
        <v>11</v>
      </c>
      <c r="AE515" s="46">
        <v>49</v>
      </c>
      <c r="AF515" s="46">
        <v>150</v>
      </c>
      <c r="AG515" s="46">
        <v>86</v>
      </c>
      <c r="AH515" s="46">
        <v>64</v>
      </c>
      <c r="AI515" s="46">
        <v>40</v>
      </c>
      <c r="AJ515" s="46">
        <v>384</v>
      </c>
      <c r="AK515" s="46">
        <v>400</v>
      </c>
      <c r="AL515" s="46">
        <v>109</v>
      </c>
      <c r="AM515" s="46">
        <v>77</v>
      </c>
      <c r="AN515" s="46">
        <v>784</v>
      </c>
      <c r="AO515" s="46" t="s">
        <v>12</v>
      </c>
      <c r="AP515" s="46" t="s">
        <v>48</v>
      </c>
      <c r="AR515" s="46" t="s">
        <v>272</v>
      </c>
      <c r="AV515" s="46" t="s">
        <v>255</v>
      </c>
      <c r="AX515" s="46" t="s">
        <v>65</v>
      </c>
      <c r="BD515" s="46" t="s">
        <v>256</v>
      </c>
      <c r="BE515" s="46" t="b">
        <v>1</v>
      </c>
      <c r="BF515" s="46" t="b">
        <v>1</v>
      </c>
      <c r="BP515" s="46" t="s">
        <v>237</v>
      </c>
      <c r="BQ515" s="46" t="s">
        <v>242</v>
      </c>
      <c r="BR515" s="46" t="s">
        <v>238</v>
      </c>
      <c r="BS515" s="46" t="s">
        <v>841</v>
      </c>
      <c r="BT515" s="46" t="s">
        <v>57</v>
      </c>
      <c r="BU515" s="46" t="s">
        <v>1137</v>
      </c>
      <c r="BV515" s="46" t="s">
        <v>101</v>
      </c>
      <c r="BX515" s="46" t="s">
        <v>1156</v>
      </c>
      <c r="BY515" s="46" t="s">
        <v>1157</v>
      </c>
      <c r="CA515" s="46" t="s">
        <v>244</v>
      </c>
      <c r="CB515" s="46" t="s">
        <v>240</v>
      </c>
      <c r="CC515" s="46" t="s">
        <v>1160</v>
      </c>
      <c r="CD515" s="46" t="s">
        <v>237</v>
      </c>
      <c r="CU515" s="46" t="s">
        <v>264</v>
      </c>
      <c r="DA515" s="46" t="s">
        <v>246</v>
      </c>
      <c r="DB515" s="46" t="s">
        <v>245</v>
      </c>
      <c r="DC515" s="46" t="s">
        <v>246</v>
      </c>
      <c r="DD515" s="46" t="s">
        <v>246</v>
      </c>
      <c r="DE515" s="46" t="s">
        <v>246</v>
      </c>
      <c r="DF515" s="46" t="s">
        <v>246</v>
      </c>
      <c r="DG515" s="46" t="s">
        <v>246</v>
      </c>
      <c r="DH515" s="46" t="s">
        <v>247</v>
      </c>
      <c r="DK515" s="46" t="b">
        <f>vw_ET_Dataset_Public[[#This Row],[Event Location:  State PCODE]]=vw_ET_Dataset_Public[[#This Row],[Arrival from: Admin 1 PCODE]]</f>
        <v>1</v>
      </c>
      <c r="DL515" s="46" t="b">
        <f>vw_ET_Dataset_Public[[#This Row],[Event Location:  County PCODE]]=vw_ET_Dataset_Public[[#This Row],[Arrival from: Admin 2 PCODE]]</f>
        <v>1</v>
      </c>
      <c r="DM515" s="46" t="b">
        <f>vw_ET_Dataset_Public[[#This Row],[Event Location:  Payam PCODE]]=vw_ET_Dataset_Public[[#This Row],[Arrival from: Admin 3 PCODE]]</f>
        <v>1</v>
      </c>
      <c r="DN515" s="46" t="s">
        <v>3390</v>
      </c>
    </row>
    <row r="516" spans="1:118" x14ac:dyDescent="0.35">
      <c r="A516" s="46" t="s">
        <v>1152</v>
      </c>
      <c r="B516" s="47">
        <v>44440</v>
      </c>
      <c r="C516" s="47">
        <v>44428</v>
      </c>
      <c r="D516" s="47">
        <v>44440</v>
      </c>
      <c r="E516" s="46" t="s">
        <v>841</v>
      </c>
      <c r="F516" s="46" t="s">
        <v>57</v>
      </c>
      <c r="G516" s="46" t="s">
        <v>1137</v>
      </c>
      <c r="H516" s="46" t="s">
        <v>101</v>
      </c>
      <c r="I516" s="46" t="s">
        <v>1147</v>
      </c>
      <c r="J516" s="46" t="s">
        <v>642</v>
      </c>
      <c r="K516" s="46" t="s">
        <v>1153</v>
      </c>
      <c r="L516" s="46" t="s">
        <v>1154</v>
      </c>
      <c r="M516" s="46">
        <v>8.1892499999999995</v>
      </c>
      <c r="N516" s="46">
        <v>30.08597</v>
      </c>
      <c r="O516" s="46" t="s">
        <v>232</v>
      </c>
      <c r="P516" s="46" t="s">
        <v>271</v>
      </c>
      <c r="Q516" s="46" t="s">
        <v>6</v>
      </c>
      <c r="R516" s="46" t="b">
        <v>0</v>
      </c>
      <c r="S516" s="46" t="b">
        <v>0</v>
      </c>
      <c r="T516" s="46" t="b">
        <v>0</v>
      </c>
      <c r="U516" s="46" t="b">
        <v>1</v>
      </c>
      <c r="V516" s="46">
        <v>359</v>
      </c>
      <c r="W516" s="46">
        <v>2553</v>
      </c>
      <c r="X516" s="46">
        <v>20</v>
      </c>
      <c r="Y516" s="46">
        <v>87</v>
      </c>
      <c r="Z516" s="46">
        <v>340</v>
      </c>
      <c r="AA516" s="46">
        <v>383</v>
      </c>
      <c r="AB516" s="46">
        <v>270</v>
      </c>
      <c r="AC516" s="46">
        <v>100</v>
      </c>
      <c r="AD516" s="46">
        <v>12</v>
      </c>
      <c r="AE516" s="46">
        <v>95</v>
      </c>
      <c r="AF516" s="46">
        <v>503</v>
      </c>
      <c r="AG516" s="46">
        <v>373</v>
      </c>
      <c r="AH516" s="46">
        <v>250</v>
      </c>
      <c r="AI516" s="46">
        <v>120</v>
      </c>
      <c r="AJ516" s="46">
        <v>1200</v>
      </c>
      <c r="AK516" s="46">
        <v>1353</v>
      </c>
      <c r="AL516" s="46">
        <v>214</v>
      </c>
      <c r="AM516" s="46">
        <v>220</v>
      </c>
      <c r="AN516" s="46">
        <v>2553</v>
      </c>
      <c r="AO516" s="46" t="s">
        <v>12</v>
      </c>
      <c r="AP516" s="46" t="s">
        <v>48</v>
      </c>
      <c r="AR516" s="46" t="s">
        <v>272</v>
      </c>
      <c r="AV516" s="46" t="s">
        <v>255</v>
      </c>
      <c r="AX516" s="46" t="s">
        <v>65</v>
      </c>
      <c r="BD516" s="46" t="s">
        <v>256</v>
      </c>
      <c r="BE516" s="46" t="b">
        <v>1</v>
      </c>
      <c r="BF516" s="46" t="b">
        <v>1</v>
      </c>
      <c r="BG516" s="46" t="b">
        <v>0</v>
      </c>
      <c r="BH516" s="46" t="b">
        <v>0</v>
      </c>
      <c r="BI516" s="46" t="b">
        <v>0</v>
      </c>
      <c r="BJ516" s="46" t="b">
        <v>0</v>
      </c>
      <c r="BK516" s="46" t="b">
        <v>0</v>
      </c>
      <c r="BL516" s="46" t="b">
        <v>0</v>
      </c>
      <c r="BM516" s="46" t="b">
        <v>0</v>
      </c>
      <c r="BO516" s="46" t="b">
        <v>0</v>
      </c>
      <c r="BP516" s="46" t="s">
        <v>237</v>
      </c>
      <c r="BQ516" s="46" t="s">
        <v>242</v>
      </c>
      <c r="BR516" s="46" t="s">
        <v>238</v>
      </c>
      <c r="BS516" s="46" t="s">
        <v>841</v>
      </c>
      <c r="BT516" s="46" t="s">
        <v>57</v>
      </c>
      <c r="BU516" s="46" t="s">
        <v>1137</v>
      </c>
      <c r="BV516" s="46" t="s">
        <v>101</v>
      </c>
      <c r="BX516" s="46" t="s">
        <v>642</v>
      </c>
      <c r="BY516" s="46" t="s">
        <v>1147</v>
      </c>
      <c r="CA516" s="46" t="s">
        <v>1153</v>
      </c>
      <c r="CB516" s="46" t="s">
        <v>1154</v>
      </c>
      <c r="CC516" s="46" t="s">
        <v>642</v>
      </c>
      <c r="CD516" s="46" t="s">
        <v>237</v>
      </c>
      <c r="CU516" s="46" t="s">
        <v>264</v>
      </c>
      <c r="DA516" s="46" t="s">
        <v>245</v>
      </c>
      <c r="DB516" s="46" t="s">
        <v>246</v>
      </c>
      <c r="DC516" s="46" t="s">
        <v>246</v>
      </c>
      <c r="DD516" s="46" t="s">
        <v>246</v>
      </c>
      <c r="DE516" s="46" t="s">
        <v>246</v>
      </c>
      <c r="DF516" s="46" t="s">
        <v>246</v>
      </c>
      <c r="DG516" s="46" t="s">
        <v>246</v>
      </c>
      <c r="DH516" s="46" t="s">
        <v>247</v>
      </c>
      <c r="DK516" s="46" t="b">
        <f>vw_ET_Dataset_Public[[#This Row],[Event Location:  State PCODE]]=vw_ET_Dataset_Public[[#This Row],[Arrival from: Admin 1 PCODE]]</f>
        <v>1</v>
      </c>
      <c r="DL516" s="46" t="b">
        <f>vw_ET_Dataset_Public[[#This Row],[Event Location:  County PCODE]]=vw_ET_Dataset_Public[[#This Row],[Arrival from: Admin 2 PCODE]]</f>
        <v>1</v>
      </c>
      <c r="DM516" s="46" t="b">
        <f>vw_ET_Dataset_Public[[#This Row],[Event Location:  Payam PCODE]]=vw_ET_Dataset_Public[[#This Row],[Arrival from: Admin 3 PCODE]]</f>
        <v>1</v>
      </c>
      <c r="DN516" s="46" t="s">
        <v>3390</v>
      </c>
    </row>
    <row r="517" spans="1:118" x14ac:dyDescent="0.35">
      <c r="A517" s="46" t="s">
        <v>2638</v>
      </c>
      <c r="B517" s="47">
        <v>44440</v>
      </c>
      <c r="C517" s="47">
        <v>44438</v>
      </c>
      <c r="D517" s="47">
        <v>44439</v>
      </c>
      <c r="E517" s="46" t="s">
        <v>841</v>
      </c>
      <c r="F517" s="46" t="s">
        <v>57</v>
      </c>
      <c r="G517" s="46" t="s">
        <v>1321</v>
      </c>
      <c r="H517" s="46" t="s">
        <v>98</v>
      </c>
      <c r="I517" s="46" t="s">
        <v>1322</v>
      </c>
      <c r="J517" s="46" t="s">
        <v>1320</v>
      </c>
      <c r="K517" s="46" t="s">
        <v>1366</v>
      </c>
      <c r="L517" s="46" t="s">
        <v>1367</v>
      </c>
      <c r="M517" s="46">
        <v>9.2560000000000002</v>
      </c>
      <c r="N517" s="46">
        <v>29.797000000000001</v>
      </c>
      <c r="O517" s="46" t="s">
        <v>232</v>
      </c>
      <c r="P517" s="46" t="s">
        <v>233</v>
      </c>
      <c r="Q517" s="46" t="s">
        <v>6</v>
      </c>
      <c r="U517" s="46" t="b">
        <v>1</v>
      </c>
      <c r="V517" s="46">
        <v>33</v>
      </c>
      <c r="W517" s="46">
        <v>198</v>
      </c>
      <c r="X517" s="46">
        <v>22</v>
      </c>
      <c r="Y517" s="46">
        <v>19</v>
      </c>
      <c r="Z517" s="46">
        <v>11</v>
      </c>
      <c r="AA517" s="46">
        <v>17</v>
      </c>
      <c r="AB517" s="46">
        <v>6</v>
      </c>
      <c r="AC517" s="46">
        <v>4</v>
      </c>
      <c r="AD517" s="46">
        <v>30</v>
      </c>
      <c r="AE517" s="46">
        <v>24</v>
      </c>
      <c r="AF517" s="46">
        <v>20</v>
      </c>
      <c r="AG517" s="46">
        <v>21</v>
      </c>
      <c r="AH517" s="46">
        <v>16</v>
      </c>
      <c r="AI517" s="46">
        <v>8</v>
      </c>
      <c r="AJ517" s="46">
        <v>79</v>
      </c>
      <c r="AK517" s="46">
        <v>119</v>
      </c>
      <c r="AL517" s="46">
        <v>95</v>
      </c>
      <c r="AM517" s="46">
        <v>12</v>
      </c>
      <c r="AN517" s="46">
        <v>198</v>
      </c>
      <c r="AO517" s="46" t="s">
        <v>13</v>
      </c>
      <c r="AP517" s="46" t="s">
        <v>48</v>
      </c>
      <c r="AR517" s="46" t="s">
        <v>234</v>
      </c>
      <c r="AV517" s="46" t="s">
        <v>255</v>
      </c>
      <c r="AX517" s="46" t="s">
        <v>65</v>
      </c>
      <c r="BD517" s="46" t="s">
        <v>237</v>
      </c>
      <c r="BP517" s="46" t="s">
        <v>237</v>
      </c>
      <c r="BQ517" s="46" t="s">
        <v>242</v>
      </c>
      <c r="BR517" s="46" t="s">
        <v>238</v>
      </c>
      <c r="BS517" s="46" t="s">
        <v>841</v>
      </c>
      <c r="BT517" s="46" t="s">
        <v>57</v>
      </c>
      <c r="BU517" s="46" t="s">
        <v>1321</v>
      </c>
      <c r="BV517" s="46" t="s">
        <v>98</v>
      </c>
      <c r="BX517" s="46" t="s">
        <v>1325</v>
      </c>
      <c r="BY517" s="46" t="s">
        <v>1327</v>
      </c>
      <c r="CA517" s="46" t="s">
        <v>1328</v>
      </c>
      <c r="CB517" s="46" t="s">
        <v>1326</v>
      </c>
      <c r="CC517" s="46" t="s">
        <v>1325</v>
      </c>
      <c r="CD517" s="46" t="s">
        <v>237</v>
      </c>
      <c r="CU517" s="46" t="s">
        <v>264</v>
      </c>
      <c r="DA517" s="46" t="s">
        <v>245</v>
      </c>
      <c r="DB517" s="46" t="s">
        <v>245</v>
      </c>
      <c r="DC517" s="46" t="s">
        <v>265</v>
      </c>
      <c r="DD517" s="46" t="s">
        <v>265</v>
      </c>
      <c r="DE517" s="46" t="s">
        <v>246</v>
      </c>
      <c r="DF517" s="46" t="s">
        <v>246</v>
      </c>
      <c r="DG517" s="46" t="s">
        <v>246</v>
      </c>
      <c r="DH517" s="46" t="s">
        <v>247</v>
      </c>
      <c r="DK517" s="46" t="b">
        <f>vw_ET_Dataset_Public[[#This Row],[Event Location:  State PCODE]]=vw_ET_Dataset_Public[[#This Row],[Arrival from: Admin 1 PCODE]]</f>
        <v>1</v>
      </c>
      <c r="DL517" s="46" t="b">
        <f>vw_ET_Dataset_Public[[#This Row],[Event Location:  County PCODE]]=vw_ET_Dataset_Public[[#This Row],[Arrival from: Admin 2 PCODE]]</f>
        <v>1</v>
      </c>
      <c r="DM517" s="46" t="b">
        <f>vw_ET_Dataset_Public[[#This Row],[Event Location:  Payam PCODE]]=vw_ET_Dataset_Public[[#This Row],[Arrival from: Admin 3 PCODE]]</f>
        <v>0</v>
      </c>
      <c r="DN517" s="46" t="s">
        <v>3391</v>
      </c>
    </row>
    <row r="518" spans="1:118" x14ac:dyDescent="0.35">
      <c r="A518" s="46" t="s">
        <v>2640</v>
      </c>
      <c r="B518" s="47">
        <v>44440</v>
      </c>
      <c r="C518" s="47">
        <v>44439</v>
      </c>
      <c r="D518" s="47">
        <v>44440</v>
      </c>
      <c r="E518" s="46" t="s">
        <v>841</v>
      </c>
      <c r="F518" s="46" t="s">
        <v>57</v>
      </c>
      <c r="G518" s="46" t="s">
        <v>1321</v>
      </c>
      <c r="H518" s="46" t="s">
        <v>98</v>
      </c>
      <c r="I518" s="46" t="s">
        <v>1322</v>
      </c>
      <c r="J518" s="46" t="s">
        <v>1320</v>
      </c>
      <c r="K518" s="46" t="s">
        <v>1366</v>
      </c>
      <c r="L518" s="46" t="s">
        <v>1367</v>
      </c>
      <c r="M518" s="46">
        <v>9.2560000000000002</v>
      </c>
      <c r="N518" s="46">
        <v>29.797000000000001</v>
      </c>
      <c r="O518" s="46" t="s">
        <v>232</v>
      </c>
      <c r="P518" s="46" t="s">
        <v>233</v>
      </c>
      <c r="Q518" s="46" t="s">
        <v>6</v>
      </c>
      <c r="U518" s="46" t="b">
        <v>1</v>
      </c>
      <c r="V518" s="46">
        <v>20</v>
      </c>
      <c r="W518" s="46">
        <v>120</v>
      </c>
      <c r="X518" s="46">
        <v>12</v>
      </c>
      <c r="Y518" s="46">
        <v>16</v>
      </c>
      <c r="Z518" s="46">
        <v>10</v>
      </c>
      <c r="AA518" s="46">
        <v>9</v>
      </c>
      <c r="AB518" s="46">
        <v>4</v>
      </c>
      <c r="AC518" s="46">
        <v>2</v>
      </c>
      <c r="AD518" s="46">
        <v>14</v>
      </c>
      <c r="AE518" s="46">
        <v>12</v>
      </c>
      <c r="AF518" s="46">
        <v>14</v>
      </c>
      <c r="AG518" s="46">
        <v>13</v>
      </c>
      <c r="AH518" s="46">
        <v>11</v>
      </c>
      <c r="AI518" s="46">
        <v>3</v>
      </c>
      <c r="AJ518" s="46">
        <v>53</v>
      </c>
      <c r="AK518" s="46">
        <v>67</v>
      </c>
      <c r="AL518" s="46">
        <v>54</v>
      </c>
      <c r="AM518" s="46">
        <v>5</v>
      </c>
      <c r="AN518" s="46">
        <v>120</v>
      </c>
      <c r="AO518" s="46" t="s">
        <v>13</v>
      </c>
      <c r="AP518" s="46" t="s">
        <v>48</v>
      </c>
      <c r="AR518" s="46" t="s">
        <v>234</v>
      </c>
      <c r="AV518" s="46" t="s">
        <v>255</v>
      </c>
      <c r="AX518" s="46" t="s">
        <v>65</v>
      </c>
      <c r="BD518" s="46" t="s">
        <v>256</v>
      </c>
      <c r="BE518" s="46" t="b">
        <v>1</v>
      </c>
      <c r="BF518" s="46" t="b">
        <v>1</v>
      </c>
      <c r="BP518" s="46" t="s">
        <v>237</v>
      </c>
      <c r="BQ518" s="46" t="s">
        <v>242</v>
      </c>
      <c r="BR518" s="46" t="s">
        <v>238</v>
      </c>
      <c r="BS518" s="46" t="s">
        <v>841</v>
      </c>
      <c r="BT518" s="46" t="s">
        <v>57</v>
      </c>
      <c r="BU518" s="46" t="s">
        <v>1321</v>
      </c>
      <c r="BV518" s="46" t="s">
        <v>98</v>
      </c>
      <c r="BX518" s="46" t="s">
        <v>1325</v>
      </c>
      <c r="BY518" s="46" t="s">
        <v>1327</v>
      </c>
      <c r="CA518" s="46" t="s">
        <v>1348</v>
      </c>
      <c r="CB518" s="46" t="s">
        <v>1347</v>
      </c>
      <c r="CC518" s="46" t="s">
        <v>1325</v>
      </c>
      <c r="CD518" s="46" t="s">
        <v>237</v>
      </c>
      <c r="CU518" s="46" t="s">
        <v>264</v>
      </c>
      <c r="DA518" s="46" t="s">
        <v>265</v>
      </c>
      <c r="DB518" s="46" t="s">
        <v>265</v>
      </c>
      <c r="DC518" s="46" t="s">
        <v>265</v>
      </c>
      <c r="DD518" s="46" t="s">
        <v>245</v>
      </c>
      <c r="DE518" s="46" t="s">
        <v>246</v>
      </c>
      <c r="DF518" s="46" t="s">
        <v>245</v>
      </c>
      <c r="DG518" s="46" t="s">
        <v>265</v>
      </c>
      <c r="DH518" s="46" t="s">
        <v>247</v>
      </c>
      <c r="DK518" s="46" t="b">
        <f>vw_ET_Dataset_Public[[#This Row],[Event Location:  State PCODE]]=vw_ET_Dataset_Public[[#This Row],[Arrival from: Admin 1 PCODE]]</f>
        <v>1</v>
      </c>
      <c r="DL518" s="46" t="b">
        <f>vw_ET_Dataset_Public[[#This Row],[Event Location:  County PCODE]]=vw_ET_Dataset_Public[[#This Row],[Arrival from: Admin 2 PCODE]]</f>
        <v>1</v>
      </c>
      <c r="DM518" s="46" t="b">
        <f>vw_ET_Dataset_Public[[#This Row],[Event Location:  Payam PCODE]]=vw_ET_Dataset_Public[[#This Row],[Arrival from: Admin 3 PCODE]]</f>
        <v>0</v>
      </c>
      <c r="DN518" s="46" t="s">
        <v>3391</v>
      </c>
    </row>
    <row r="519" spans="1:118" x14ac:dyDescent="0.35">
      <c r="A519" s="46" t="s">
        <v>1329</v>
      </c>
      <c r="B519" s="47">
        <v>44440</v>
      </c>
      <c r="C519" s="47">
        <v>44439</v>
      </c>
      <c r="D519" s="47">
        <v>44440</v>
      </c>
      <c r="E519" s="46" t="s">
        <v>841</v>
      </c>
      <c r="F519" s="46" t="s">
        <v>57</v>
      </c>
      <c r="G519" s="46" t="s">
        <v>1321</v>
      </c>
      <c r="H519" s="46" t="s">
        <v>98</v>
      </c>
      <c r="I519" s="46" t="s">
        <v>1322</v>
      </c>
      <c r="J519" s="46" t="s">
        <v>1320</v>
      </c>
      <c r="K519" s="46" t="s">
        <v>1366</v>
      </c>
      <c r="L519" s="46" t="s">
        <v>1367</v>
      </c>
      <c r="M519" s="46">
        <v>9.2560000000000002</v>
      </c>
      <c r="N519" s="46">
        <v>29.797000000000001</v>
      </c>
      <c r="O519" s="46" t="s">
        <v>232</v>
      </c>
      <c r="P519" s="46" t="s">
        <v>233</v>
      </c>
      <c r="Q519" s="46" t="s">
        <v>6</v>
      </c>
      <c r="U519" s="46" t="b">
        <v>1</v>
      </c>
      <c r="V519" s="46">
        <v>42</v>
      </c>
      <c r="W519" s="46">
        <v>252</v>
      </c>
      <c r="X519" s="46">
        <v>18</v>
      </c>
      <c r="Y519" s="46">
        <v>18</v>
      </c>
      <c r="Z519" s="46">
        <v>24</v>
      </c>
      <c r="AA519" s="46">
        <v>21</v>
      </c>
      <c r="AB519" s="46">
        <v>15</v>
      </c>
      <c r="AC519" s="46">
        <v>4</v>
      </c>
      <c r="AD519" s="46">
        <v>27</v>
      </c>
      <c r="AE519" s="46">
        <v>21</v>
      </c>
      <c r="AF519" s="46">
        <v>28</v>
      </c>
      <c r="AG519" s="46">
        <v>34</v>
      </c>
      <c r="AH519" s="46">
        <v>31</v>
      </c>
      <c r="AI519" s="46">
        <v>11</v>
      </c>
      <c r="AJ519" s="46">
        <v>100</v>
      </c>
      <c r="AK519" s="46">
        <v>152</v>
      </c>
      <c r="AL519" s="46">
        <v>84</v>
      </c>
      <c r="AM519" s="46">
        <v>15</v>
      </c>
      <c r="AN519" s="46">
        <v>252</v>
      </c>
      <c r="AO519" s="46" t="s">
        <v>13</v>
      </c>
      <c r="AP519" s="46" t="s">
        <v>48</v>
      </c>
      <c r="AR519" s="46" t="s">
        <v>234</v>
      </c>
      <c r="AV519" s="46" t="s">
        <v>255</v>
      </c>
      <c r="AX519" s="46" t="s">
        <v>65</v>
      </c>
      <c r="BD519" s="46" t="s">
        <v>256</v>
      </c>
      <c r="BE519" s="46" t="b">
        <v>1</v>
      </c>
      <c r="BF519" s="46" t="b">
        <v>1</v>
      </c>
      <c r="BP519" s="46" t="s">
        <v>237</v>
      </c>
      <c r="BQ519" s="46" t="s">
        <v>242</v>
      </c>
      <c r="BR519" s="46" t="s">
        <v>238</v>
      </c>
      <c r="BS519" s="46" t="s">
        <v>841</v>
      </c>
      <c r="BT519" s="46" t="s">
        <v>57</v>
      </c>
      <c r="BU519" s="46" t="s">
        <v>1321</v>
      </c>
      <c r="BV519" s="46" t="s">
        <v>98</v>
      </c>
      <c r="BX519" s="46" t="s">
        <v>1325</v>
      </c>
      <c r="BY519" s="46" t="s">
        <v>1327</v>
      </c>
      <c r="CA519" s="46" t="s">
        <v>1331</v>
      </c>
      <c r="CB519" s="46" t="s">
        <v>1330</v>
      </c>
      <c r="CC519" s="46" t="s">
        <v>1325</v>
      </c>
      <c r="CD519" s="46" t="s">
        <v>237</v>
      </c>
      <c r="CU519" s="46" t="s">
        <v>264</v>
      </c>
      <c r="DA519" s="46" t="s">
        <v>265</v>
      </c>
      <c r="DB519" s="46" t="s">
        <v>265</v>
      </c>
      <c r="DC519" s="46" t="s">
        <v>246</v>
      </c>
      <c r="DD519" s="46" t="s">
        <v>245</v>
      </c>
      <c r="DE519" s="46" t="s">
        <v>246</v>
      </c>
      <c r="DF519" s="46" t="s">
        <v>245</v>
      </c>
      <c r="DG519" s="46" t="s">
        <v>246</v>
      </c>
      <c r="DH519" s="46" t="s">
        <v>247</v>
      </c>
      <c r="DK519" s="46" t="b">
        <f>vw_ET_Dataset_Public[[#This Row],[Event Location:  State PCODE]]=vw_ET_Dataset_Public[[#This Row],[Arrival from: Admin 1 PCODE]]</f>
        <v>1</v>
      </c>
      <c r="DL519" s="46" t="b">
        <f>vw_ET_Dataset_Public[[#This Row],[Event Location:  County PCODE]]=vw_ET_Dataset_Public[[#This Row],[Arrival from: Admin 2 PCODE]]</f>
        <v>1</v>
      </c>
      <c r="DM519" s="46" t="b">
        <f>vw_ET_Dataset_Public[[#This Row],[Event Location:  Payam PCODE]]=vw_ET_Dataset_Public[[#This Row],[Arrival from: Admin 3 PCODE]]</f>
        <v>0</v>
      </c>
      <c r="DN519" s="46" t="s">
        <v>3391</v>
      </c>
    </row>
    <row r="520" spans="1:118" x14ac:dyDescent="0.35">
      <c r="A520" s="46" t="s">
        <v>2169</v>
      </c>
      <c r="B520" s="47">
        <v>44441</v>
      </c>
      <c r="C520" s="47">
        <v>44389</v>
      </c>
      <c r="D520" s="47">
        <v>44441</v>
      </c>
      <c r="E520" s="46" t="s">
        <v>908</v>
      </c>
      <c r="F520" s="46" t="s">
        <v>58</v>
      </c>
      <c r="G520" s="46" t="s">
        <v>2171</v>
      </c>
      <c r="H520" s="46" t="s">
        <v>2170</v>
      </c>
      <c r="I520" s="46" t="s">
        <v>2172</v>
      </c>
      <c r="J520" s="46" t="s">
        <v>2170</v>
      </c>
      <c r="K520" s="46" t="s">
        <v>2173</v>
      </c>
      <c r="L520" s="46" t="s">
        <v>2174</v>
      </c>
      <c r="M520" s="46">
        <v>4.5680699349999996</v>
      </c>
      <c r="N520" s="46">
        <v>28.397699360000001</v>
      </c>
      <c r="O520" s="46" t="s">
        <v>232</v>
      </c>
      <c r="P520" s="46" t="s">
        <v>271</v>
      </c>
      <c r="Q520" s="46" t="s">
        <v>6</v>
      </c>
      <c r="R520" s="46" t="b">
        <v>1</v>
      </c>
      <c r="U520" s="46" t="b">
        <v>1</v>
      </c>
      <c r="V520" s="46">
        <v>830</v>
      </c>
      <c r="W520" s="46">
        <v>4981</v>
      </c>
      <c r="X520" s="46">
        <v>242</v>
      </c>
      <c r="Y520" s="46">
        <v>346</v>
      </c>
      <c r="Z520" s="46">
        <v>553</v>
      </c>
      <c r="AA520" s="46">
        <v>726</v>
      </c>
      <c r="AB520" s="46">
        <v>277</v>
      </c>
      <c r="AC520" s="46">
        <v>104</v>
      </c>
      <c r="AD520" s="46">
        <v>277</v>
      </c>
      <c r="AE520" s="46">
        <v>415</v>
      </c>
      <c r="AF520" s="46">
        <v>692</v>
      </c>
      <c r="AG520" s="46">
        <v>899</v>
      </c>
      <c r="AH520" s="46">
        <v>312</v>
      </c>
      <c r="AI520" s="46">
        <v>138</v>
      </c>
      <c r="AJ520" s="46">
        <v>2248</v>
      </c>
      <c r="AK520" s="46">
        <v>2733</v>
      </c>
      <c r="AL520" s="46">
        <v>1280</v>
      </c>
      <c r="AM520" s="46">
        <v>242</v>
      </c>
      <c r="AN520" s="46">
        <v>4981</v>
      </c>
      <c r="AO520" s="46" t="s">
        <v>12</v>
      </c>
      <c r="AP520" s="46" t="s">
        <v>48</v>
      </c>
      <c r="AR520" s="46" t="s">
        <v>272</v>
      </c>
      <c r="AV520" s="46" t="s">
        <v>255</v>
      </c>
      <c r="AX520" s="46" t="s">
        <v>29</v>
      </c>
      <c r="AZ520" s="46" t="s">
        <v>236</v>
      </c>
      <c r="BA520" s="46" t="b">
        <v>1</v>
      </c>
      <c r="BB520" s="46" t="b">
        <v>1</v>
      </c>
      <c r="BC520" s="46" t="b">
        <v>1</v>
      </c>
      <c r="BD520" s="46" t="s">
        <v>256</v>
      </c>
      <c r="BE520" s="46" t="b">
        <v>1</v>
      </c>
      <c r="BG520" s="46" t="b">
        <v>1</v>
      </c>
      <c r="BH520" s="46" t="b">
        <v>1</v>
      </c>
      <c r="BJ520" s="46" t="b">
        <v>1</v>
      </c>
      <c r="BK520" s="46" t="b">
        <v>1</v>
      </c>
      <c r="BP520" s="46" t="s">
        <v>237</v>
      </c>
      <c r="BQ520" s="46" t="s">
        <v>242</v>
      </c>
      <c r="BR520" s="46" t="s">
        <v>238</v>
      </c>
      <c r="BS520" s="46" t="s">
        <v>908</v>
      </c>
      <c r="BT520" s="46" t="s">
        <v>58</v>
      </c>
      <c r="BU520" s="46" t="s">
        <v>909</v>
      </c>
      <c r="BV520" s="46" t="s">
        <v>61</v>
      </c>
      <c r="BX520" s="46" t="s">
        <v>61</v>
      </c>
      <c r="BY520" s="46" t="s">
        <v>910</v>
      </c>
      <c r="CA520" s="46" t="s">
        <v>244</v>
      </c>
      <c r="CB520" s="46" t="s">
        <v>240</v>
      </c>
      <c r="CC520" s="46" t="s">
        <v>2082</v>
      </c>
      <c r="CD520" s="46" t="s">
        <v>237</v>
      </c>
      <c r="CU520" s="46" t="s">
        <v>264</v>
      </c>
      <c r="DA520" s="46" t="s">
        <v>265</v>
      </c>
      <c r="DB520" s="46" t="s">
        <v>265</v>
      </c>
      <c r="DC520" s="46" t="s">
        <v>265</v>
      </c>
      <c r="DD520" s="46" t="s">
        <v>265</v>
      </c>
      <c r="DE520" s="46" t="s">
        <v>265</v>
      </c>
      <c r="DF520" s="46" t="s">
        <v>265</v>
      </c>
      <c r="DG520" s="46" t="s">
        <v>246</v>
      </c>
      <c r="DH520" s="46" t="s">
        <v>247</v>
      </c>
      <c r="DK520" s="46" t="b">
        <f>vw_ET_Dataset_Public[[#This Row],[Event Location:  State PCODE]]=vw_ET_Dataset_Public[[#This Row],[Arrival from: Admin 1 PCODE]]</f>
        <v>1</v>
      </c>
      <c r="DL520" s="46" t="b">
        <f>vw_ET_Dataset_Public[[#This Row],[Event Location:  County PCODE]]=vw_ET_Dataset_Public[[#This Row],[Arrival from: Admin 2 PCODE]]</f>
        <v>0</v>
      </c>
      <c r="DM520" s="46" t="b">
        <f>vw_ET_Dataset_Public[[#This Row],[Event Location:  Payam PCODE]]=vw_ET_Dataset_Public[[#This Row],[Arrival from: Admin 3 PCODE]]</f>
        <v>0</v>
      </c>
      <c r="DN520" s="46" t="s">
        <v>3392</v>
      </c>
    </row>
    <row r="521" spans="1:118" x14ac:dyDescent="0.35">
      <c r="A521" s="46" t="s">
        <v>1377</v>
      </c>
      <c r="B521" s="47">
        <v>44442</v>
      </c>
      <c r="C521" s="47">
        <v>44441</v>
      </c>
      <c r="D521" s="47">
        <v>44441</v>
      </c>
      <c r="E521" s="46" t="s">
        <v>841</v>
      </c>
      <c r="F521" s="46" t="s">
        <v>57</v>
      </c>
      <c r="G521" s="46" t="s">
        <v>1321</v>
      </c>
      <c r="H521" s="46" t="s">
        <v>98</v>
      </c>
      <c r="I521" s="46" t="s">
        <v>1322</v>
      </c>
      <c r="J521" s="46" t="s">
        <v>1320</v>
      </c>
      <c r="K521" s="46" t="s">
        <v>1366</v>
      </c>
      <c r="L521" s="46" t="s">
        <v>1367</v>
      </c>
      <c r="M521" s="46">
        <v>9.2560000000000002</v>
      </c>
      <c r="N521" s="46">
        <v>29.797000000000001</v>
      </c>
      <c r="O521" s="46" t="s">
        <v>232</v>
      </c>
      <c r="P521" s="46" t="s">
        <v>233</v>
      </c>
      <c r="Q521" s="46" t="s">
        <v>6</v>
      </c>
      <c r="U521" s="46" t="b">
        <v>1</v>
      </c>
      <c r="V521" s="46">
        <v>35</v>
      </c>
      <c r="W521" s="46">
        <v>210</v>
      </c>
      <c r="X521" s="46">
        <v>28</v>
      </c>
      <c r="Y521" s="46">
        <v>16</v>
      </c>
      <c r="Z521" s="46">
        <v>13</v>
      </c>
      <c r="AA521" s="46">
        <v>15</v>
      </c>
      <c r="AB521" s="46">
        <v>3</v>
      </c>
      <c r="AC521" s="46">
        <v>0</v>
      </c>
      <c r="AD521" s="46">
        <v>37</v>
      </c>
      <c r="AE521" s="46">
        <v>31</v>
      </c>
      <c r="AF521" s="46">
        <v>25</v>
      </c>
      <c r="AG521" s="46">
        <v>27</v>
      </c>
      <c r="AH521" s="46">
        <v>10</v>
      </c>
      <c r="AI521" s="46">
        <v>5</v>
      </c>
      <c r="AJ521" s="46">
        <v>75</v>
      </c>
      <c r="AK521" s="46">
        <v>135</v>
      </c>
      <c r="AL521" s="46">
        <v>112</v>
      </c>
      <c r="AM521" s="46">
        <v>5</v>
      </c>
      <c r="AN521" s="46">
        <v>210</v>
      </c>
      <c r="AO521" s="46" t="s">
        <v>13</v>
      </c>
      <c r="AP521" s="46" t="s">
        <v>48</v>
      </c>
      <c r="AR521" s="46" t="s">
        <v>272</v>
      </c>
      <c r="AV521" s="46" t="s">
        <v>255</v>
      </c>
      <c r="AX521" s="46" t="s">
        <v>65</v>
      </c>
      <c r="BD521" s="46" t="s">
        <v>256</v>
      </c>
      <c r="BO521" s="46" t="b">
        <v>1</v>
      </c>
      <c r="BP521" s="46" t="s">
        <v>237</v>
      </c>
      <c r="BQ521" s="46" t="s">
        <v>242</v>
      </c>
      <c r="BR521" s="46" t="s">
        <v>238</v>
      </c>
      <c r="BS521" s="46" t="s">
        <v>841</v>
      </c>
      <c r="BT521" s="46" t="s">
        <v>57</v>
      </c>
      <c r="BU521" s="46" t="s">
        <v>1321</v>
      </c>
      <c r="BV521" s="46" t="s">
        <v>98</v>
      </c>
      <c r="BX521" s="46" t="s">
        <v>1325</v>
      </c>
      <c r="BY521" s="46" t="s">
        <v>1327</v>
      </c>
      <c r="CA521" s="46" t="s">
        <v>1328</v>
      </c>
      <c r="CB521" s="46" t="s">
        <v>1326</v>
      </c>
      <c r="CC521" s="46" t="s">
        <v>1325</v>
      </c>
      <c r="CD521" s="46" t="s">
        <v>237</v>
      </c>
      <c r="CU521" s="46" t="s">
        <v>264</v>
      </c>
      <c r="DA521" s="46" t="s">
        <v>265</v>
      </c>
      <c r="DB521" s="46" t="s">
        <v>246</v>
      </c>
      <c r="DC521" s="46" t="s">
        <v>265</v>
      </c>
      <c r="DD521" s="46" t="s">
        <v>246</v>
      </c>
      <c r="DE521" s="46" t="s">
        <v>265</v>
      </c>
      <c r="DF521" s="46" t="s">
        <v>246</v>
      </c>
      <c r="DG521" s="46" t="s">
        <v>246</v>
      </c>
      <c r="DH521" s="46" t="s">
        <v>247</v>
      </c>
      <c r="DK521" s="46" t="b">
        <f>vw_ET_Dataset_Public[[#This Row],[Event Location:  State PCODE]]=vw_ET_Dataset_Public[[#This Row],[Arrival from: Admin 1 PCODE]]</f>
        <v>1</v>
      </c>
      <c r="DL521" s="46" t="b">
        <f>vw_ET_Dataset_Public[[#This Row],[Event Location:  County PCODE]]=vw_ET_Dataset_Public[[#This Row],[Arrival from: Admin 2 PCODE]]</f>
        <v>1</v>
      </c>
      <c r="DM521" s="46" t="b">
        <f>vw_ET_Dataset_Public[[#This Row],[Event Location:  Payam PCODE]]=vw_ET_Dataset_Public[[#This Row],[Arrival from: Admin 3 PCODE]]</f>
        <v>0</v>
      </c>
      <c r="DN521" s="46" t="s">
        <v>3391</v>
      </c>
    </row>
    <row r="522" spans="1:118" x14ac:dyDescent="0.35">
      <c r="A522" s="46" t="s">
        <v>2642</v>
      </c>
      <c r="B522" s="47">
        <v>44442</v>
      </c>
      <c r="C522" s="47">
        <v>44441</v>
      </c>
      <c r="D522" s="47">
        <v>44441</v>
      </c>
      <c r="E522" s="46" t="s">
        <v>841</v>
      </c>
      <c r="F522" s="46" t="s">
        <v>57</v>
      </c>
      <c r="G522" s="46" t="s">
        <v>1321</v>
      </c>
      <c r="H522" s="46" t="s">
        <v>98</v>
      </c>
      <c r="I522" s="46" t="s">
        <v>1322</v>
      </c>
      <c r="J522" s="46" t="s">
        <v>1320</v>
      </c>
      <c r="K522" s="46" t="s">
        <v>1366</v>
      </c>
      <c r="L522" s="46" t="s">
        <v>1367</v>
      </c>
      <c r="M522" s="46">
        <v>9.2560000000000002</v>
      </c>
      <c r="N522" s="46">
        <v>29.797000000000001</v>
      </c>
      <c r="O522" s="46" t="s">
        <v>232</v>
      </c>
      <c r="P522" s="46" t="s">
        <v>233</v>
      </c>
      <c r="Q522" s="46" t="s">
        <v>6</v>
      </c>
      <c r="U522" s="46" t="b">
        <v>1</v>
      </c>
      <c r="V522" s="46">
        <v>23</v>
      </c>
      <c r="W522" s="46">
        <v>138</v>
      </c>
      <c r="X522" s="46">
        <v>15</v>
      </c>
      <c r="Y522" s="46">
        <v>12</v>
      </c>
      <c r="Z522" s="46">
        <v>18</v>
      </c>
      <c r="AA522" s="46">
        <v>8</v>
      </c>
      <c r="AB522" s="46">
        <v>3</v>
      </c>
      <c r="AC522" s="46">
        <v>1</v>
      </c>
      <c r="AD522" s="46">
        <v>18</v>
      </c>
      <c r="AE522" s="46">
        <v>15</v>
      </c>
      <c r="AF522" s="46">
        <v>21</v>
      </c>
      <c r="AG522" s="46">
        <v>18</v>
      </c>
      <c r="AH522" s="46">
        <v>6</v>
      </c>
      <c r="AI522" s="46">
        <v>3</v>
      </c>
      <c r="AJ522" s="46">
        <v>57</v>
      </c>
      <c r="AK522" s="46">
        <v>81</v>
      </c>
      <c r="AL522" s="46">
        <v>60</v>
      </c>
      <c r="AM522" s="46">
        <v>4</v>
      </c>
      <c r="AN522" s="46">
        <v>138</v>
      </c>
      <c r="AO522" s="46" t="s">
        <v>13</v>
      </c>
      <c r="AP522" s="46" t="s">
        <v>48</v>
      </c>
      <c r="AR522" s="46" t="s">
        <v>272</v>
      </c>
      <c r="AV522" s="46" t="s">
        <v>255</v>
      </c>
      <c r="AX522" s="46" t="s">
        <v>65</v>
      </c>
      <c r="BD522" s="46" t="s">
        <v>256</v>
      </c>
      <c r="BO522" s="46" t="b">
        <v>1</v>
      </c>
      <c r="BP522" s="46" t="s">
        <v>237</v>
      </c>
      <c r="BQ522" s="46" t="s">
        <v>242</v>
      </c>
      <c r="BR522" s="46" t="s">
        <v>238</v>
      </c>
      <c r="BS522" s="46" t="s">
        <v>841</v>
      </c>
      <c r="BT522" s="46" t="s">
        <v>57</v>
      </c>
      <c r="BU522" s="46" t="s">
        <v>1321</v>
      </c>
      <c r="BV522" s="46" t="s">
        <v>98</v>
      </c>
      <c r="BX522" s="46" t="s">
        <v>1325</v>
      </c>
      <c r="BY522" s="46" t="s">
        <v>1327</v>
      </c>
      <c r="CA522" s="46" t="s">
        <v>244</v>
      </c>
      <c r="CB522" s="46" t="s">
        <v>240</v>
      </c>
      <c r="CC522" s="46" t="s">
        <v>1376</v>
      </c>
      <c r="CD522" s="46" t="s">
        <v>237</v>
      </c>
      <c r="CU522" s="46" t="s">
        <v>264</v>
      </c>
      <c r="DA522" s="46" t="s">
        <v>246</v>
      </c>
      <c r="DB522" s="46" t="s">
        <v>265</v>
      </c>
      <c r="DC522" s="46" t="s">
        <v>265</v>
      </c>
      <c r="DD522" s="46" t="s">
        <v>246</v>
      </c>
      <c r="DE522" s="46" t="s">
        <v>246</v>
      </c>
      <c r="DF522" s="46" t="s">
        <v>246</v>
      </c>
      <c r="DG522" s="46" t="s">
        <v>246</v>
      </c>
      <c r="DH522" s="46" t="s">
        <v>247</v>
      </c>
      <c r="DK522" s="46" t="b">
        <f>vw_ET_Dataset_Public[[#This Row],[Event Location:  State PCODE]]=vw_ET_Dataset_Public[[#This Row],[Arrival from: Admin 1 PCODE]]</f>
        <v>1</v>
      </c>
      <c r="DL522" s="46" t="b">
        <f>vw_ET_Dataset_Public[[#This Row],[Event Location:  County PCODE]]=vw_ET_Dataset_Public[[#This Row],[Arrival from: Admin 2 PCODE]]</f>
        <v>1</v>
      </c>
      <c r="DM522" s="46" t="b">
        <f>vw_ET_Dataset_Public[[#This Row],[Event Location:  Payam PCODE]]=vw_ET_Dataset_Public[[#This Row],[Arrival from: Admin 3 PCODE]]</f>
        <v>0</v>
      </c>
      <c r="DN522" s="46" t="s">
        <v>3391</v>
      </c>
    </row>
    <row r="523" spans="1:118" x14ac:dyDescent="0.35">
      <c r="A523" s="46" t="s">
        <v>2643</v>
      </c>
      <c r="B523" s="47">
        <v>44442</v>
      </c>
      <c r="C523" s="47">
        <v>44441</v>
      </c>
      <c r="D523" s="47">
        <v>44441</v>
      </c>
      <c r="E523" s="46" t="s">
        <v>841</v>
      </c>
      <c r="F523" s="46" t="s">
        <v>57</v>
      </c>
      <c r="G523" s="46" t="s">
        <v>1321</v>
      </c>
      <c r="H523" s="46" t="s">
        <v>98</v>
      </c>
      <c r="I523" s="46" t="s">
        <v>1322</v>
      </c>
      <c r="J523" s="46" t="s">
        <v>1320</v>
      </c>
      <c r="K523" s="46" t="s">
        <v>1366</v>
      </c>
      <c r="L523" s="46" t="s">
        <v>1367</v>
      </c>
      <c r="M523" s="46">
        <v>9.2560000000000002</v>
      </c>
      <c r="N523" s="46">
        <v>29.797000000000001</v>
      </c>
      <c r="O523" s="46" t="s">
        <v>232</v>
      </c>
      <c r="P523" s="46" t="s">
        <v>233</v>
      </c>
      <c r="Q523" s="46" t="s">
        <v>6</v>
      </c>
      <c r="U523" s="46" t="b">
        <v>1</v>
      </c>
      <c r="V523" s="46">
        <v>7</v>
      </c>
      <c r="W523" s="46">
        <v>42</v>
      </c>
      <c r="X523" s="46">
        <v>5</v>
      </c>
      <c r="Y523" s="46">
        <v>3</v>
      </c>
      <c r="Z523" s="46">
        <v>6</v>
      </c>
      <c r="AA523" s="46">
        <v>2</v>
      </c>
      <c r="AB523" s="46">
        <v>0</v>
      </c>
      <c r="AC523" s="46">
        <v>0</v>
      </c>
      <c r="AD523" s="46">
        <v>8</v>
      </c>
      <c r="AE523" s="46">
        <v>6</v>
      </c>
      <c r="AF523" s="46">
        <v>5</v>
      </c>
      <c r="AG523" s="46">
        <v>7</v>
      </c>
      <c r="AH523" s="46">
        <v>0</v>
      </c>
      <c r="AI523" s="46">
        <v>0</v>
      </c>
      <c r="AJ523" s="46">
        <v>16</v>
      </c>
      <c r="AK523" s="46">
        <v>26</v>
      </c>
      <c r="AL523" s="46">
        <v>22</v>
      </c>
      <c r="AM523" s="46">
        <v>0</v>
      </c>
      <c r="AN523" s="46">
        <v>42</v>
      </c>
      <c r="AO523" s="46" t="s">
        <v>13</v>
      </c>
      <c r="AP523" s="46" t="s">
        <v>48</v>
      </c>
      <c r="AR523" s="46" t="s">
        <v>272</v>
      </c>
      <c r="AV523" s="46" t="s">
        <v>255</v>
      </c>
      <c r="AX523" s="46" t="s">
        <v>65</v>
      </c>
      <c r="BD523" s="46" t="s">
        <v>256</v>
      </c>
      <c r="BO523" s="46" t="b">
        <v>1</v>
      </c>
      <c r="BP523" s="46" t="s">
        <v>237</v>
      </c>
      <c r="BQ523" s="46" t="s">
        <v>242</v>
      </c>
      <c r="BR523" s="46" t="s">
        <v>238</v>
      </c>
      <c r="BS523" s="46" t="s">
        <v>841</v>
      </c>
      <c r="BT523" s="46" t="s">
        <v>57</v>
      </c>
      <c r="BU523" s="46" t="s">
        <v>1321</v>
      </c>
      <c r="BV523" s="46" t="s">
        <v>98</v>
      </c>
      <c r="BX523" s="46" t="s">
        <v>1325</v>
      </c>
      <c r="BY523" s="46" t="s">
        <v>1327</v>
      </c>
      <c r="CA523" s="46" t="s">
        <v>1364</v>
      </c>
      <c r="CB523" s="46" t="s">
        <v>1363</v>
      </c>
      <c r="CC523" s="46" t="s">
        <v>1325</v>
      </c>
      <c r="CD523" s="46" t="s">
        <v>237</v>
      </c>
      <c r="CU523" s="46" t="s">
        <v>264</v>
      </c>
      <c r="DA523" s="46" t="s">
        <v>246</v>
      </c>
      <c r="DB523" s="46" t="s">
        <v>265</v>
      </c>
      <c r="DC523" s="46" t="s">
        <v>265</v>
      </c>
      <c r="DD523" s="46" t="s">
        <v>246</v>
      </c>
      <c r="DE523" s="46" t="s">
        <v>265</v>
      </c>
      <c r="DF523" s="46" t="s">
        <v>246</v>
      </c>
      <c r="DG523" s="46" t="s">
        <v>246</v>
      </c>
      <c r="DH523" s="46" t="s">
        <v>247</v>
      </c>
      <c r="DK523" s="46" t="b">
        <f>vw_ET_Dataset_Public[[#This Row],[Event Location:  State PCODE]]=vw_ET_Dataset_Public[[#This Row],[Arrival from: Admin 1 PCODE]]</f>
        <v>1</v>
      </c>
      <c r="DL523" s="46" t="b">
        <f>vw_ET_Dataset_Public[[#This Row],[Event Location:  County PCODE]]=vw_ET_Dataset_Public[[#This Row],[Arrival from: Admin 2 PCODE]]</f>
        <v>1</v>
      </c>
      <c r="DM523" s="46" t="b">
        <f>vw_ET_Dataset_Public[[#This Row],[Event Location:  Payam PCODE]]=vw_ET_Dataset_Public[[#This Row],[Arrival from: Admin 3 PCODE]]</f>
        <v>0</v>
      </c>
      <c r="DN523" s="46" t="s">
        <v>3391</v>
      </c>
    </row>
    <row r="524" spans="1:118" x14ac:dyDescent="0.35">
      <c r="A524" s="46" t="s">
        <v>2644</v>
      </c>
      <c r="B524" s="47">
        <v>44442</v>
      </c>
      <c r="C524" s="47">
        <v>44441</v>
      </c>
      <c r="D524" s="47">
        <v>44441</v>
      </c>
      <c r="E524" s="46" t="s">
        <v>841</v>
      </c>
      <c r="F524" s="46" t="s">
        <v>57</v>
      </c>
      <c r="G524" s="46" t="s">
        <v>1321</v>
      </c>
      <c r="H524" s="46" t="s">
        <v>98</v>
      </c>
      <c r="I524" s="46" t="s">
        <v>1322</v>
      </c>
      <c r="J524" s="46" t="s">
        <v>1320</v>
      </c>
      <c r="K524" s="46" t="s">
        <v>1366</v>
      </c>
      <c r="L524" s="46" t="s">
        <v>1367</v>
      </c>
      <c r="M524" s="46">
        <v>9.2560000000000002</v>
      </c>
      <c r="N524" s="46">
        <v>29.797000000000001</v>
      </c>
      <c r="O524" s="46" t="s">
        <v>232</v>
      </c>
      <c r="P524" s="46" t="s">
        <v>233</v>
      </c>
      <c r="Q524" s="46" t="s">
        <v>6</v>
      </c>
      <c r="U524" s="46" t="b">
        <v>1</v>
      </c>
      <c r="V524" s="46">
        <v>12</v>
      </c>
      <c r="W524" s="46">
        <v>72</v>
      </c>
      <c r="X524" s="46">
        <v>5</v>
      </c>
      <c r="Y524" s="46">
        <v>6</v>
      </c>
      <c r="Z524" s="46">
        <v>3</v>
      </c>
      <c r="AA524" s="46">
        <v>10</v>
      </c>
      <c r="AB524" s="46">
        <v>0</v>
      </c>
      <c r="AC524" s="46">
        <v>2</v>
      </c>
      <c r="AD524" s="46">
        <v>6</v>
      </c>
      <c r="AE524" s="46">
        <v>8</v>
      </c>
      <c r="AF524" s="46">
        <v>9</v>
      </c>
      <c r="AG524" s="46">
        <v>16</v>
      </c>
      <c r="AH524" s="46">
        <v>4</v>
      </c>
      <c r="AI524" s="46">
        <v>3</v>
      </c>
      <c r="AJ524" s="46">
        <v>26</v>
      </c>
      <c r="AK524" s="46">
        <v>46</v>
      </c>
      <c r="AL524" s="46">
        <v>25</v>
      </c>
      <c r="AM524" s="46">
        <v>5</v>
      </c>
      <c r="AN524" s="46">
        <v>72</v>
      </c>
      <c r="AO524" s="46" t="s">
        <v>13</v>
      </c>
      <c r="AP524" s="46" t="s">
        <v>48</v>
      </c>
      <c r="AR524" s="46" t="s">
        <v>272</v>
      </c>
      <c r="AV524" s="46" t="s">
        <v>255</v>
      </c>
      <c r="AX524" s="46" t="s">
        <v>65</v>
      </c>
      <c r="BD524" s="46" t="s">
        <v>256</v>
      </c>
      <c r="BO524" s="46" t="b">
        <v>1</v>
      </c>
      <c r="BP524" s="46" t="s">
        <v>237</v>
      </c>
      <c r="BQ524" s="46" t="s">
        <v>242</v>
      </c>
      <c r="BR524" s="46" t="s">
        <v>238</v>
      </c>
      <c r="BS524" s="46" t="s">
        <v>841</v>
      </c>
      <c r="BT524" s="46" t="s">
        <v>57</v>
      </c>
      <c r="BU524" s="46" t="s">
        <v>1321</v>
      </c>
      <c r="BV524" s="46" t="s">
        <v>98</v>
      </c>
      <c r="BX524" s="46" t="s">
        <v>1325</v>
      </c>
      <c r="BY524" s="46" t="s">
        <v>1327</v>
      </c>
      <c r="CA524" s="46" t="s">
        <v>1348</v>
      </c>
      <c r="CB524" s="46" t="s">
        <v>1347</v>
      </c>
      <c r="CC524" s="46" t="s">
        <v>1325</v>
      </c>
      <c r="CD524" s="46" t="s">
        <v>237</v>
      </c>
      <c r="CU524" s="46" t="s">
        <v>264</v>
      </c>
      <c r="DA524" s="46" t="s">
        <v>246</v>
      </c>
      <c r="DB524" s="46" t="s">
        <v>265</v>
      </c>
      <c r="DC524" s="46" t="s">
        <v>246</v>
      </c>
      <c r="DD524" s="46" t="s">
        <v>265</v>
      </c>
      <c r="DE524" s="46" t="s">
        <v>246</v>
      </c>
      <c r="DF524" s="46" t="s">
        <v>246</v>
      </c>
      <c r="DG524" s="46" t="s">
        <v>246</v>
      </c>
      <c r="DH524" s="46" t="s">
        <v>247</v>
      </c>
      <c r="DK524" s="46" t="b">
        <f>vw_ET_Dataset_Public[[#This Row],[Event Location:  State PCODE]]=vw_ET_Dataset_Public[[#This Row],[Arrival from: Admin 1 PCODE]]</f>
        <v>1</v>
      </c>
      <c r="DL524" s="46" t="b">
        <f>vw_ET_Dataset_Public[[#This Row],[Event Location:  County PCODE]]=vw_ET_Dataset_Public[[#This Row],[Arrival from: Admin 2 PCODE]]</f>
        <v>1</v>
      </c>
      <c r="DM524" s="46" t="b">
        <f>vw_ET_Dataset_Public[[#This Row],[Event Location:  Payam PCODE]]=vw_ET_Dataset_Public[[#This Row],[Arrival from: Admin 3 PCODE]]</f>
        <v>0</v>
      </c>
      <c r="DN524" s="46" t="s">
        <v>3391</v>
      </c>
    </row>
    <row r="525" spans="1:118" x14ac:dyDescent="0.35">
      <c r="A525" s="46" t="s">
        <v>2684</v>
      </c>
      <c r="B525" s="47">
        <v>44444</v>
      </c>
      <c r="C525" s="47">
        <v>44407</v>
      </c>
      <c r="D525" s="47">
        <v>44444</v>
      </c>
      <c r="E525" s="46" t="s">
        <v>841</v>
      </c>
      <c r="F525" s="46" t="s">
        <v>57</v>
      </c>
      <c r="G525" s="46" t="s">
        <v>1321</v>
      </c>
      <c r="H525" s="46" t="s">
        <v>98</v>
      </c>
      <c r="I525" s="46" t="s">
        <v>1403</v>
      </c>
      <c r="J525" s="46" t="s">
        <v>98</v>
      </c>
      <c r="K525" s="46" t="s">
        <v>1404</v>
      </c>
      <c r="L525" s="46" t="s">
        <v>1402</v>
      </c>
      <c r="M525" s="46">
        <v>9.2894232999999993</v>
      </c>
      <c r="N525" s="46">
        <v>29.789508399999999</v>
      </c>
      <c r="O525" s="46" t="s">
        <v>232</v>
      </c>
      <c r="P525" s="46" t="s">
        <v>271</v>
      </c>
      <c r="Q525" s="46" t="s">
        <v>6</v>
      </c>
      <c r="R525" s="46" t="b">
        <v>0</v>
      </c>
      <c r="S525" s="46" t="b">
        <v>0</v>
      </c>
      <c r="T525" s="46" t="b">
        <v>0</v>
      </c>
      <c r="U525" s="46" t="b">
        <v>1</v>
      </c>
      <c r="V525" s="46">
        <v>20</v>
      </c>
      <c r="W525" s="46">
        <v>100</v>
      </c>
      <c r="X525" s="46">
        <v>2</v>
      </c>
      <c r="Y525" s="46">
        <v>4</v>
      </c>
      <c r="Z525" s="46">
        <v>15</v>
      </c>
      <c r="AA525" s="46">
        <v>13</v>
      </c>
      <c r="AB525" s="46">
        <v>5</v>
      </c>
      <c r="AC525" s="46">
        <v>1</v>
      </c>
      <c r="AD525" s="46">
        <v>3</v>
      </c>
      <c r="AE525" s="46">
        <v>5</v>
      </c>
      <c r="AF525" s="46">
        <v>20</v>
      </c>
      <c r="AG525" s="46">
        <v>17</v>
      </c>
      <c r="AH525" s="46">
        <v>11</v>
      </c>
      <c r="AI525" s="46">
        <v>4</v>
      </c>
      <c r="AJ525" s="46">
        <v>40</v>
      </c>
      <c r="AK525" s="46">
        <v>60</v>
      </c>
      <c r="AL525" s="46">
        <v>14</v>
      </c>
      <c r="AM525" s="46">
        <v>5</v>
      </c>
      <c r="AN525" s="46">
        <v>100</v>
      </c>
      <c r="AO525" s="46" t="s">
        <v>12</v>
      </c>
      <c r="AP525" s="46" t="s">
        <v>48</v>
      </c>
      <c r="AR525" s="46" t="s">
        <v>327</v>
      </c>
      <c r="AV525" s="46" t="s">
        <v>304</v>
      </c>
      <c r="AX525" s="46" t="s">
        <v>31</v>
      </c>
      <c r="AZ525" s="46" t="s">
        <v>906</v>
      </c>
      <c r="BA525" s="46" t="b">
        <v>1</v>
      </c>
      <c r="BB525" s="46" t="b">
        <v>0</v>
      </c>
      <c r="BC525" s="46" t="b">
        <v>0</v>
      </c>
      <c r="BD525" s="46" t="s">
        <v>237</v>
      </c>
      <c r="BE525" s="46" t="b">
        <v>0</v>
      </c>
      <c r="BF525" s="46" t="b">
        <v>0</v>
      </c>
      <c r="BG525" s="46" t="b">
        <v>0</v>
      </c>
      <c r="BH525" s="46" t="b">
        <v>0</v>
      </c>
      <c r="BI525" s="46" t="b">
        <v>0</v>
      </c>
      <c r="BJ525" s="46" t="b">
        <v>0</v>
      </c>
      <c r="BK525" s="46" t="b">
        <v>0</v>
      </c>
      <c r="BL525" s="46" t="b">
        <v>0</v>
      </c>
      <c r="BM525" s="46" t="b">
        <v>0</v>
      </c>
      <c r="BO525" s="46" t="b">
        <v>0</v>
      </c>
      <c r="BP525" s="46" t="s">
        <v>237</v>
      </c>
      <c r="BQ525" s="46" t="s">
        <v>944</v>
      </c>
      <c r="BR525" s="46" t="s">
        <v>942</v>
      </c>
      <c r="BS525" s="46" t="s">
        <v>945</v>
      </c>
      <c r="BT525" s="46" t="s">
        <v>943</v>
      </c>
      <c r="BU525" s="46" t="s">
        <v>946</v>
      </c>
      <c r="BV525" s="46" t="s">
        <v>943</v>
      </c>
      <c r="BX525" s="46" t="s">
        <v>352</v>
      </c>
      <c r="BY525" s="46" t="s">
        <v>244</v>
      </c>
      <c r="BZ525" s="46" t="s">
        <v>1029</v>
      </c>
      <c r="CC525" s="46" t="s">
        <v>1029</v>
      </c>
      <c r="CD525" s="46" t="s">
        <v>237</v>
      </c>
      <c r="CU525" s="46" t="s">
        <v>264</v>
      </c>
      <c r="DA525" s="46" t="s">
        <v>245</v>
      </c>
      <c r="DB525" s="46" t="s">
        <v>245</v>
      </c>
      <c r="DC525" s="46" t="s">
        <v>245</v>
      </c>
      <c r="DD525" s="46" t="s">
        <v>246</v>
      </c>
      <c r="DE525" s="46" t="s">
        <v>246</v>
      </c>
      <c r="DF525" s="46" t="s">
        <v>246</v>
      </c>
      <c r="DG525" s="46" t="s">
        <v>246</v>
      </c>
      <c r="DH525" s="46" t="s">
        <v>247</v>
      </c>
      <c r="DK525" s="46" t="b">
        <f>vw_ET_Dataset_Public[[#This Row],[Event Location:  State PCODE]]=vw_ET_Dataset_Public[[#This Row],[Arrival from: Admin 1 PCODE]]</f>
        <v>0</v>
      </c>
      <c r="DL525" s="46" t="b">
        <f>vw_ET_Dataset_Public[[#This Row],[Event Location:  County PCODE]]=vw_ET_Dataset_Public[[#This Row],[Arrival from: Admin 2 PCODE]]</f>
        <v>0</v>
      </c>
      <c r="DM525" s="46" t="b">
        <f>vw_ET_Dataset_Public[[#This Row],[Event Location:  Payam PCODE]]=vw_ET_Dataset_Public[[#This Row],[Arrival from: Admin 3 PCODE]]</f>
        <v>0</v>
      </c>
      <c r="DN525" s="46" t="s">
        <v>3393</v>
      </c>
    </row>
    <row r="526" spans="1:118" x14ac:dyDescent="0.35">
      <c r="A526" s="46" t="s">
        <v>2685</v>
      </c>
      <c r="B526" s="47">
        <v>44444</v>
      </c>
      <c r="C526" s="47">
        <v>44407</v>
      </c>
      <c r="D526" s="47">
        <v>44444</v>
      </c>
      <c r="E526" s="46" t="s">
        <v>841</v>
      </c>
      <c r="F526" s="46" t="s">
        <v>57</v>
      </c>
      <c r="G526" s="46" t="s">
        <v>1321</v>
      </c>
      <c r="H526" s="46" t="s">
        <v>98</v>
      </c>
      <c r="I526" s="46" t="s">
        <v>1403</v>
      </c>
      <c r="J526" s="46" t="s">
        <v>98</v>
      </c>
      <c r="K526" s="46" t="s">
        <v>1404</v>
      </c>
      <c r="L526" s="46" t="s">
        <v>1402</v>
      </c>
      <c r="M526" s="46">
        <v>9.2894232999999993</v>
      </c>
      <c r="N526" s="46">
        <v>29.789508399999999</v>
      </c>
      <c r="O526" s="46" t="s">
        <v>232</v>
      </c>
      <c r="P526" s="46" t="s">
        <v>271</v>
      </c>
      <c r="Q526" s="46" t="s">
        <v>24</v>
      </c>
      <c r="R526" s="46" t="b">
        <v>0</v>
      </c>
      <c r="S526" s="46" t="b">
        <v>0</v>
      </c>
      <c r="T526" s="46" t="b">
        <v>0</v>
      </c>
      <c r="U526" s="46" t="b">
        <v>1</v>
      </c>
      <c r="V526" s="46">
        <v>25</v>
      </c>
      <c r="W526" s="46">
        <v>114</v>
      </c>
      <c r="X526" s="46">
        <v>3</v>
      </c>
      <c r="Y526" s="46">
        <v>7</v>
      </c>
      <c r="Z526" s="46">
        <v>20</v>
      </c>
      <c r="AA526" s="46">
        <v>15</v>
      </c>
      <c r="AB526" s="46">
        <v>6</v>
      </c>
      <c r="AC526" s="46">
        <v>4</v>
      </c>
      <c r="AD526" s="46">
        <v>2</v>
      </c>
      <c r="AE526" s="46">
        <v>5</v>
      </c>
      <c r="AF526" s="46">
        <v>23</v>
      </c>
      <c r="AG526" s="46">
        <v>16</v>
      </c>
      <c r="AH526" s="46">
        <v>8</v>
      </c>
      <c r="AI526" s="46">
        <v>5</v>
      </c>
      <c r="AJ526" s="46">
        <v>55</v>
      </c>
      <c r="AK526" s="46">
        <v>59</v>
      </c>
      <c r="AL526" s="46">
        <v>17</v>
      </c>
      <c r="AM526" s="46">
        <v>9</v>
      </c>
      <c r="AN526" s="46">
        <v>114</v>
      </c>
      <c r="AP526" s="46" t="s">
        <v>48</v>
      </c>
      <c r="AR526" s="46" t="s">
        <v>327</v>
      </c>
      <c r="AS526" s="46" t="b">
        <v>0</v>
      </c>
      <c r="AT526" s="46" t="b">
        <v>0</v>
      </c>
      <c r="AU526" s="46" t="b">
        <v>1</v>
      </c>
      <c r="AV526" s="46" t="s">
        <v>304</v>
      </c>
      <c r="AX526" s="46" t="s">
        <v>305</v>
      </c>
      <c r="BD526" s="46" t="s">
        <v>237</v>
      </c>
      <c r="BE526" s="46" t="b">
        <v>0</v>
      </c>
      <c r="BF526" s="46" t="b">
        <v>0</v>
      </c>
      <c r="BG526" s="46" t="b">
        <v>0</v>
      </c>
      <c r="BH526" s="46" t="b">
        <v>0</v>
      </c>
      <c r="BI526" s="46" t="b">
        <v>0</v>
      </c>
      <c r="BJ526" s="46" t="b">
        <v>0</v>
      </c>
      <c r="BK526" s="46" t="b">
        <v>0</v>
      </c>
      <c r="BL526" s="46" t="b">
        <v>0</v>
      </c>
      <c r="BM526" s="46" t="b">
        <v>0</v>
      </c>
      <c r="BO526" s="46" t="b">
        <v>0</v>
      </c>
      <c r="BP526" s="46" t="s">
        <v>237</v>
      </c>
      <c r="BQ526" s="46" t="s">
        <v>944</v>
      </c>
      <c r="BR526" s="46" t="s">
        <v>942</v>
      </c>
      <c r="BS526" s="46" t="s">
        <v>945</v>
      </c>
      <c r="BT526" s="46" t="s">
        <v>943</v>
      </c>
      <c r="BU526" s="46" t="s">
        <v>946</v>
      </c>
      <c r="BV526" s="46" t="s">
        <v>943</v>
      </c>
      <c r="BX526" s="46" t="s">
        <v>352</v>
      </c>
      <c r="BY526" s="46" t="s">
        <v>244</v>
      </c>
      <c r="BZ526" s="46" t="s">
        <v>1029</v>
      </c>
      <c r="CC526" s="46" t="s">
        <v>1029</v>
      </c>
      <c r="CU526" s="46" t="s">
        <v>264</v>
      </c>
      <c r="DA526" s="46" t="s">
        <v>245</v>
      </c>
      <c r="DB526" s="46" t="s">
        <v>245</v>
      </c>
      <c r="DC526" s="46" t="s">
        <v>245</v>
      </c>
      <c r="DD526" s="46" t="s">
        <v>246</v>
      </c>
      <c r="DE526" s="46" t="s">
        <v>246</v>
      </c>
      <c r="DF526" s="46" t="s">
        <v>246</v>
      </c>
      <c r="DG526" s="46" t="s">
        <v>246</v>
      </c>
      <c r="DH526" s="46" t="s">
        <v>247</v>
      </c>
      <c r="DK526" s="46" t="b">
        <f>vw_ET_Dataset_Public[[#This Row],[Event Location:  State PCODE]]=vw_ET_Dataset_Public[[#This Row],[Arrival from: Admin 1 PCODE]]</f>
        <v>0</v>
      </c>
      <c r="DL526" s="46" t="b">
        <f>vw_ET_Dataset_Public[[#This Row],[Event Location:  County PCODE]]=vw_ET_Dataset_Public[[#This Row],[Arrival from: Admin 2 PCODE]]</f>
        <v>0</v>
      </c>
      <c r="DM526" s="46" t="b">
        <f>vw_ET_Dataset_Public[[#This Row],[Event Location:  Payam PCODE]]=vw_ET_Dataset_Public[[#This Row],[Arrival from: Admin 3 PCODE]]</f>
        <v>0</v>
      </c>
      <c r="DN526" s="46" t="s">
        <v>3393</v>
      </c>
    </row>
    <row r="527" spans="1:118" x14ac:dyDescent="0.35">
      <c r="A527" s="46" t="s">
        <v>1974</v>
      </c>
      <c r="B527" s="47">
        <v>44445</v>
      </c>
      <c r="C527" s="47">
        <v>44440</v>
      </c>
      <c r="D527" s="47">
        <v>44444</v>
      </c>
      <c r="E527" s="46" t="s">
        <v>1626</v>
      </c>
      <c r="F527" s="46" t="s">
        <v>111</v>
      </c>
      <c r="G527" s="46" t="s">
        <v>1652</v>
      </c>
      <c r="H527" s="46" t="s">
        <v>1649</v>
      </c>
      <c r="I527" s="46" t="s">
        <v>1968</v>
      </c>
      <c r="J527" s="46" t="s">
        <v>1967</v>
      </c>
      <c r="K527" s="46" t="s">
        <v>1969</v>
      </c>
      <c r="L527" s="46" t="s">
        <v>1967</v>
      </c>
      <c r="M527" s="46">
        <v>7.7016499999999999</v>
      </c>
      <c r="N527" s="46">
        <v>28.579666670000002</v>
      </c>
      <c r="O527" s="46" t="s">
        <v>253</v>
      </c>
      <c r="P527" s="46" t="s">
        <v>271</v>
      </c>
      <c r="Q527" s="46" t="s">
        <v>6</v>
      </c>
      <c r="R527" s="46" t="b">
        <v>1</v>
      </c>
      <c r="V527" s="46">
        <v>62</v>
      </c>
      <c r="W527" s="46">
        <v>334</v>
      </c>
      <c r="X527" s="46">
        <v>12</v>
      </c>
      <c r="Y527" s="46">
        <v>26</v>
      </c>
      <c r="Z527" s="46">
        <v>28</v>
      </c>
      <c r="AA527" s="46">
        <v>56</v>
      </c>
      <c r="AB527" s="46">
        <v>23</v>
      </c>
      <c r="AC527" s="46">
        <v>11</v>
      </c>
      <c r="AD527" s="46">
        <v>16</v>
      </c>
      <c r="AE527" s="46">
        <v>29</v>
      </c>
      <c r="AF527" s="46">
        <v>31</v>
      </c>
      <c r="AG527" s="46">
        <v>62</v>
      </c>
      <c r="AH527" s="46">
        <v>27</v>
      </c>
      <c r="AI527" s="46">
        <v>13</v>
      </c>
      <c r="AJ527" s="46">
        <v>156</v>
      </c>
      <c r="AK527" s="46">
        <v>178</v>
      </c>
      <c r="AL527" s="46">
        <v>83</v>
      </c>
      <c r="AM527" s="46">
        <v>24</v>
      </c>
      <c r="AN527" s="46">
        <v>334</v>
      </c>
      <c r="AO527" s="46" t="s">
        <v>12</v>
      </c>
      <c r="AP527" s="46" t="s">
        <v>48</v>
      </c>
      <c r="AR527" s="46" t="s">
        <v>272</v>
      </c>
      <c r="AV527" s="46" t="s">
        <v>255</v>
      </c>
      <c r="AX527" s="46" t="s">
        <v>29</v>
      </c>
      <c r="AZ527" s="46" t="s">
        <v>906</v>
      </c>
      <c r="BA527" s="46" t="b">
        <v>1</v>
      </c>
      <c r="BD527" s="46" t="s">
        <v>256</v>
      </c>
      <c r="BE527" s="46" t="b">
        <v>1</v>
      </c>
      <c r="BL527" s="46" t="b">
        <v>1</v>
      </c>
      <c r="BP527" s="46" t="s">
        <v>237</v>
      </c>
      <c r="BQ527" s="46" t="s">
        <v>242</v>
      </c>
      <c r="BR527" s="46" t="s">
        <v>238</v>
      </c>
      <c r="BS527" s="46" t="s">
        <v>1626</v>
      </c>
      <c r="BT527" s="46" t="s">
        <v>111</v>
      </c>
      <c r="BU527" s="46" t="s">
        <v>1652</v>
      </c>
      <c r="BV527" s="46" t="s">
        <v>1649</v>
      </c>
      <c r="BX527" s="46" t="s">
        <v>352</v>
      </c>
      <c r="BY527" s="46" t="s">
        <v>244</v>
      </c>
      <c r="BZ527" s="46" t="s">
        <v>1975</v>
      </c>
      <c r="CA527" s="46" t="s">
        <v>244</v>
      </c>
      <c r="CB527" s="46" t="s">
        <v>240</v>
      </c>
      <c r="CC527" s="46" t="s">
        <v>1967</v>
      </c>
      <c r="CD527" s="46" t="s">
        <v>237</v>
      </c>
      <c r="CU527" s="46" t="s">
        <v>264</v>
      </c>
      <c r="DA527" s="46" t="s">
        <v>245</v>
      </c>
      <c r="DB527" s="46" t="s">
        <v>245</v>
      </c>
      <c r="DC527" s="46" t="s">
        <v>245</v>
      </c>
      <c r="DD527" s="46" t="s">
        <v>265</v>
      </c>
      <c r="DE527" s="46" t="s">
        <v>246</v>
      </c>
      <c r="DF527" s="46" t="s">
        <v>265</v>
      </c>
      <c r="DG527" s="46" t="s">
        <v>246</v>
      </c>
      <c r="DH527" s="46" t="s">
        <v>247</v>
      </c>
      <c r="DK527" s="46" t="b">
        <f>vw_ET_Dataset_Public[[#This Row],[Event Location:  State PCODE]]=vw_ET_Dataset_Public[[#This Row],[Arrival from: Admin 1 PCODE]]</f>
        <v>1</v>
      </c>
      <c r="DL527" s="46" t="b">
        <f>vw_ET_Dataset_Public[[#This Row],[Event Location:  County PCODE]]=vw_ET_Dataset_Public[[#This Row],[Arrival from: Admin 2 PCODE]]</f>
        <v>1</v>
      </c>
      <c r="DM527" s="46" t="b">
        <f>vw_ET_Dataset_Public[[#This Row],[Event Location:  Payam PCODE]]=vw_ET_Dataset_Public[[#This Row],[Arrival from: Admin 3 PCODE]]</f>
        <v>0</v>
      </c>
      <c r="DN527" s="46" t="s">
        <v>3391</v>
      </c>
    </row>
    <row r="528" spans="1:118" x14ac:dyDescent="0.35">
      <c r="A528" s="46" t="s">
        <v>1385</v>
      </c>
      <c r="B528" s="47">
        <v>44445</v>
      </c>
      <c r="C528" s="47">
        <v>44442</v>
      </c>
      <c r="D528" s="47">
        <v>44445</v>
      </c>
      <c r="E528" s="46" t="s">
        <v>841</v>
      </c>
      <c r="F528" s="46" t="s">
        <v>57</v>
      </c>
      <c r="G528" s="46" t="s">
        <v>1321</v>
      </c>
      <c r="H528" s="46" t="s">
        <v>98</v>
      </c>
      <c r="I528" s="46" t="s">
        <v>1322</v>
      </c>
      <c r="J528" s="46" t="s">
        <v>1320</v>
      </c>
      <c r="K528" s="46" t="s">
        <v>1323</v>
      </c>
      <c r="L528" s="46" t="s">
        <v>1324</v>
      </c>
      <c r="M528" s="46">
        <v>9.2650000000000006</v>
      </c>
      <c r="N528" s="46">
        <v>29.809000000000001</v>
      </c>
      <c r="O528" s="46" t="s">
        <v>232</v>
      </c>
      <c r="P528" s="46" t="s">
        <v>271</v>
      </c>
      <c r="Q528" s="46" t="s">
        <v>6</v>
      </c>
      <c r="R528" s="46" t="b">
        <v>1</v>
      </c>
      <c r="S528" s="46" t="b">
        <v>0</v>
      </c>
      <c r="T528" s="46" t="b">
        <v>0</v>
      </c>
      <c r="U528" s="46" t="b">
        <v>0</v>
      </c>
      <c r="V528" s="46">
        <v>17</v>
      </c>
      <c r="W528" s="46">
        <v>102</v>
      </c>
      <c r="X528" s="46">
        <v>12</v>
      </c>
      <c r="Y528" s="46">
        <v>11</v>
      </c>
      <c r="Z528" s="46">
        <v>6</v>
      </c>
      <c r="AA528" s="46">
        <v>10</v>
      </c>
      <c r="AB528" s="46">
        <v>1</v>
      </c>
      <c r="AC528" s="46">
        <v>0</v>
      </c>
      <c r="AD528" s="46">
        <v>14</v>
      </c>
      <c r="AE528" s="46">
        <v>13</v>
      </c>
      <c r="AF528" s="46">
        <v>9</v>
      </c>
      <c r="AG528" s="46">
        <v>20</v>
      </c>
      <c r="AH528" s="46">
        <v>6</v>
      </c>
      <c r="AI528" s="46">
        <v>0</v>
      </c>
      <c r="AJ528" s="46">
        <v>40</v>
      </c>
      <c r="AK528" s="46">
        <v>62</v>
      </c>
      <c r="AL528" s="46">
        <v>50</v>
      </c>
      <c r="AM528" s="46">
        <v>0</v>
      </c>
      <c r="AN528" s="46">
        <v>102</v>
      </c>
      <c r="AO528" s="46" t="s">
        <v>12</v>
      </c>
      <c r="AP528" s="46" t="s">
        <v>48</v>
      </c>
      <c r="AR528" s="46" t="s">
        <v>272</v>
      </c>
      <c r="AV528" s="46" t="s">
        <v>255</v>
      </c>
      <c r="AX528" s="46" t="s">
        <v>65</v>
      </c>
      <c r="BD528" s="46" t="s">
        <v>237</v>
      </c>
      <c r="BE528" s="46" t="b">
        <v>0</v>
      </c>
      <c r="BF528" s="46" t="b">
        <v>0</v>
      </c>
      <c r="BG528" s="46" t="b">
        <v>0</v>
      </c>
      <c r="BH528" s="46" t="b">
        <v>0</v>
      </c>
      <c r="BI528" s="46" t="b">
        <v>0</v>
      </c>
      <c r="BJ528" s="46" t="b">
        <v>0</v>
      </c>
      <c r="BK528" s="46" t="b">
        <v>0</v>
      </c>
      <c r="BL528" s="46" t="b">
        <v>0</v>
      </c>
      <c r="BM528" s="46" t="b">
        <v>0</v>
      </c>
      <c r="BO528" s="46" t="b">
        <v>0</v>
      </c>
      <c r="BP528" s="46" t="s">
        <v>237</v>
      </c>
      <c r="BQ528" s="46" t="s">
        <v>242</v>
      </c>
      <c r="BR528" s="46" t="s">
        <v>238</v>
      </c>
      <c r="BS528" s="46" t="s">
        <v>841</v>
      </c>
      <c r="BT528" s="46" t="s">
        <v>57</v>
      </c>
      <c r="BU528" s="46" t="s">
        <v>1321</v>
      </c>
      <c r="BV528" s="46" t="s">
        <v>98</v>
      </c>
      <c r="BX528" s="46" t="s">
        <v>1325</v>
      </c>
      <c r="BY528" s="46" t="s">
        <v>1327</v>
      </c>
      <c r="CA528" s="46" t="s">
        <v>1331</v>
      </c>
      <c r="CB528" s="46" t="s">
        <v>1330</v>
      </c>
      <c r="CC528" s="46" t="s">
        <v>1325</v>
      </c>
      <c r="CD528" s="46" t="s">
        <v>237</v>
      </c>
      <c r="CU528" s="46" t="s">
        <v>264</v>
      </c>
      <c r="DA528" s="46" t="s">
        <v>245</v>
      </c>
      <c r="DB528" s="46" t="s">
        <v>245</v>
      </c>
      <c r="DC528" s="46" t="s">
        <v>245</v>
      </c>
      <c r="DD528" s="46" t="s">
        <v>246</v>
      </c>
      <c r="DE528" s="46" t="s">
        <v>246</v>
      </c>
      <c r="DF528" s="46" t="s">
        <v>246</v>
      </c>
      <c r="DG528" s="46" t="s">
        <v>246</v>
      </c>
      <c r="DH528" s="46" t="s">
        <v>247</v>
      </c>
      <c r="DK528" s="46" t="b">
        <f>vw_ET_Dataset_Public[[#This Row],[Event Location:  State PCODE]]=vw_ET_Dataset_Public[[#This Row],[Arrival from: Admin 1 PCODE]]</f>
        <v>1</v>
      </c>
      <c r="DL528" s="46" t="b">
        <f>vw_ET_Dataset_Public[[#This Row],[Event Location:  County PCODE]]=vw_ET_Dataset_Public[[#This Row],[Arrival from: Admin 2 PCODE]]</f>
        <v>1</v>
      </c>
      <c r="DM528" s="46" t="b">
        <f>vw_ET_Dataset_Public[[#This Row],[Event Location:  Payam PCODE]]=vw_ET_Dataset_Public[[#This Row],[Arrival from: Admin 3 PCODE]]</f>
        <v>0</v>
      </c>
      <c r="DN528" s="46" t="s">
        <v>3391</v>
      </c>
    </row>
    <row r="529" spans="1:118" x14ac:dyDescent="0.35">
      <c r="A529" s="46" t="s">
        <v>1374</v>
      </c>
      <c r="B529" s="47">
        <v>44445</v>
      </c>
      <c r="C529" s="47">
        <v>44443</v>
      </c>
      <c r="D529" s="47">
        <v>44445</v>
      </c>
      <c r="E529" s="46" t="s">
        <v>841</v>
      </c>
      <c r="F529" s="46" t="s">
        <v>57</v>
      </c>
      <c r="G529" s="46" t="s">
        <v>1321</v>
      </c>
      <c r="H529" s="46" t="s">
        <v>98</v>
      </c>
      <c r="I529" s="46" t="s">
        <v>1322</v>
      </c>
      <c r="J529" s="46" t="s">
        <v>1320</v>
      </c>
      <c r="K529" s="46" t="s">
        <v>1323</v>
      </c>
      <c r="L529" s="46" t="s">
        <v>1324</v>
      </c>
      <c r="M529" s="46">
        <v>9.2650000000000006</v>
      </c>
      <c r="N529" s="46">
        <v>29.809000000000001</v>
      </c>
      <c r="O529" s="46" t="s">
        <v>232</v>
      </c>
      <c r="P529" s="46" t="s">
        <v>271</v>
      </c>
      <c r="Q529" s="46" t="s">
        <v>6</v>
      </c>
      <c r="R529" s="46" t="b">
        <v>1</v>
      </c>
      <c r="S529" s="46" t="b">
        <v>0</v>
      </c>
      <c r="T529" s="46" t="b">
        <v>0</v>
      </c>
      <c r="U529" s="46" t="b">
        <v>0</v>
      </c>
      <c r="V529" s="46">
        <v>12</v>
      </c>
      <c r="W529" s="46">
        <v>72</v>
      </c>
      <c r="X529" s="46">
        <v>10</v>
      </c>
      <c r="Y529" s="46">
        <v>5</v>
      </c>
      <c r="Z529" s="46">
        <v>4</v>
      </c>
      <c r="AA529" s="46">
        <v>6</v>
      </c>
      <c r="AB529" s="46">
        <v>0</v>
      </c>
      <c r="AC529" s="46">
        <v>0</v>
      </c>
      <c r="AD529" s="46">
        <v>13</v>
      </c>
      <c r="AE529" s="46">
        <v>11</v>
      </c>
      <c r="AF529" s="46">
        <v>5</v>
      </c>
      <c r="AG529" s="46">
        <v>16</v>
      </c>
      <c r="AH529" s="46">
        <v>2</v>
      </c>
      <c r="AI529" s="46">
        <v>0</v>
      </c>
      <c r="AJ529" s="46">
        <v>25</v>
      </c>
      <c r="AK529" s="46">
        <v>47</v>
      </c>
      <c r="AL529" s="46">
        <v>39</v>
      </c>
      <c r="AM529" s="46">
        <v>0</v>
      </c>
      <c r="AN529" s="46">
        <v>72</v>
      </c>
      <c r="AO529" s="46" t="s">
        <v>12</v>
      </c>
      <c r="AP529" s="46" t="s">
        <v>48</v>
      </c>
      <c r="AR529" s="46" t="s">
        <v>272</v>
      </c>
      <c r="AV529" s="46" t="s">
        <v>255</v>
      </c>
      <c r="AX529" s="46" t="s">
        <v>65</v>
      </c>
      <c r="BD529" s="46" t="s">
        <v>256</v>
      </c>
      <c r="BE529" s="46" t="b">
        <v>1</v>
      </c>
      <c r="BF529" s="46" t="b">
        <v>1</v>
      </c>
      <c r="BG529" s="46" t="b">
        <v>0</v>
      </c>
      <c r="BH529" s="46" t="b">
        <v>0</v>
      </c>
      <c r="BI529" s="46" t="b">
        <v>0</v>
      </c>
      <c r="BJ529" s="46" t="b">
        <v>0</v>
      </c>
      <c r="BK529" s="46" t="b">
        <v>0</v>
      </c>
      <c r="BL529" s="46" t="b">
        <v>1</v>
      </c>
      <c r="BM529" s="46" t="b">
        <v>0</v>
      </c>
      <c r="BO529" s="46" t="b">
        <v>0</v>
      </c>
      <c r="BP529" s="46" t="s">
        <v>237</v>
      </c>
      <c r="BQ529" s="46" t="s">
        <v>242</v>
      </c>
      <c r="BR529" s="46" t="s">
        <v>238</v>
      </c>
      <c r="BS529" s="46" t="s">
        <v>841</v>
      </c>
      <c r="BT529" s="46" t="s">
        <v>57</v>
      </c>
      <c r="BU529" s="46" t="s">
        <v>1321</v>
      </c>
      <c r="BV529" s="46" t="s">
        <v>98</v>
      </c>
      <c r="BX529" s="46" t="s">
        <v>1325</v>
      </c>
      <c r="BY529" s="46" t="s">
        <v>1327</v>
      </c>
      <c r="CA529" s="46" t="s">
        <v>1328</v>
      </c>
      <c r="CB529" s="46" t="s">
        <v>1326</v>
      </c>
      <c r="CC529" s="46" t="s">
        <v>1325</v>
      </c>
      <c r="CD529" s="46" t="s">
        <v>237</v>
      </c>
      <c r="CU529" s="46" t="s">
        <v>264</v>
      </c>
      <c r="DA529" s="46" t="s">
        <v>245</v>
      </c>
      <c r="DB529" s="46" t="s">
        <v>245</v>
      </c>
      <c r="DC529" s="46" t="s">
        <v>245</v>
      </c>
      <c r="DD529" s="46" t="s">
        <v>246</v>
      </c>
      <c r="DE529" s="46" t="s">
        <v>246</v>
      </c>
      <c r="DF529" s="46" t="s">
        <v>246</v>
      </c>
      <c r="DG529" s="46" t="s">
        <v>246</v>
      </c>
      <c r="DH529" s="46" t="s">
        <v>247</v>
      </c>
      <c r="DK529" s="46" t="b">
        <f>vw_ET_Dataset_Public[[#This Row],[Event Location:  State PCODE]]=vw_ET_Dataset_Public[[#This Row],[Arrival from: Admin 1 PCODE]]</f>
        <v>1</v>
      </c>
      <c r="DL529" s="46" t="b">
        <f>vw_ET_Dataset_Public[[#This Row],[Event Location:  County PCODE]]=vw_ET_Dataset_Public[[#This Row],[Arrival from: Admin 2 PCODE]]</f>
        <v>1</v>
      </c>
      <c r="DM529" s="46" t="b">
        <f>vw_ET_Dataset_Public[[#This Row],[Event Location:  Payam PCODE]]=vw_ET_Dataset_Public[[#This Row],[Arrival from: Admin 3 PCODE]]</f>
        <v>0</v>
      </c>
      <c r="DN529" s="46" t="s">
        <v>3391</v>
      </c>
    </row>
    <row r="530" spans="1:118" x14ac:dyDescent="0.35">
      <c r="A530" s="46" t="s">
        <v>1548</v>
      </c>
      <c r="B530" s="47">
        <v>44446</v>
      </c>
      <c r="C530" s="47">
        <v>44434</v>
      </c>
      <c r="D530" s="47">
        <v>44446</v>
      </c>
      <c r="E530" s="46" t="s">
        <v>1461</v>
      </c>
      <c r="F530" s="46" t="s">
        <v>105</v>
      </c>
      <c r="G530" s="46" t="s">
        <v>1550</v>
      </c>
      <c r="H530" s="46" t="s">
        <v>106</v>
      </c>
      <c r="I530" s="46" t="s">
        <v>1551</v>
      </c>
      <c r="J530" s="46" t="s">
        <v>1549</v>
      </c>
      <c r="K530" s="46" t="s">
        <v>1552</v>
      </c>
      <c r="L530" s="46" t="s">
        <v>1553</v>
      </c>
      <c r="M530" s="46">
        <v>9.5288358360000007</v>
      </c>
      <c r="N530" s="46">
        <v>31.651464879999999</v>
      </c>
      <c r="O530" s="46" t="s">
        <v>232</v>
      </c>
      <c r="P530" s="46" t="s">
        <v>271</v>
      </c>
      <c r="Q530" s="46" t="s">
        <v>6</v>
      </c>
      <c r="U530" s="46" t="b">
        <v>1</v>
      </c>
      <c r="V530" s="46">
        <v>195</v>
      </c>
      <c r="W530" s="46">
        <v>2092</v>
      </c>
      <c r="X530" s="46">
        <v>90</v>
      </c>
      <c r="Y530" s="46">
        <v>212</v>
      </c>
      <c r="Z530" s="46">
        <v>228</v>
      </c>
      <c r="AA530" s="46">
        <v>241</v>
      </c>
      <c r="AB530" s="46">
        <v>99</v>
      </c>
      <c r="AC530" s="46">
        <v>41</v>
      </c>
      <c r="AD530" s="46">
        <v>113</v>
      </c>
      <c r="AE530" s="46">
        <v>183</v>
      </c>
      <c r="AF530" s="46">
        <v>283</v>
      </c>
      <c r="AG530" s="46">
        <v>437</v>
      </c>
      <c r="AH530" s="46">
        <v>126</v>
      </c>
      <c r="AI530" s="46">
        <v>39</v>
      </c>
      <c r="AJ530" s="46">
        <v>911</v>
      </c>
      <c r="AK530" s="46">
        <v>1181</v>
      </c>
      <c r="AL530" s="46">
        <v>598</v>
      </c>
      <c r="AM530" s="46">
        <v>80</v>
      </c>
      <c r="AN530" s="46">
        <v>2092</v>
      </c>
      <c r="AO530" s="46" t="s">
        <v>13</v>
      </c>
      <c r="AP530" s="46" t="s">
        <v>48</v>
      </c>
      <c r="AR530" s="46" t="s">
        <v>272</v>
      </c>
      <c r="AV530" s="46" t="s">
        <v>1516</v>
      </c>
      <c r="AX530" s="46" t="s">
        <v>65</v>
      </c>
      <c r="BD530" s="46" t="s">
        <v>256</v>
      </c>
      <c r="BE530" s="46" t="b">
        <v>1</v>
      </c>
      <c r="BF530" s="46" t="b">
        <v>1</v>
      </c>
      <c r="BH530" s="46" t="b">
        <v>1</v>
      </c>
      <c r="BI530" s="46" t="b">
        <v>1</v>
      </c>
      <c r="BJ530" s="46" t="b">
        <v>1</v>
      </c>
      <c r="BL530" s="46" t="b">
        <v>1</v>
      </c>
      <c r="BP530" s="46" t="s">
        <v>237</v>
      </c>
      <c r="BQ530" s="46" t="s">
        <v>242</v>
      </c>
      <c r="BR530" s="46" t="s">
        <v>238</v>
      </c>
      <c r="BS530" s="46" t="s">
        <v>260</v>
      </c>
      <c r="BT530" s="46" t="s">
        <v>83</v>
      </c>
      <c r="BU530" s="46" t="s">
        <v>667</v>
      </c>
      <c r="BV530" s="46" t="s">
        <v>88</v>
      </c>
      <c r="BX530" s="46" t="s">
        <v>680</v>
      </c>
      <c r="BY530" s="46" t="s">
        <v>681</v>
      </c>
      <c r="CA530" s="46" t="s">
        <v>1555</v>
      </c>
      <c r="CB530" s="46" t="s">
        <v>1554</v>
      </c>
      <c r="CC530" s="46" t="s">
        <v>680</v>
      </c>
      <c r="CD530" s="46" t="s">
        <v>237</v>
      </c>
      <c r="CU530" s="46" t="s">
        <v>264</v>
      </c>
      <c r="DA530" s="46" t="s">
        <v>265</v>
      </c>
      <c r="DB530" s="46" t="s">
        <v>265</v>
      </c>
      <c r="DC530" s="46" t="s">
        <v>265</v>
      </c>
      <c r="DD530" s="46" t="s">
        <v>265</v>
      </c>
      <c r="DE530" s="46" t="s">
        <v>245</v>
      </c>
      <c r="DF530" s="46" t="s">
        <v>265</v>
      </c>
      <c r="DG530" s="46" t="s">
        <v>265</v>
      </c>
      <c r="DH530" s="46" t="s">
        <v>247</v>
      </c>
      <c r="DK530" s="46" t="b">
        <f>vw_ET_Dataset_Public[[#This Row],[Event Location:  State PCODE]]=vw_ET_Dataset_Public[[#This Row],[Arrival from: Admin 1 PCODE]]</f>
        <v>0</v>
      </c>
      <c r="DL530" s="46" t="b">
        <f>vw_ET_Dataset_Public[[#This Row],[Event Location:  County PCODE]]=vw_ET_Dataset_Public[[#This Row],[Arrival from: Admin 2 PCODE]]</f>
        <v>0</v>
      </c>
      <c r="DM530" s="46" t="b">
        <f>vw_ET_Dataset_Public[[#This Row],[Event Location:  Payam PCODE]]=vw_ET_Dataset_Public[[#This Row],[Arrival from: Admin 3 PCODE]]</f>
        <v>0</v>
      </c>
      <c r="DN530" s="46" t="s">
        <v>3395</v>
      </c>
    </row>
    <row r="531" spans="1:118" x14ac:dyDescent="0.35">
      <c r="A531" s="46" t="s">
        <v>2669</v>
      </c>
      <c r="B531" s="47">
        <v>44446</v>
      </c>
      <c r="C531" s="47">
        <v>44441</v>
      </c>
      <c r="D531" s="47">
        <v>44441</v>
      </c>
      <c r="E531" s="46" t="s">
        <v>841</v>
      </c>
      <c r="F531" s="46" t="s">
        <v>57</v>
      </c>
      <c r="G531" s="46" t="s">
        <v>1321</v>
      </c>
      <c r="H531" s="46" t="s">
        <v>98</v>
      </c>
      <c r="I531" s="46" t="s">
        <v>1403</v>
      </c>
      <c r="J531" s="46" t="s">
        <v>98</v>
      </c>
      <c r="K531" s="46" t="s">
        <v>1421</v>
      </c>
      <c r="L531" s="46" t="s">
        <v>1422</v>
      </c>
      <c r="M531" s="46">
        <v>9.3316400000000002</v>
      </c>
      <c r="N531" s="46">
        <v>29.793399999999998</v>
      </c>
      <c r="O531" s="46" t="s">
        <v>232</v>
      </c>
      <c r="P531" s="46" t="s">
        <v>233</v>
      </c>
      <c r="Q531" s="46" t="s">
        <v>6</v>
      </c>
      <c r="R531" s="46" t="b">
        <v>0</v>
      </c>
      <c r="S531" s="46" t="b">
        <v>0</v>
      </c>
      <c r="T531" s="46" t="b">
        <v>0</v>
      </c>
      <c r="U531" s="46" t="b">
        <v>1</v>
      </c>
      <c r="V531" s="46">
        <v>4</v>
      </c>
      <c r="W531" s="46">
        <v>22</v>
      </c>
      <c r="X531" s="46">
        <v>1</v>
      </c>
      <c r="Y531" s="46">
        <v>2</v>
      </c>
      <c r="Z531" s="46">
        <v>3</v>
      </c>
      <c r="AA531" s="46">
        <v>2</v>
      </c>
      <c r="AB531" s="46">
        <v>1</v>
      </c>
      <c r="AC531" s="46">
        <v>0</v>
      </c>
      <c r="AD531" s="46">
        <v>2</v>
      </c>
      <c r="AE531" s="46">
        <v>2</v>
      </c>
      <c r="AF531" s="46">
        <v>3</v>
      </c>
      <c r="AG531" s="46">
        <v>4</v>
      </c>
      <c r="AH531" s="46">
        <v>1</v>
      </c>
      <c r="AI531" s="46">
        <v>1</v>
      </c>
      <c r="AJ531" s="46">
        <v>9</v>
      </c>
      <c r="AK531" s="46">
        <v>13</v>
      </c>
      <c r="AL531" s="46">
        <v>7</v>
      </c>
      <c r="AM531" s="46">
        <v>1</v>
      </c>
      <c r="AN531" s="46">
        <v>22</v>
      </c>
      <c r="AO531" s="46" t="s">
        <v>13</v>
      </c>
      <c r="AP531" s="46" t="s">
        <v>48</v>
      </c>
      <c r="AR531" s="46" t="s">
        <v>272</v>
      </c>
      <c r="AV531" s="46" t="s">
        <v>255</v>
      </c>
      <c r="AX531" s="46" t="s">
        <v>65</v>
      </c>
      <c r="BD531" s="46" t="s">
        <v>237</v>
      </c>
      <c r="BE531" s="46" t="b">
        <v>0</v>
      </c>
      <c r="BF531" s="46" t="b">
        <v>0</v>
      </c>
      <c r="BG531" s="46" t="b">
        <v>0</v>
      </c>
      <c r="BH531" s="46" t="b">
        <v>0</v>
      </c>
      <c r="BI531" s="46" t="b">
        <v>0</v>
      </c>
      <c r="BJ531" s="46" t="b">
        <v>0</v>
      </c>
      <c r="BK531" s="46" t="b">
        <v>0</v>
      </c>
      <c r="BL531" s="46" t="b">
        <v>0</v>
      </c>
      <c r="BM531" s="46" t="b">
        <v>0</v>
      </c>
      <c r="BO531" s="46" t="b">
        <v>0</v>
      </c>
      <c r="BP531" s="46" t="s">
        <v>237</v>
      </c>
      <c r="BQ531" s="46" t="s">
        <v>242</v>
      </c>
      <c r="BR531" s="46" t="s">
        <v>238</v>
      </c>
      <c r="BS531" s="46" t="s">
        <v>841</v>
      </c>
      <c r="BT531" s="46" t="s">
        <v>57</v>
      </c>
      <c r="BU531" s="46" t="s">
        <v>1321</v>
      </c>
      <c r="BV531" s="46" t="s">
        <v>98</v>
      </c>
      <c r="BX531" s="46" t="s">
        <v>1325</v>
      </c>
      <c r="BY531" s="46" t="s">
        <v>1327</v>
      </c>
      <c r="CA531" s="46" t="s">
        <v>1328</v>
      </c>
      <c r="CB531" s="46" t="s">
        <v>1326</v>
      </c>
      <c r="CC531" s="46" t="s">
        <v>1325</v>
      </c>
      <c r="CD531" s="46" t="s">
        <v>237</v>
      </c>
      <c r="CU531" s="46" t="s">
        <v>264</v>
      </c>
      <c r="DA531" s="46" t="s">
        <v>246</v>
      </c>
      <c r="DB531" s="46" t="s">
        <v>265</v>
      </c>
      <c r="DC531" s="46" t="s">
        <v>246</v>
      </c>
      <c r="DD531" s="46" t="s">
        <v>246</v>
      </c>
      <c r="DE531" s="46" t="s">
        <v>246</v>
      </c>
      <c r="DF531" s="46" t="s">
        <v>246</v>
      </c>
      <c r="DG531" s="46" t="s">
        <v>246</v>
      </c>
      <c r="DH531" s="46" t="s">
        <v>247</v>
      </c>
      <c r="DK531" s="46" t="b">
        <f>vw_ET_Dataset_Public[[#This Row],[Event Location:  State PCODE]]=vw_ET_Dataset_Public[[#This Row],[Arrival from: Admin 1 PCODE]]</f>
        <v>1</v>
      </c>
      <c r="DL531" s="46" t="b">
        <f>vw_ET_Dataset_Public[[#This Row],[Event Location:  County PCODE]]=vw_ET_Dataset_Public[[#This Row],[Arrival from: Admin 2 PCODE]]</f>
        <v>1</v>
      </c>
      <c r="DM531" s="46" t="b">
        <f>vw_ET_Dataset_Public[[#This Row],[Event Location:  Payam PCODE]]=vw_ET_Dataset_Public[[#This Row],[Arrival from: Admin 3 PCODE]]</f>
        <v>0</v>
      </c>
      <c r="DN531" s="46" t="s">
        <v>3391</v>
      </c>
    </row>
    <row r="532" spans="1:118" x14ac:dyDescent="0.35">
      <c r="A532" s="46" t="s">
        <v>1706</v>
      </c>
      <c r="B532" s="47">
        <v>44447</v>
      </c>
      <c r="C532" s="47">
        <v>44433</v>
      </c>
      <c r="D532" s="47">
        <v>44443</v>
      </c>
      <c r="E532" s="46" t="s">
        <v>1626</v>
      </c>
      <c r="F532" s="46" t="s">
        <v>111</v>
      </c>
      <c r="G532" s="46" t="s">
        <v>1699</v>
      </c>
      <c r="H532" s="46" t="s">
        <v>112</v>
      </c>
      <c r="I532" s="46" t="s">
        <v>1700</v>
      </c>
      <c r="J532" s="46" t="s">
        <v>1698</v>
      </c>
      <c r="K532" s="46" t="s">
        <v>1737</v>
      </c>
      <c r="L532" s="46" t="s">
        <v>1738</v>
      </c>
      <c r="M532" s="46">
        <v>8.9390000000000001</v>
      </c>
      <c r="N532" s="46">
        <v>28.012</v>
      </c>
      <c r="O532" s="46" t="s">
        <v>232</v>
      </c>
      <c r="P532" s="46" t="s">
        <v>382</v>
      </c>
      <c r="Q532" s="46" t="s">
        <v>6</v>
      </c>
      <c r="R532" s="46" t="b">
        <v>1</v>
      </c>
      <c r="U532" s="46" t="b">
        <v>1</v>
      </c>
      <c r="V532" s="46">
        <v>417</v>
      </c>
      <c r="W532" s="46">
        <v>2168</v>
      </c>
      <c r="X532" s="46">
        <v>82</v>
      </c>
      <c r="Y532" s="46">
        <v>98</v>
      </c>
      <c r="Z532" s="46">
        <v>215</v>
      </c>
      <c r="AA532" s="46">
        <v>320</v>
      </c>
      <c r="AB532" s="46">
        <v>220</v>
      </c>
      <c r="AC532" s="46">
        <v>62</v>
      </c>
      <c r="AD532" s="46">
        <v>98</v>
      </c>
      <c r="AE532" s="46">
        <v>124</v>
      </c>
      <c r="AF532" s="46">
        <v>221</v>
      </c>
      <c r="AG532" s="46">
        <v>233</v>
      </c>
      <c r="AH532" s="46">
        <v>415</v>
      </c>
      <c r="AI532" s="46">
        <v>80</v>
      </c>
      <c r="AJ532" s="46">
        <v>997</v>
      </c>
      <c r="AK532" s="46">
        <v>1171</v>
      </c>
      <c r="AL532" s="46">
        <v>402</v>
      </c>
      <c r="AM532" s="46">
        <v>142</v>
      </c>
      <c r="AN532" s="46">
        <v>2168</v>
      </c>
      <c r="AO532" s="46" t="s">
        <v>12</v>
      </c>
      <c r="AP532" s="46" t="s">
        <v>48</v>
      </c>
      <c r="AR532" s="46" t="s">
        <v>272</v>
      </c>
      <c r="AV532" s="46" t="s">
        <v>255</v>
      </c>
      <c r="AX532" s="46" t="s">
        <v>65</v>
      </c>
      <c r="BD532" s="46" t="s">
        <v>256</v>
      </c>
      <c r="BE532" s="46" t="b">
        <v>1</v>
      </c>
      <c r="BF532" s="46" t="b">
        <v>1</v>
      </c>
      <c r="BL532" s="46" t="b">
        <v>1</v>
      </c>
      <c r="BP532" s="46" t="s">
        <v>237</v>
      </c>
      <c r="BQ532" s="46" t="s">
        <v>242</v>
      </c>
      <c r="BR532" s="46" t="s">
        <v>238</v>
      </c>
      <c r="BS532" s="46" t="s">
        <v>1626</v>
      </c>
      <c r="BT532" s="46" t="s">
        <v>111</v>
      </c>
      <c r="BU532" s="46" t="s">
        <v>1699</v>
      </c>
      <c r="BV532" s="46" t="s">
        <v>112</v>
      </c>
      <c r="BX532" s="46" t="s">
        <v>1698</v>
      </c>
      <c r="BY532" s="46" t="s">
        <v>1700</v>
      </c>
      <c r="CA532" s="46" t="s">
        <v>244</v>
      </c>
      <c r="CB532" s="46" t="s">
        <v>240</v>
      </c>
      <c r="CC532" s="46" t="s">
        <v>1740</v>
      </c>
      <c r="CD532" s="46" t="s">
        <v>237</v>
      </c>
      <c r="CU532" s="46" t="s">
        <v>237</v>
      </c>
      <c r="DA532" s="46" t="s">
        <v>245</v>
      </c>
      <c r="DB532" s="46" t="s">
        <v>245</v>
      </c>
      <c r="DC532" s="46" t="s">
        <v>265</v>
      </c>
      <c r="DD532" s="46" t="s">
        <v>246</v>
      </c>
      <c r="DE532" s="46" t="s">
        <v>265</v>
      </c>
      <c r="DF532" s="46" t="s">
        <v>246</v>
      </c>
      <c r="DG532" s="46" t="s">
        <v>246</v>
      </c>
      <c r="DH532" s="46" t="s">
        <v>247</v>
      </c>
      <c r="DK532" s="46" t="b">
        <f>vw_ET_Dataset_Public[[#This Row],[Event Location:  State PCODE]]=vw_ET_Dataset_Public[[#This Row],[Arrival from: Admin 1 PCODE]]</f>
        <v>1</v>
      </c>
      <c r="DL532" s="46" t="b">
        <f>vw_ET_Dataset_Public[[#This Row],[Event Location:  County PCODE]]=vw_ET_Dataset_Public[[#This Row],[Arrival from: Admin 2 PCODE]]</f>
        <v>1</v>
      </c>
      <c r="DM532" s="46" t="b">
        <f>vw_ET_Dataset_Public[[#This Row],[Event Location:  Payam PCODE]]=vw_ET_Dataset_Public[[#This Row],[Arrival from: Admin 3 PCODE]]</f>
        <v>1</v>
      </c>
      <c r="DN532" s="46" t="s">
        <v>3390</v>
      </c>
    </row>
    <row r="533" spans="1:118" x14ac:dyDescent="0.35">
      <c r="A533" s="46" t="s">
        <v>2715</v>
      </c>
      <c r="B533" s="47">
        <v>44447</v>
      </c>
      <c r="C533" s="47">
        <v>44433</v>
      </c>
      <c r="D533" s="47">
        <v>44443</v>
      </c>
      <c r="E533" s="46" t="s">
        <v>1626</v>
      </c>
      <c r="F533" s="46" t="s">
        <v>111</v>
      </c>
      <c r="G533" s="46" t="s">
        <v>1699</v>
      </c>
      <c r="H533" s="46" t="s">
        <v>112</v>
      </c>
      <c r="I533" s="46" t="s">
        <v>1700</v>
      </c>
      <c r="J533" s="46" t="s">
        <v>1698</v>
      </c>
      <c r="K533" s="46" t="s">
        <v>1704</v>
      </c>
      <c r="L533" s="46" t="s">
        <v>1705</v>
      </c>
      <c r="M533" s="46">
        <v>8.8800000000000008</v>
      </c>
      <c r="N533" s="46">
        <v>27.98</v>
      </c>
      <c r="O533" s="46" t="s">
        <v>232</v>
      </c>
      <c r="P533" s="46" t="s">
        <v>382</v>
      </c>
      <c r="Q533" s="46" t="s">
        <v>6</v>
      </c>
      <c r="R533" s="46" t="b">
        <v>1</v>
      </c>
      <c r="S533" s="46" t="b">
        <v>0</v>
      </c>
      <c r="T533" s="46" t="b">
        <v>0</v>
      </c>
      <c r="U533" s="46" t="b">
        <v>0</v>
      </c>
      <c r="V533" s="46">
        <v>150</v>
      </c>
      <c r="W533" s="46">
        <v>780</v>
      </c>
      <c r="X533" s="46">
        <v>19</v>
      </c>
      <c r="Y533" s="46">
        <v>23</v>
      </c>
      <c r="Z533" s="46">
        <v>61</v>
      </c>
      <c r="AA533" s="46">
        <v>98</v>
      </c>
      <c r="AB533" s="46">
        <v>74</v>
      </c>
      <c r="AC533" s="46">
        <v>34</v>
      </c>
      <c r="AD533" s="46">
        <v>23</v>
      </c>
      <c r="AE533" s="46">
        <v>33</v>
      </c>
      <c r="AF533" s="46">
        <v>117</v>
      </c>
      <c r="AG533" s="46">
        <v>162</v>
      </c>
      <c r="AH533" s="46">
        <v>88</v>
      </c>
      <c r="AI533" s="46">
        <v>48</v>
      </c>
      <c r="AJ533" s="46">
        <v>309</v>
      </c>
      <c r="AK533" s="46">
        <v>471</v>
      </c>
      <c r="AL533" s="46">
        <v>98</v>
      </c>
      <c r="AM533" s="46">
        <v>82</v>
      </c>
      <c r="AN533" s="46">
        <v>780</v>
      </c>
      <c r="AO533" s="46" t="s">
        <v>13</v>
      </c>
      <c r="AP533" s="46" t="s">
        <v>48</v>
      </c>
      <c r="AR533" s="46" t="s">
        <v>272</v>
      </c>
      <c r="AV533" s="46" t="s">
        <v>255</v>
      </c>
      <c r="AX533" s="46" t="s">
        <v>65</v>
      </c>
      <c r="BD533" s="46" t="s">
        <v>237</v>
      </c>
      <c r="BE533" s="46" t="b">
        <v>0</v>
      </c>
      <c r="BF533" s="46" t="b">
        <v>0</v>
      </c>
      <c r="BG533" s="46" t="b">
        <v>0</v>
      </c>
      <c r="BH533" s="46" t="b">
        <v>0</v>
      </c>
      <c r="BI533" s="46" t="b">
        <v>0</v>
      </c>
      <c r="BJ533" s="46" t="b">
        <v>0</v>
      </c>
      <c r="BK533" s="46" t="b">
        <v>0</v>
      </c>
      <c r="BL533" s="46" t="b">
        <v>0</v>
      </c>
      <c r="BM533" s="46" t="b">
        <v>0</v>
      </c>
      <c r="BO533" s="46" t="b">
        <v>0</v>
      </c>
      <c r="BP533" s="46" t="s">
        <v>237</v>
      </c>
      <c r="BQ533" s="46" t="s">
        <v>242</v>
      </c>
      <c r="BR533" s="46" t="s">
        <v>238</v>
      </c>
      <c r="BS533" s="46" t="s">
        <v>1626</v>
      </c>
      <c r="BT533" s="46" t="s">
        <v>111</v>
      </c>
      <c r="BU533" s="46" t="s">
        <v>1699</v>
      </c>
      <c r="BV533" s="46" t="s">
        <v>112</v>
      </c>
      <c r="BX533" s="46" t="s">
        <v>1698</v>
      </c>
      <c r="BY533" s="46" t="s">
        <v>1700</v>
      </c>
      <c r="CA533" s="46" t="s">
        <v>1704</v>
      </c>
      <c r="CB533" s="46" t="s">
        <v>1705</v>
      </c>
      <c r="CC533" s="46" t="s">
        <v>1698</v>
      </c>
      <c r="CD533" s="46" t="s">
        <v>237</v>
      </c>
      <c r="CU533" s="46" t="s">
        <v>237</v>
      </c>
      <c r="DA533" s="46" t="s">
        <v>265</v>
      </c>
      <c r="DB533" s="46" t="s">
        <v>245</v>
      </c>
      <c r="DC533" s="46" t="s">
        <v>265</v>
      </c>
      <c r="DD533" s="46" t="s">
        <v>246</v>
      </c>
      <c r="DE533" s="46" t="s">
        <v>246</v>
      </c>
      <c r="DF533" s="46" t="s">
        <v>245</v>
      </c>
      <c r="DG533" s="46" t="s">
        <v>246</v>
      </c>
      <c r="DH533" s="46" t="s">
        <v>247</v>
      </c>
      <c r="DK533" s="46" t="b">
        <f>vw_ET_Dataset_Public[[#This Row],[Event Location:  State PCODE]]=vw_ET_Dataset_Public[[#This Row],[Arrival from: Admin 1 PCODE]]</f>
        <v>1</v>
      </c>
      <c r="DL533" s="46" t="b">
        <f>vw_ET_Dataset_Public[[#This Row],[Event Location:  County PCODE]]=vw_ET_Dataset_Public[[#This Row],[Arrival from: Admin 2 PCODE]]</f>
        <v>1</v>
      </c>
      <c r="DM533" s="46" t="b">
        <f>vw_ET_Dataset_Public[[#This Row],[Event Location:  Payam PCODE]]=vw_ET_Dataset_Public[[#This Row],[Arrival from: Admin 3 PCODE]]</f>
        <v>1</v>
      </c>
      <c r="DN533" s="46" t="s">
        <v>3390</v>
      </c>
    </row>
    <row r="534" spans="1:118" x14ac:dyDescent="0.35">
      <c r="A534" s="46" t="s">
        <v>1739</v>
      </c>
      <c r="B534" s="47">
        <v>44447</v>
      </c>
      <c r="C534" s="47">
        <v>44433</v>
      </c>
      <c r="D534" s="47">
        <v>44443</v>
      </c>
      <c r="E534" s="46" t="s">
        <v>1626</v>
      </c>
      <c r="F534" s="46" t="s">
        <v>111</v>
      </c>
      <c r="G534" s="46" t="s">
        <v>1699</v>
      </c>
      <c r="H534" s="46" t="s">
        <v>112</v>
      </c>
      <c r="I534" s="46" t="s">
        <v>1700</v>
      </c>
      <c r="J534" s="46" t="s">
        <v>1698</v>
      </c>
      <c r="K534" s="46" t="s">
        <v>1709</v>
      </c>
      <c r="L534" s="46" t="s">
        <v>1710</v>
      </c>
      <c r="M534" s="46">
        <v>8.9412097930000005</v>
      </c>
      <c r="N534" s="46">
        <v>27.97929955</v>
      </c>
      <c r="O534" s="46" t="s">
        <v>253</v>
      </c>
      <c r="P534" s="46" t="s">
        <v>382</v>
      </c>
      <c r="Q534" s="46" t="s">
        <v>6</v>
      </c>
      <c r="R534" s="46" t="b">
        <v>1</v>
      </c>
      <c r="S534" s="46" t="b">
        <v>0</v>
      </c>
      <c r="T534" s="46" t="b">
        <v>0</v>
      </c>
      <c r="U534" s="46" t="b">
        <v>0</v>
      </c>
      <c r="V534" s="46">
        <v>373</v>
      </c>
      <c r="W534" s="46">
        <v>2054</v>
      </c>
      <c r="X534" s="46">
        <v>56</v>
      </c>
      <c r="Y534" s="46">
        <v>94</v>
      </c>
      <c r="Z534" s="46">
        <v>215</v>
      </c>
      <c r="AA534" s="46">
        <v>321</v>
      </c>
      <c r="AB534" s="46">
        <v>186</v>
      </c>
      <c r="AC534" s="46">
        <v>46</v>
      </c>
      <c r="AD534" s="46">
        <v>68</v>
      </c>
      <c r="AE534" s="46">
        <v>113</v>
      </c>
      <c r="AF534" s="46">
        <v>256</v>
      </c>
      <c r="AG534" s="46">
        <v>368</v>
      </c>
      <c r="AH534" s="46">
        <v>236</v>
      </c>
      <c r="AI534" s="46">
        <v>95</v>
      </c>
      <c r="AJ534" s="46">
        <v>918</v>
      </c>
      <c r="AK534" s="46">
        <v>1136</v>
      </c>
      <c r="AL534" s="46">
        <v>331</v>
      </c>
      <c r="AM534" s="46">
        <v>141</v>
      </c>
      <c r="AN534" s="46">
        <v>2054</v>
      </c>
      <c r="AO534" s="46" t="s">
        <v>12</v>
      </c>
      <c r="AP534" s="46" t="s">
        <v>48</v>
      </c>
      <c r="AR534" s="46" t="s">
        <v>272</v>
      </c>
      <c r="AV534" s="46" t="s">
        <v>255</v>
      </c>
      <c r="AX534" s="46" t="s">
        <v>65</v>
      </c>
      <c r="BD534" s="46" t="s">
        <v>256</v>
      </c>
      <c r="BE534" s="46" t="b">
        <v>1</v>
      </c>
      <c r="BF534" s="46" t="b">
        <v>1</v>
      </c>
      <c r="BG534" s="46" t="b">
        <v>0</v>
      </c>
      <c r="BH534" s="46" t="b">
        <v>0</v>
      </c>
      <c r="BI534" s="46" t="b">
        <v>0</v>
      </c>
      <c r="BJ534" s="46" t="b">
        <v>0</v>
      </c>
      <c r="BK534" s="46" t="b">
        <v>0</v>
      </c>
      <c r="BL534" s="46" t="b">
        <v>0</v>
      </c>
      <c r="BM534" s="46" t="b">
        <v>0</v>
      </c>
      <c r="BO534" s="46" t="b">
        <v>0</v>
      </c>
      <c r="BP534" s="46" t="s">
        <v>237</v>
      </c>
      <c r="BQ534" s="46" t="s">
        <v>242</v>
      </c>
      <c r="BR534" s="46" t="s">
        <v>238</v>
      </c>
      <c r="BS534" s="46" t="s">
        <v>1626</v>
      </c>
      <c r="BT534" s="46" t="s">
        <v>111</v>
      </c>
      <c r="BU534" s="46" t="s">
        <v>1699</v>
      </c>
      <c r="BV534" s="46" t="s">
        <v>112</v>
      </c>
      <c r="BX534" s="46" t="s">
        <v>1698</v>
      </c>
      <c r="BY534" s="46" t="s">
        <v>1700</v>
      </c>
      <c r="CA534" s="46" t="s">
        <v>244</v>
      </c>
      <c r="CB534" s="46" t="s">
        <v>240</v>
      </c>
      <c r="CC534" s="46" t="s">
        <v>1711</v>
      </c>
      <c r="CD534" s="46" t="s">
        <v>237</v>
      </c>
      <c r="CU534" s="46" t="s">
        <v>237</v>
      </c>
      <c r="DA534" s="46" t="s">
        <v>245</v>
      </c>
      <c r="DB534" s="46" t="s">
        <v>245</v>
      </c>
      <c r="DC534" s="46" t="s">
        <v>265</v>
      </c>
      <c r="DD534" s="46" t="s">
        <v>246</v>
      </c>
      <c r="DE534" s="46" t="s">
        <v>265</v>
      </c>
      <c r="DF534" s="46" t="s">
        <v>265</v>
      </c>
      <c r="DG534" s="46" t="s">
        <v>246</v>
      </c>
      <c r="DH534" s="46" t="s">
        <v>247</v>
      </c>
      <c r="DK534" s="46" t="b">
        <f>vw_ET_Dataset_Public[[#This Row],[Event Location:  State PCODE]]=vw_ET_Dataset_Public[[#This Row],[Arrival from: Admin 1 PCODE]]</f>
        <v>1</v>
      </c>
      <c r="DL534" s="46" t="b">
        <f>vw_ET_Dataset_Public[[#This Row],[Event Location:  County PCODE]]=vw_ET_Dataset_Public[[#This Row],[Arrival from: Admin 2 PCODE]]</f>
        <v>1</v>
      </c>
      <c r="DM534" s="46" t="b">
        <f>vw_ET_Dataset_Public[[#This Row],[Event Location:  Payam PCODE]]=vw_ET_Dataset_Public[[#This Row],[Arrival from: Admin 3 PCODE]]</f>
        <v>1</v>
      </c>
      <c r="DN534" s="46" t="s">
        <v>3390</v>
      </c>
    </row>
    <row r="535" spans="1:118" x14ac:dyDescent="0.35">
      <c r="A535" s="46" t="s">
        <v>2717</v>
      </c>
      <c r="B535" s="47">
        <v>44447</v>
      </c>
      <c r="C535" s="47">
        <v>44433</v>
      </c>
      <c r="D535" s="47">
        <v>44443</v>
      </c>
      <c r="E535" s="46" t="s">
        <v>1626</v>
      </c>
      <c r="F535" s="46" t="s">
        <v>111</v>
      </c>
      <c r="G535" s="46" t="s">
        <v>1699</v>
      </c>
      <c r="H535" s="46" t="s">
        <v>112</v>
      </c>
      <c r="I535" s="46" t="s">
        <v>1700</v>
      </c>
      <c r="J535" s="46" t="s">
        <v>1698</v>
      </c>
      <c r="K535" s="46" t="s">
        <v>1732</v>
      </c>
      <c r="L535" s="46" t="s">
        <v>1733</v>
      </c>
      <c r="M535" s="46">
        <v>8.92</v>
      </c>
      <c r="N535" s="46">
        <v>27.920999999999999</v>
      </c>
      <c r="O535" s="46" t="s">
        <v>232</v>
      </c>
      <c r="P535" s="46" t="s">
        <v>382</v>
      </c>
      <c r="Q535" s="46" t="s">
        <v>6</v>
      </c>
      <c r="R535" s="46" t="b">
        <v>1</v>
      </c>
      <c r="V535" s="46">
        <v>227</v>
      </c>
      <c r="W535" s="46">
        <v>1180</v>
      </c>
      <c r="X535" s="46">
        <v>21</v>
      </c>
      <c r="Y535" s="46">
        <v>54</v>
      </c>
      <c r="Z535" s="46">
        <v>113</v>
      </c>
      <c r="AA535" s="46">
        <v>152</v>
      </c>
      <c r="AB535" s="46">
        <v>156</v>
      </c>
      <c r="AC535" s="46">
        <v>38</v>
      </c>
      <c r="AD535" s="46">
        <v>32</v>
      </c>
      <c r="AE535" s="46">
        <v>68</v>
      </c>
      <c r="AF535" s="46">
        <v>167</v>
      </c>
      <c r="AG535" s="46">
        <v>218</v>
      </c>
      <c r="AH535" s="46">
        <v>117</v>
      </c>
      <c r="AI535" s="46">
        <v>44</v>
      </c>
      <c r="AJ535" s="46">
        <v>534</v>
      </c>
      <c r="AK535" s="46">
        <v>646</v>
      </c>
      <c r="AL535" s="46">
        <v>175</v>
      </c>
      <c r="AM535" s="46">
        <v>82</v>
      </c>
      <c r="AN535" s="46">
        <v>1180</v>
      </c>
      <c r="AO535" s="46" t="s">
        <v>12</v>
      </c>
      <c r="AP535" s="46" t="s">
        <v>48</v>
      </c>
      <c r="AR535" s="46" t="s">
        <v>272</v>
      </c>
      <c r="AV535" s="46" t="s">
        <v>255</v>
      </c>
      <c r="AX535" s="46" t="s">
        <v>65</v>
      </c>
      <c r="BD535" s="46" t="s">
        <v>256</v>
      </c>
      <c r="BE535" s="46" t="b">
        <v>1</v>
      </c>
      <c r="BF535" s="46" t="b">
        <v>1</v>
      </c>
      <c r="BP535" s="46" t="s">
        <v>237</v>
      </c>
      <c r="BQ535" s="46" t="s">
        <v>242</v>
      </c>
      <c r="BR535" s="46" t="s">
        <v>238</v>
      </c>
      <c r="BS535" s="46" t="s">
        <v>1626</v>
      </c>
      <c r="BT535" s="46" t="s">
        <v>111</v>
      </c>
      <c r="BU535" s="46" t="s">
        <v>1699</v>
      </c>
      <c r="BV535" s="46" t="s">
        <v>112</v>
      </c>
      <c r="BX535" s="46" t="s">
        <v>1698</v>
      </c>
      <c r="BY535" s="46" t="s">
        <v>1700</v>
      </c>
      <c r="CA535" s="46" t="s">
        <v>1735</v>
      </c>
      <c r="CB535" s="46" t="s">
        <v>1734</v>
      </c>
      <c r="CC535" s="46" t="s">
        <v>1698</v>
      </c>
      <c r="CD535" s="46" t="s">
        <v>237</v>
      </c>
      <c r="CU535" s="46" t="s">
        <v>237</v>
      </c>
      <c r="DA535" s="46" t="s">
        <v>265</v>
      </c>
      <c r="DB535" s="46" t="s">
        <v>245</v>
      </c>
      <c r="DC535" s="46" t="s">
        <v>265</v>
      </c>
      <c r="DD535" s="46" t="s">
        <v>246</v>
      </c>
      <c r="DE535" s="46" t="s">
        <v>246</v>
      </c>
      <c r="DF535" s="46" t="s">
        <v>245</v>
      </c>
      <c r="DG535" s="46" t="s">
        <v>246</v>
      </c>
      <c r="DH535" s="46" t="s">
        <v>247</v>
      </c>
      <c r="DK535" s="46" t="b">
        <f>vw_ET_Dataset_Public[[#This Row],[Event Location:  State PCODE]]=vw_ET_Dataset_Public[[#This Row],[Arrival from: Admin 1 PCODE]]</f>
        <v>1</v>
      </c>
      <c r="DL535" s="46" t="b">
        <f>vw_ET_Dataset_Public[[#This Row],[Event Location:  County PCODE]]=vw_ET_Dataset_Public[[#This Row],[Arrival from: Admin 2 PCODE]]</f>
        <v>1</v>
      </c>
      <c r="DM535" s="46" t="b">
        <f>vw_ET_Dataset_Public[[#This Row],[Event Location:  Payam PCODE]]=vw_ET_Dataset_Public[[#This Row],[Arrival from: Admin 3 PCODE]]</f>
        <v>1</v>
      </c>
      <c r="DN535" s="46" t="s">
        <v>3390</v>
      </c>
    </row>
    <row r="536" spans="1:118" x14ac:dyDescent="0.35">
      <c r="A536" s="46" t="s">
        <v>1799</v>
      </c>
      <c r="B536" s="47">
        <v>44447</v>
      </c>
      <c r="C536" s="47">
        <v>44433</v>
      </c>
      <c r="D536" s="47">
        <v>44443</v>
      </c>
      <c r="E536" s="46" t="s">
        <v>1626</v>
      </c>
      <c r="F536" s="46" t="s">
        <v>111</v>
      </c>
      <c r="G536" s="46" t="s">
        <v>1699</v>
      </c>
      <c r="H536" s="46" t="s">
        <v>112</v>
      </c>
      <c r="I536" s="46" t="s">
        <v>1700</v>
      </c>
      <c r="J536" s="46" t="s">
        <v>1698</v>
      </c>
      <c r="K536" s="46" t="s">
        <v>1741</v>
      </c>
      <c r="L536" s="46" t="s">
        <v>1742</v>
      </c>
      <c r="M536" s="46">
        <v>8.9760000000000009</v>
      </c>
      <c r="N536" s="46">
        <v>27.978000000000002</v>
      </c>
      <c r="O536" s="46" t="s">
        <v>232</v>
      </c>
      <c r="P536" s="46" t="s">
        <v>382</v>
      </c>
      <c r="Q536" s="46" t="s">
        <v>6</v>
      </c>
      <c r="R536" s="46" t="b">
        <v>1</v>
      </c>
      <c r="V536" s="46">
        <v>198</v>
      </c>
      <c r="W536" s="46">
        <v>1030</v>
      </c>
      <c r="X536" s="46">
        <v>36</v>
      </c>
      <c r="Y536" s="46">
        <v>23</v>
      </c>
      <c r="Z536" s="46">
        <v>74</v>
      </c>
      <c r="AA536" s="46">
        <v>141</v>
      </c>
      <c r="AB536" s="46">
        <v>99</v>
      </c>
      <c r="AC536" s="46">
        <v>33</v>
      </c>
      <c r="AD536" s="46">
        <v>23</v>
      </c>
      <c r="AE536" s="46">
        <v>76</v>
      </c>
      <c r="AF536" s="46">
        <v>173</v>
      </c>
      <c r="AG536" s="46">
        <v>213</v>
      </c>
      <c r="AH536" s="46">
        <v>88</v>
      </c>
      <c r="AI536" s="46">
        <v>51</v>
      </c>
      <c r="AJ536" s="46">
        <v>406</v>
      </c>
      <c r="AK536" s="46">
        <v>624</v>
      </c>
      <c r="AL536" s="46">
        <v>158</v>
      </c>
      <c r="AM536" s="46">
        <v>84</v>
      </c>
      <c r="AN536" s="46">
        <v>1030</v>
      </c>
      <c r="AO536" s="46" t="s">
        <v>12</v>
      </c>
      <c r="AP536" s="46" t="s">
        <v>48</v>
      </c>
      <c r="AR536" s="46" t="s">
        <v>409</v>
      </c>
      <c r="AV536" s="46" t="s">
        <v>255</v>
      </c>
      <c r="AX536" s="46" t="s">
        <v>65</v>
      </c>
      <c r="BD536" s="46" t="s">
        <v>256</v>
      </c>
      <c r="BE536" s="46" t="b">
        <v>1</v>
      </c>
      <c r="BF536" s="46" t="b">
        <v>1</v>
      </c>
      <c r="BH536" s="46" t="b">
        <v>1</v>
      </c>
      <c r="BP536" s="46" t="s">
        <v>237</v>
      </c>
      <c r="BQ536" s="46" t="s">
        <v>242</v>
      </c>
      <c r="BR536" s="46" t="s">
        <v>238</v>
      </c>
      <c r="BS536" s="46" t="s">
        <v>1626</v>
      </c>
      <c r="BT536" s="46" t="s">
        <v>111</v>
      </c>
      <c r="BU536" s="46" t="s">
        <v>1699</v>
      </c>
      <c r="BV536" s="46" t="s">
        <v>112</v>
      </c>
      <c r="BX536" s="46" t="s">
        <v>1698</v>
      </c>
      <c r="BY536" s="46" t="s">
        <v>1700</v>
      </c>
      <c r="CA536" s="46" t="s">
        <v>244</v>
      </c>
      <c r="CB536" s="46" t="s">
        <v>240</v>
      </c>
      <c r="CC536" s="46" t="s">
        <v>1743</v>
      </c>
      <c r="CD536" s="46" t="s">
        <v>237</v>
      </c>
      <c r="CU536" s="46" t="s">
        <v>237</v>
      </c>
      <c r="DA536" s="46" t="s">
        <v>245</v>
      </c>
      <c r="DB536" s="46" t="s">
        <v>245</v>
      </c>
      <c r="DC536" s="46" t="s">
        <v>265</v>
      </c>
      <c r="DD536" s="46" t="s">
        <v>246</v>
      </c>
      <c r="DE536" s="46" t="s">
        <v>246</v>
      </c>
      <c r="DF536" s="46" t="s">
        <v>245</v>
      </c>
      <c r="DG536" s="46" t="s">
        <v>246</v>
      </c>
      <c r="DH536" s="46" t="s">
        <v>247</v>
      </c>
      <c r="DK536" s="46" t="b">
        <f>vw_ET_Dataset_Public[[#This Row],[Event Location:  State PCODE]]=vw_ET_Dataset_Public[[#This Row],[Arrival from: Admin 1 PCODE]]</f>
        <v>1</v>
      </c>
      <c r="DL536" s="46" t="b">
        <f>vw_ET_Dataset_Public[[#This Row],[Event Location:  County PCODE]]=vw_ET_Dataset_Public[[#This Row],[Arrival from: Admin 2 PCODE]]</f>
        <v>1</v>
      </c>
      <c r="DM536" s="46" t="b">
        <f>vw_ET_Dataset_Public[[#This Row],[Event Location:  Payam PCODE]]=vw_ET_Dataset_Public[[#This Row],[Arrival from: Admin 3 PCODE]]</f>
        <v>1</v>
      </c>
      <c r="DN536" s="46" t="s">
        <v>3390</v>
      </c>
    </row>
    <row r="537" spans="1:118" x14ac:dyDescent="0.35">
      <c r="A537" s="46" t="s">
        <v>2716</v>
      </c>
      <c r="B537" s="47">
        <v>44447</v>
      </c>
      <c r="C537" s="47">
        <v>44433</v>
      </c>
      <c r="D537" s="47">
        <v>44443</v>
      </c>
      <c r="E537" s="46" t="s">
        <v>1626</v>
      </c>
      <c r="F537" s="46" t="s">
        <v>111</v>
      </c>
      <c r="G537" s="46" t="s">
        <v>1699</v>
      </c>
      <c r="H537" s="46" t="s">
        <v>112</v>
      </c>
      <c r="I537" s="46" t="s">
        <v>1700</v>
      </c>
      <c r="J537" s="46" t="s">
        <v>1698</v>
      </c>
      <c r="K537" s="46" t="s">
        <v>1712</v>
      </c>
      <c r="L537" s="46" t="s">
        <v>1713</v>
      </c>
      <c r="M537" s="46">
        <v>8.8999998100000006</v>
      </c>
      <c r="N537" s="46">
        <v>27.969999659999999</v>
      </c>
      <c r="O537" s="46" t="s">
        <v>232</v>
      </c>
      <c r="P537" s="46" t="s">
        <v>302</v>
      </c>
      <c r="Q537" s="46" t="s">
        <v>6</v>
      </c>
      <c r="R537" s="46" t="b">
        <v>1</v>
      </c>
      <c r="S537" s="46" t="b">
        <v>0</v>
      </c>
      <c r="T537" s="46" t="b">
        <v>0</v>
      </c>
      <c r="U537" s="46" t="b">
        <v>1</v>
      </c>
      <c r="V537" s="46">
        <v>348</v>
      </c>
      <c r="W537" s="46">
        <v>1810</v>
      </c>
      <c r="X537" s="46">
        <v>53</v>
      </c>
      <c r="Y537" s="46">
        <v>94</v>
      </c>
      <c r="Z537" s="46">
        <v>145</v>
      </c>
      <c r="AA537" s="46">
        <v>293</v>
      </c>
      <c r="AB537" s="46">
        <v>219</v>
      </c>
      <c r="AC537" s="46">
        <v>41</v>
      </c>
      <c r="AD537" s="46">
        <v>75</v>
      </c>
      <c r="AE537" s="46">
        <v>142</v>
      </c>
      <c r="AF537" s="46">
        <v>198</v>
      </c>
      <c r="AG537" s="46">
        <v>239</v>
      </c>
      <c r="AH537" s="46">
        <v>233</v>
      </c>
      <c r="AI537" s="46">
        <v>78</v>
      </c>
      <c r="AJ537" s="46">
        <v>845</v>
      </c>
      <c r="AK537" s="46">
        <v>965</v>
      </c>
      <c r="AL537" s="46">
        <v>364</v>
      </c>
      <c r="AM537" s="46">
        <v>119</v>
      </c>
      <c r="AN537" s="46">
        <v>1810</v>
      </c>
      <c r="AO537" s="46" t="s">
        <v>13</v>
      </c>
      <c r="AP537" s="46" t="s">
        <v>48</v>
      </c>
      <c r="AR537" s="46" t="s">
        <v>272</v>
      </c>
      <c r="AV537" s="46" t="s">
        <v>255</v>
      </c>
      <c r="AX537" s="46" t="s">
        <v>65</v>
      </c>
      <c r="BD537" s="46" t="s">
        <v>256</v>
      </c>
      <c r="BE537" s="46" t="b">
        <v>1</v>
      </c>
      <c r="BF537" s="46" t="b">
        <v>1</v>
      </c>
      <c r="BG537" s="46" t="b">
        <v>0</v>
      </c>
      <c r="BH537" s="46" t="b">
        <v>0</v>
      </c>
      <c r="BI537" s="46" t="b">
        <v>0</v>
      </c>
      <c r="BJ537" s="46" t="b">
        <v>0</v>
      </c>
      <c r="BK537" s="46" t="b">
        <v>0</v>
      </c>
      <c r="BL537" s="46" t="b">
        <v>0</v>
      </c>
      <c r="BM537" s="46" t="b">
        <v>0</v>
      </c>
      <c r="BO537" s="46" t="b">
        <v>0</v>
      </c>
      <c r="BP537" s="46" t="s">
        <v>237</v>
      </c>
      <c r="BQ537" s="46" t="s">
        <v>242</v>
      </c>
      <c r="BR537" s="46" t="s">
        <v>238</v>
      </c>
      <c r="BS537" s="46" t="s">
        <v>1626</v>
      </c>
      <c r="BT537" s="46" t="s">
        <v>111</v>
      </c>
      <c r="BU537" s="46" t="s">
        <v>1699</v>
      </c>
      <c r="BV537" s="46" t="s">
        <v>112</v>
      </c>
      <c r="BX537" s="46" t="s">
        <v>1698</v>
      </c>
      <c r="BY537" s="46" t="s">
        <v>1700</v>
      </c>
      <c r="CA537" s="46" t="s">
        <v>244</v>
      </c>
      <c r="CB537" s="46" t="s">
        <v>240</v>
      </c>
      <c r="CC537" s="46" t="s">
        <v>1714</v>
      </c>
      <c r="CD537" s="46" t="s">
        <v>237</v>
      </c>
      <c r="CU537" s="46" t="s">
        <v>237</v>
      </c>
      <c r="DA537" s="46" t="s">
        <v>265</v>
      </c>
      <c r="DB537" s="46" t="s">
        <v>245</v>
      </c>
      <c r="DC537" s="46" t="s">
        <v>265</v>
      </c>
      <c r="DD537" s="46" t="s">
        <v>246</v>
      </c>
      <c r="DE537" s="46" t="s">
        <v>246</v>
      </c>
      <c r="DF537" s="46" t="s">
        <v>265</v>
      </c>
      <c r="DG537" s="46" t="s">
        <v>246</v>
      </c>
      <c r="DH537" s="46" t="s">
        <v>247</v>
      </c>
      <c r="DK537" s="46" t="b">
        <f>vw_ET_Dataset_Public[[#This Row],[Event Location:  State PCODE]]=vw_ET_Dataset_Public[[#This Row],[Arrival from: Admin 1 PCODE]]</f>
        <v>1</v>
      </c>
      <c r="DL537" s="46" t="b">
        <f>vw_ET_Dataset_Public[[#This Row],[Event Location:  County PCODE]]=vw_ET_Dataset_Public[[#This Row],[Arrival from: Admin 2 PCODE]]</f>
        <v>1</v>
      </c>
      <c r="DM537" s="46" t="b">
        <f>vw_ET_Dataset_Public[[#This Row],[Event Location:  Payam PCODE]]=vw_ET_Dataset_Public[[#This Row],[Arrival from: Admin 3 PCODE]]</f>
        <v>1</v>
      </c>
      <c r="DN537" s="46" t="s">
        <v>3390</v>
      </c>
    </row>
    <row r="538" spans="1:118" x14ac:dyDescent="0.35">
      <c r="A538" s="46" t="s">
        <v>1703</v>
      </c>
      <c r="B538" s="47">
        <v>44448</v>
      </c>
      <c r="C538" s="47">
        <v>44433</v>
      </c>
      <c r="D538" s="47">
        <v>44443</v>
      </c>
      <c r="E538" s="46" t="s">
        <v>1626</v>
      </c>
      <c r="F538" s="46" t="s">
        <v>111</v>
      </c>
      <c r="G538" s="46" t="s">
        <v>1699</v>
      </c>
      <c r="H538" s="46" t="s">
        <v>112</v>
      </c>
      <c r="I538" s="46" t="s">
        <v>1700</v>
      </c>
      <c r="J538" s="46" t="s">
        <v>1698</v>
      </c>
      <c r="K538" s="46" t="s">
        <v>1701</v>
      </c>
      <c r="L538" s="46" t="s">
        <v>1702</v>
      </c>
      <c r="M538" s="46">
        <v>8.8527539999999991</v>
      </c>
      <c r="N538" s="46">
        <v>28.012</v>
      </c>
      <c r="O538" s="46" t="s">
        <v>232</v>
      </c>
      <c r="P538" s="46" t="s">
        <v>233</v>
      </c>
      <c r="Q538" s="46" t="s">
        <v>6</v>
      </c>
      <c r="R538" s="46" t="b">
        <v>1</v>
      </c>
      <c r="U538" s="46" t="b">
        <v>1</v>
      </c>
      <c r="V538" s="46">
        <v>185</v>
      </c>
      <c r="W538" s="46">
        <v>962</v>
      </c>
      <c r="X538" s="46">
        <v>13</v>
      </c>
      <c r="Y538" s="46">
        <v>43</v>
      </c>
      <c r="Z538" s="46">
        <v>94</v>
      </c>
      <c r="AA538" s="46">
        <v>130</v>
      </c>
      <c r="AB538" s="46">
        <v>119</v>
      </c>
      <c r="AC538" s="46">
        <v>31</v>
      </c>
      <c r="AD538" s="46">
        <v>23</v>
      </c>
      <c r="AE538" s="46">
        <v>55</v>
      </c>
      <c r="AF538" s="46">
        <v>144</v>
      </c>
      <c r="AG538" s="46">
        <v>188</v>
      </c>
      <c r="AH538" s="46">
        <v>85</v>
      </c>
      <c r="AI538" s="46">
        <v>37</v>
      </c>
      <c r="AJ538" s="46">
        <v>430</v>
      </c>
      <c r="AK538" s="46">
        <v>532</v>
      </c>
      <c r="AL538" s="46">
        <v>134</v>
      </c>
      <c r="AM538" s="46">
        <v>68</v>
      </c>
      <c r="AN538" s="46">
        <v>962</v>
      </c>
      <c r="AO538" s="46" t="s">
        <v>12</v>
      </c>
      <c r="AP538" s="46" t="s">
        <v>48</v>
      </c>
      <c r="AR538" s="46" t="s">
        <v>272</v>
      </c>
      <c r="AV538" s="46" t="s">
        <v>255</v>
      </c>
      <c r="AX538" s="46" t="s">
        <v>65</v>
      </c>
      <c r="BD538" s="46" t="s">
        <v>256</v>
      </c>
      <c r="BE538" s="46" t="b">
        <v>1</v>
      </c>
      <c r="BF538" s="46" t="b">
        <v>1</v>
      </c>
      <c r="BP538" s="46" t="s">
        <v>237</v>
      </c>
      <c r="BQ538" s="46" t="s">
        <v>242</v>
      </c>
      <c r="BR538" s="46" t="s">
        <v>238</v>
      </c>
      <c r="BS538" s="46" t="s">
        <v>1626</v>
      </c>
      <c r="BT538" s="46" t="s">
        <v>111</v>
      </c>
      <c r="BU538" s="46" t="s">
        <v>1699</v>
      </c>
      <c r="BV538" s="46" t="s">
        <v>112</v>
      </c>
      <c r="BX538" s="46" t="s">
        <v>1698</v>
      </c>
      <c r="BY538" s="46" t="s">
        <v>1700</v>
      </c>
      <c r="CA538" s="46" t="s">
        <v>1701</v>
      </c>
      <c r="CB538" s="46" t="s">
        <v>1702</v>
      </c>
      <c r="CC538" s="46" t="s">
        <v>1698</v>
      </c>
      <c r="CD538" s="46" t="s">
        <v>237</v>
      </c>
      <c r="CU538" s="46" t="s">
        <v>237</v>
      </c>
      <c r="DA538" s="46" t="s">
        <v>265</v>
      </c>
      <c r="DB538" s="46" t="s">
        <v>245</v>
      </c>
      <c r="DC538" s="46" t="s">
        <v>265</v>
      </c>
      <c r="DD538" s="46" t="s">
        <v>246</v>
      </c>
      <c r="DE538" s="46" t="s">
        <v>265</v>
      </c>
      <c r="DF538" s="46" t="s">
        <v>245</v>
      </c>
      <c r="DG538" s="46" t="s">
        <v>246</v>
      </c>
      <c r="DH538" s="46" t="s">
        <v>247</v>
      </c>
      <c r="DK538" s="46" t="b">
        <f>vw_ET_Dataset_Public[[#This Row],[Event Location:  State PCODE]]=vw_ET_Dataset_Public[[#This Row],[Arrival from: Admin 1 PCODE]]</f>
        <v>1</v>
      </c>
      <c r="DL538" s="46" t="b">
        <f>vw_ET_Dataset_Public[[#This Row],[Event Location:  County PCODE]]=vw_ET_Dataset_Public[[#This Row],[Arrival from: Admin 2 PCODE]]</f>
        <v>1</v>
      </c>
      <c r="DM538" s="46" t="b">
        <f>vw_ET_Dataset_Public[[#This Row],[Event Location:  Payam PCODE]]=vw_ET_Dataset_Public[[#This Row],[Arrival from: Admin 3 PCODE]]</f>
        <v>1</v>
      </c>
      <c r="DN538" s="46" t="s">
        <v>3390</v>
      </c>
    </row>
    <row r="539" spans="1:118" x14ac:dyDescent="0.35">
      <c r="A539" s="46" t="s">
        <v>1736</v>
      </c>
      <c r="B539" s="47">
        <v>44448</v>
      </c>
      <c r="C539" s="47">
        <v>44433</v>
      </c>
      <c r="D539" s="47">
        <v>44448</v>
      </c>
      <c r="E539" s="46" t="s">
        <v>1626</v>
      </c>
      <c r="F539" s="46" t="s">
        <v>111</v>
      </c>
      <c r="G539" s="46" t="s">
        <v>1699</v>
      </c>
      <c r="H539" s="46" t="s">
        <v>112</v>
      </c>
      <c r="I539" s="46" t="s">
        <v>1700</v>
      </c>
      <c r="J539" s="46" t="s">
        <v>1698</v>
      </c>
      <c r="K539" s="46" t="s">
        <v>1707</v>
      </c>
      <c r="L539" s="46" t="s">
        <v>1708</v>
      </c>
      <c r="M539" s="46">
        <v>8.9036530000000003</v>
      </c>
      <c r="N539" s="46">
        <v>27.938113999999999</v>
      </c>
      <c r="O539" s="46" t="s">
        <v>232</v>
      </c>
      <c r="P539" s="46" t="s">
        <v>382</v>
      </c>
      <c r="Q539" s="46" t="s">
        <v>6</v>
      </c>
      <c r="R539" s="46" t="b">
        <v>1</v>
      </c>
      <c r="U539" s="46" t="b">
        <v>1</v>
      </c>
      <c r="V539" s="46">
        <v>241</v>
      </c>
      <c r="W539" s="46">
        <v>1253</v>
      </c>
      <c r="X539" s="46">
        <v>32</v>
      </c>
      <c r="Y539" s="46">
        <v>53</v>
      </c>
      <c r="Z539" s="46">
        <v>86</v>
      </c>
      <c r="AA539" s="46">
        <v>122</v>
      </c>
      <c r="AB539" s="46">
        <v>134</v>
      </c>
      <c r="AC539" s="46">
        <v>59</v>
      </c>
      <c r="AD539" s="46">
        <v>41</v>
      </c>
      <c r="AE539" s="46">
        <v>72</v>
      </c>
      <c r="AF539" s="46">
        <v>132</v>
      </c>
      <c r="AG539" s="46">
        <v>214</v>
      </c>
      <c r="AH539" s="46">
        <v>233</v>
      </c>
      <c r="AI539" s="46">
        <v>75</v>
      </c>
      <c r="AJ539" s="46">
        <v>486</v>
      </c>
      <c r="AK539" s="46">
        <v>767</v>
      </c>
      <c r="AL539" s="46">
        <v>198</v>
      </c>
      <c r="AM539" s="46">
        <v>134</v>
      </c>
      <c r="AN539" s="46">
        <v>1253</v>
      </c>
      <c r="AO539" s="46" t="s">
        <v>13</v>
      </c>
      <c r="AP539" s="46" t="s">
        <v>48</v>
      </c>
      <c r="AR539" s="46" t="s">
        <v>272</v>
      </c>
      <c r="AV539" s="46" t="s">
        <v>255</v>
      </c>
      <c r="AX539" s="46" t="s">
        <v>65</v>
      </c>
      <c r="BD539" s="46" t="s">
        <v>256</v>
      </c>
      <c r="BE539" s="46" t="b">
        <v>1</v>
      </c>
      <c r="BF539" s="46" t="b">
        <v>1</v>
      </c>
      <c r="BL539" s="46" t="b">
        <v>1</v>
      </c>
      <c r="BP539" s="46" t="s">
        <v>237</v>
      </c>
      <c r="BQ539" s="46" t="s">
        <v>242</v>
      </c>
      <c r="BR539" s="46" t="s">
        <v>238</v>
      </c>
      <c r="BS539" s="46" t="s">
        <v>1626</v>
      </c>
      <c r="BT539" s="46" t="s">
        <v>111</v>
      </c>
      <c r="BU539" s="46" t="s">
        <v>1699</v>
      </c>
      <c r="BV539" s="46" t="s">
        <v>112</v>
      </c>
      <c r="BX539" s="46" t="s">
        <v>1698</v>
      </c>
      <c r="BY539" s="46" t="s">
        <v>1700</v>
      </c>
      <c r="CA539" s="46" t="s">
        <v>1701</v>
      </c>
      <c r="CB539" s="46" t="s">
        <v>1702</v>
      </c>
      <c r="CC539" s="46" t="s">
        <v>1698</v>
      </c>
      <c r="CD539" s="46" t="s">
        <v>237</v>
      </c>
      <c r="CU539" s="46" t="s">
        <v>237</v>
      </c>
      <c r="DA539" s="46" t="s">
        <v>245</v>
      </c>
      <c r="DB539" s="46" t="s">
        <v>265</v>
      </c>
      <c r="DC539" s="46" t="s">
        <v>265</v>
      </c>
      <c r="DD539" s="46" t="s">
        <v>246</v>
      </c>
      <c r="DE539" s="46" t="s">
        <v>265</v>
      </c>
      <c r="DF539" s="46" t="s">
        <v>265</v>
      </c>
      <c r="DG539" s="46" t="s">
        <v>246</v>
      </c>
      <c r="DH539" s="46" t="s">
        <v>247</v>
      </c>
      <c r="DK539" s="46" t="b">
        <f>vw_ET_Dataset_Public[[#This Row],[Event Location:  State PCODE]]=vw_ET_Dataset_Public[[#This Row],[Arrival from: Admin 1 PCODE]]</f>
        <v>1</v>
      </c>
      <c r="DL539" s="46" t="b">
        <f>vw_ET_Dataset_Public[[#This Row],[Event Location:  County PCODE]]=vw_ET_Dataset_Public[[#This Row],[Arrival from: Admin 2 PCODE]]</f>
        <v>1</v>
      </c>
      <c r="DM539" s="46" t="b">
        <f>vw_ET_Dataset_Public[[#This Row],[Event Location:  Payam PCODE]]=vw_ET_Dataset_Public[[#This Row],[Arrival from: Admin 3 PCODE]]</f>
        <v>1</v>
      </c>
      <c r="DN539" s="46" t="s">
        <v>3390</v>
      </c>
    </row>
    <row r="540" spans="1:118" x14ac:dyDescent="0.35">
      <c r="A540" s="46" t="s">
        <v>1386</v>
      </c>
      <c r="B540" s="47">
        <v>44448</v>
      </c>
      <c r="C540" s="47">
        <v>44444</v>
      </c>
      <c r="D540" s="47">
        <v>44444</v>
      </c>
      <c r="E540" s="46" t="s">
        <v>841</v>
      </c>
      <c r="F540" s="46" t="s">
        <v>57</v>
      </c>
      <c r="G540" s="46" t="s">
        <v>1321</v>
      </c>
      <c r="H540" s="46" t="s">
        <v>98</v>
      </c>
      <c r="I540" s="46" t="s">
        <v>1322</v>
      </c>
      <c r="J540" s="46" t="s">
        <v>1320</v>
      </c>
      <c r="K540" s="46" t="s">
        <v>1366</v>
      </c>
      <c r="L540" s="46" t="s">
        <v>1367</v>
      </c>
      <c r="M540" s="46">
        <v>9.2560000000000002</v>
      </c>
      <c r="N540" s="46">
        <v>29.797000000000001</v>
      </c>
      <c r="O540" s="46" t="s">
        <v>232</v>
      </c>
      <c r="P540" s="46" t="s">
        <v>233</v>
      </c>
      <c r="Q540" s="46" t="s">
        <v>6</v>
      </c>
      <c r="U540" s="46" t="b">
        <v>1</v>
      </c>
      <c r="V540" s="46">
        <v>43</v>
      </c>
      <c r="W540" s="46">
        <v>258</v>
      </c>
      <c r="X540" s="46">
        <v>25</v>
      </c>
      <c r="Y540" s="46">
        <v>16</v>
      </c>
      <c r="Z540" s="46">
        <v>21</v>
      </c>
      <c r="AA540" s="46">
        <v>24</v>
      </c>
      <c r="AB540" s="46">
        <v>21</v>
      </c>
      <c r="AC540" s="46">
        <v>2</v>
      </c>
      <c r="AD540" s="46">
        <v>30</v>
      </c>
      <c r="AE540" s="46">
        <v>29</v>
      </c>
      <c r="AF540" s="46">
        <v>29</v>
      </c>
      <c r="AG540" s="46">
        <v>29</v>
      </c>
      <c r="AH540" s="46">
        <v>25</v>
      </c>
      <c r="AI540" s="46">
        <v>7</v>
      </c>
      <c r="AJ540" s="46">
        <v>109</v>
      </c>
      <c r="AK540" s="46">
        <v>149</v>
      </c>
      <c r="AL540" s="46">
        <v>100</v>
      </c>
      <c r="AM540" s="46">
        <v>9</v>
      </c>
      <c r="AN540" s="46">
        <v>258</v>
      </c>
      <c r="AO540" s="46" t="s">
        <v>13</v>
      </c>
      <c r="AP540" s="46" t="s">
        <v>48</v>
      </c>
      <c r="AR540" s="46" t="s">
        <v>272</v>
      </c>
      <c r="AV540" s="46" t="s">
        <v>255</v>
      </c>
      <c r="AX540" s="46" t="s">
        <v>65</v>
      </c>
      <c r="BD540" s="46" t="s">
        <v>256</v>
      </c>
      <c r="BO540" s="46" t="b">
        <v>1</v>
      </c>
      <c r="BP540" s="46" t="s">
        <v>237</v>
      </c>
      <c r="BQ540" s="46" t="s">
        <v>242</v>
      </c>
      <c r="BR540" s="46" t="s">
        <v>238</v>
      </c>
      <c r="BS540" s="46" t="s">
        <v>841</v>
      </c>
      <c r="BT540" s="46" t="s">
        <v>57</v>
      </c>
      <c r="BU540" s="46" t="s">
        <v>1321</v>
      </c>
      <c r="BV540" s="46" t="s">
        <v>98</v>
      </c>
      <c r="BX540" s="46" t="s">
        <v>1325</v>
      </c>
      <c r="BY540" s="46" t="s">
        <v>1327</v>
      </c>
      <c r="CA540" s="46" t="s">
        <v>1348</v>
      </c>
      <c r="CB540" s="46" t="s">
        <v>1347</v>
      </c>
      <c r="CC540" s="46" t="s">
        <v>1325</v>
      </c>
      <c r="CD540" s="46" t="s">
        <v>237</v>
      </c>
      <c r="CU540" s="46" t="s">
        <v>264</v>
      </c>
      <c r="DA540" s="46" t="s">
        <v>265</v>
      </c>
      <c r="DB540" s="46" t="s">
        <v>265</v>
      </c>
      <c r="DC540" s="46" t="s">
        <v>265</v>
      </c>
      <c r="DD540" s="46" t="s">
        <v>246</v>
      </c>
      <c r="DE540" s="46" t="s">
        <v>265</v>
      </c>
      <c r="DF540" s="46" t="s">
        <v>246</v>
      </c>
      <c r="DG540" s="46" t="s">
        <v>246</v>
      </c>
      <c r="DH540" s="46" t="s">
        <v>247</v>
      </c>
      <c r="DK540" s="46" t="b">
        <f>vw_ET_Dataset_Public[[#This Row],[Event Location:  State PCODE]]=vw_ET_Dataset_Public[[#This Row],[Arrival from: Admin 1 PCODE]]</f>
        <v>1</v>
      </c>
      <c r="DL540" s="46" t="b">
        <f>vw_ET_Dataset_Public[[#This Row],[Event Location:  County PCODE]]=vw_ET_Dataset_Public[[#This Row],[Arrival from: Admin 2 PCODE]]</f>
        <v>1</v>
      </c>
      <c r="DM540" s="46" t="b">
        <f>vw_ET_Dataset_Public[[#This Row],[Event Location:  Payam PCODE]]=vw_ET_Dataset_Public[[#This Row],[Arrival from: Admin 3 PCODE]]</f>
        <v>0</v>
      </c>
      <c r="DN540" s="46" t="s">
        <v>3391</v>
      </c>
    </row>
    <row r="541" spans="1:118" x14ac:dyDescent="0.35">
      <c r="A541" s="46" t="s">
        <v>1731</v>
      </c>
      <c r="B541" s="47">
        <v>44449</v>
      </c>
      <c r="C541" s="47">
        <v>44421</v>
      </c>
      <c r="D541" s="47">
        <v>44448</v>
      </c>
      <c r="E541" s="46" t="s">
        <v>1626</v>
      </c>
      <c r="F541" s="46" t="s">
        <v>111</v>
      </c>
      <c r="G541" s="46" t="s">
        <v>1699</v>
      </c>
      <c r="H541" s="46" t="s">
        <v>112</v>
      </c>
      <c r="I541" s="46" t="s">
        <v>1794</v>
      </c>
      <c r="J541" s="46" t="s">
        <v>1793</v>
      </c>
      <c r="K541" s="46" t="s">
        <v>1795</v>
      </c>
      <c r="L541" s="46" t="s">
        <v>1796</v>
      </c>
      <c r="M541" s="46">
        <v>8.31</v>
      </c>
      <c r="N541" s="46">
        <v>27.995000000000001</v>
      </c>
      <c r="O541" s="46" t="s">
        <v>232</v>
      </c>
      <c r="P541" s="46" t="s">
        <v>271</v>
      </c>
      <c r="Q541" s="46" t="s">
        <v>6</v>
      </c>
      <c r="R541" s="46" t="b">
        <v>1</v>
      </c>
      <c r="V541" s="46">
        <v>88</v>
      </c>
      <c r="W541" s="46">
        <v>528</v>
      </c>
      <c r="X541" s="46">
        <v>32</v>
      </c>
      <c r="Y541" s="46">
        <v>49</v>
      </c>
      <c r="Z541" s="46">
        <v>41</v>
      </c>
      <c r="AA541" s="46">
        <v>58</v>
      </c>
      <c r="AB541" s="46">
        <v>46</v>
      </c>
      <c r="AC541" s="46">
        <v>17</v>
      </c>
      <c r="AD541" s="46">
        <v>37</v>
      </c>
      <c r="AE541" s="46">
        <v>57</v>
      </c>
      <c r="AF541" s="46">
        <v>49</v>
      </c>
      <c r="AG541" s="46">
        <v>63</v>
      </c>
      <c r="AH541" s="46">
        <v>56</v>
      </c>
      <c r="AI541" s="46">
        <v>23</v>
      </c>
      <c r="AJ541" s="46">
        <v>243</v>
      </c>
      <c r="AK541" s="46">
        <v>285</v>
      </c>
      <c r="AL541" s="46">
        <v>175</v>
      </c>
      <c r="AM541" s="46">
        <v>40</v>
      </c>
      <c r="AN541" s="46">
        <v>528</v>
      </c>
      <c r="AO541" s="46" t="s">
        <v>12</v>
      </c>
      <c r="AP541" s="46" t="s">
        <v>48</v>
      </c>
      <c r="AR541" s="46" t="s">
        <v>272</v>
      </c>
      <c r="AV541" s="46" t="s">
        <v>255</v>
      </c>
      <c r="AX541" s="46" t="s">
        <v>65</v>
      </c>
      <c r="BD541" s="46" t="s">
        <v>256</v>
      </c>
      <c r="BE541" s="46" t="b">
        <v>1</v>
      </c>
      <c r="BF541" s="46" t="b">
        <v>1</v>
      </c>
      <c r="BL541" s="46" t="b">
        <v>1</v>
      </c>
      <c r="BP541" s="46" t="s">
        <v>237</v>
      </c>
      <c r="BQ541" s="46" t="s">
        <v>242</v>
      </c>
      <c r="BR541" s="46" t="s">
        <v>238</v>
      </c>
      <c r="BS541" s="46" t="s">
        <v>1626</v>
      </c>
      <c r="BT541" s="46" t="s">
        <v>111</v>
      </c>
      <c r="BU541" s="46" t="s">
        <v>1699</v>
      </c>
      <c r="BV541" s="46" t="s">
        <v>112</v>
      </c>
      <c r="BX541" s="46" t="s">
        <v>1793</v>
      </c>
      <c r="BY541" s="46" t="s">
        <v>1794</v>
      </c>
      <c r="CA541" s="46" t="s">
        <v>244</v>
      </c>
      <c r="CB541" s="46" t="s">
        <v>240</v>
      </c>
      <c r="CC541" s="46" t="s">
        <v>1798</v>
      </c>
      <c r="CD541" s="46" t="s">
        <v>237</v>
      </c>
      <c r="CU541" s="46" t="s">
        <v>237</v>
      </c>
      <c r="DA541" s="46" t="s">
        <v>245</v>
      </c>
      <c r="DB541" s="46" t="s">
        <v>245</v>
      </c>
      <c r="DC541" s="46" t="s">
        <v>245</v>
      </c>
      <c r="DD541" s="46" t="s">
        <v>246</v>
      </c>
      <c r="DE541" s="46" t="s">
        <v>265</v>
      </c>
      <c r="DF541" s="46" t="s">
        <v>265</v>
      </c>
      <c r="DG541" s="46" t="s">
        <v>246</v>
      </c>
      <c r="DH541" s="46" t="s">
        <v>247</v>
      </c>
      <c r="DK541" s="46" t="b">
        <f>vw_ET_Dataset_Public[[#This Row],[Event Location:  State PCODE]]=vw_ET_Dataset_Public[[#This Row],[Arrival from: Admin 1 PCODE]]</f>
        <v>1</v>
      </c>
      <c r="DL541" s="46" t="b">
        <f>vw_ET_Dataset_Public[[#This Row],[Event Location:  County PCODE]]=vw_ET_Dataset_Public[[#This Row],[Arrival from: Admin 2 PCODE]]</f>
        <v>1</v>
      </c>
      <c r="DM541" s="46" t="b">
        <f>vw_ET_Dataset_Public[[#This Row],[Event Location:  Payam PCODE]]=vw_ET_Dataset_Public[[#This Row],[Arrival from: Admin 3 PCODE]]</f>
        <v>1</v>
      </c>
      <c r="DN541" s="46" t="s">
        <v>3390</v>
      </c>
    </row>
    <row r="542" spans="1:118" x14ac:dyDescent="0.35">
      <c r="A542" s="46" t="s">
        <v>2719</v>
      </c>
      <c r="B542" s="47">
        <v>44449</v>
      </c>
      <c r="C542" s="47">
        <v>44421</v>
      </c>
      <c r="D542" s="47">
        <v>44448</v>
      </c>
      <c r="E542" s="46" t="s">
        <v>1626</v>
      </c>
      <c r="F542" s="46" t="s">
        <v>111</v>
      </c>
      <c r="G542" s="46" t="s">
        <v>1699</v>
      </c>
      <c r="H542" s="46" t="s">
        <v>112</v>
      </c>
      <c r="I542" s="46" t="s">
        <v>1794</v>
      </c>
      <c r="J542" s="46" t="s">
        <v>1793</v>
      </c>
      <c r="K542" s="46" t="s">
        <v>1795</v>
      </c>
      <c r="L542" s="46" t="s">
        <v>1796</v>
      </c>
      <c r="M542" s="46">
        <v>8.31</v>
      </c>
      <c r="N542" s="46">
        <v>27.995000000000001</v>
      </c>
      <c r="O542" s="46" t="s">
        <v>232</v>
      </c>
      <c r="P542" s="46" t="s">
        <v>271</v>
      </c>
      <c r="Q542" s="46" t="s">
        <v>6</v>
      </c>
      <c r="R542" s="46" t="b">
        <v>1</v>
      </c>
      <c r="V542" s="46">
        <v>75</v>
      </c>
      <c r="W542" s="46">
        <v>405</v>
      </c>
      <c r="X542" s="46">
        <v>24</v>
      </c>
      <c r="Y542" s="46">
        <v>37</v>
      </c>
      <c r="Z542" s="46">
        <v>32</v>
      </c>
      <c r="AA542" s="46">
        <v>45</v>
      </c>
      <c r="AB542" s="46">
        <v>35</v>
      </c>
      <c r="AC542" s="46">
        <v>13</v>
      </c>
      <c r="AD542" s="46">
        <v>28</v>
      </c>
      <c r="AE542" s="46">
        <v>44</v>
      </c>
      <c r="AF542" s="46">
        <v>37</v>
      </c>
      <c r="AG542" s="46">
        <v>52</v>
      </c>
      <c r="AH542" s="46">
        <v>43</v>
      </c>
      <c r="AI542" s="46">
        <v>15</v>
      </c>
      <c r="AJ542" s="46">
        <v>186</v>
      </c>
      <c r="AK542" s="46">
        <v>219</v>
      </c>
      <c r="AL542" s="46">
        <v>133</v>
      </c>
      <c r="AM542" s="46">
        <v>28</v>
      </c>
      <c r="AN542" s="46">
        <v>405</v>
      </c>
      <c r="AO542" s="46" t="s">
        <v>12</v>
      </c>
      <c r="AP542" s="46" t="s">
        <v>48</v>
      </c>
      <c r="AR542" s="46" t="s">
        <v>272</v>
      </c>
      <c r="AV542" s="46" t="s">
        <v>255</v>
      </c>
      <c r="AX542" s="46" t="s">
        <v>65</v>
      </c>
      <c r="BD542" s="46" t="s">
        <v>256</v>
      </c>
      <c r="BF542" s="46" t="b">
        <v>1</v>
      </c>
      <c r="BL542" s="46" t="b">
        <v>1</v>
      </c>
      <c r="BP542" s="46" t="s">
        <v>237</v>
      </c>
      <c r="BQ542" s="46" t="s">
        <v>242</v>
      </c>
      <c r="BR542" s="46" t="s">
        <v>238</v>
      </c>
      <c r="BS542" s="46" t="s">
        <v>1626</v>
      </c>
      <c r="BT542" s="46" t="s">
        <v>111</v>
      </c>
      <c r="BU542" s="46" t="s">
        <v>1699</v>
      </c>
      <c r="BV542" s="46" t="s">
        <v>112</v>
      </c>
      <c r="BX542" s="46" t="s">
        <v>1793</v>
      </c>
      <c r="BY542" s="46" t="s">
        <v>1794</v>
      </c>
      <c r="CA542" s="46" t="s">
        <v>244</v>
      </c>
      <c r="CB542" s="46" t="s">
        <v>240</v>
      </c>
      <c r="CC542" s="46" t="s">
        <v>1797</v>
      </c>
      <c r="CD542" s="46" t="s">
        <v>237</v>
      </c>
      <c r="CU542" s="46" t="s">
        <v>237</v>
      </c>
      <c r="DA542" s="46" t="s">
        <v>245</v>
      </c>
      <c r="DB542" s="46" t="s">
        <v>245</v>
      </c>
      <c r="DC542" s="46" t="s">
        <v>245</v>
      </c>
      <c r="DD542" s="46" t="s">
        <v>246</v>
      </c>
      <c r="DE542" s="46" t="s">
        <v>246</v>
      </c>
      <c r="DF542" s="46" t="s">
        <v>265</v>
      </c>
      <c r="DG542" s="46" t="s">
        <v>246</v>
      </c>
      <c r="DH542" s="46" t="s">
        <v>247</v>
      </c>
      <c r="DK542" s="46" t="b">
        <f>vw_ET_Dataset_Public[[#This Row],[Event Location:  State PCODE]]=vw_ET_Dataset_Public[[#This Row],[Arrival from: Admin 1 PCODE]]</f>
        <v>1</v>
      </c>
      <c r="DL542" s="46" t="b">
        <f>vw_ET_Dataset_Public[[#This Row],[Event Location:  County PCODE]]=vw_ET_Dataset_Public[[#This Row],[Arrival from: Admin 2 PCODE]]</f>
        <v>1</v>
      </c>
      <c r="DM542" s="46" t="b">
        <f>vw_ET_Dataset_Public[[#This Row],[Event Location:  Payam PCODE]]=vw_ET_Dataset_Public[[#This Row],[Arrival from: Admin 3 PCODE]]</f>
        <v>1</v>
      </c>
      <c r="DN542" s="46" t="s">
        <v>3390</v>
      </c>
    </row>
    <row r="543" spans="1:118" x14ac:dyDescent="0.35">
      <c r="A543" s="46" t="s">
        <v>2718</v>
      </c>
      <c r="B543" s="47">
        <v>44449</v>
      </c>
      <c r="C543" s="47">
        <v>44421</v>
      </c>
      <c r="D543" s="47">
        <v>44448</v>
      </c>
      <c r="E543" s="46" t="s">
        <v>1626</v>
      </c>
      <c r="F543" s="46" t="s">
        <v>111</v>
      </c>
      <c r="G543" s="46" t="s">
        <v>1699</v>
      </c>
      <c r="H543" s="46" t="s">
        <v>112</v>
      </c>
      <c r="I543" s="46" t="s">
        <v>1794</v>
      </c>
      <c r="J543" s="46" t="s">
        <v>1793</v>
      </c>
      <c r="K543" s="46" t="s">
        <v>1800</v>
      </c>
      <c r="L543" s="46" t="s">
        <v>1801</v>
      </c>
      <c r="M543" s="46">
        <v>8.3015804289999995</v>
      </c>
      <c r="N543" s="46">
        <v>27.98040009</v>
      </c>
      <c r="O543" s="46" t="s">
        <v>232</v>
      </c>
      <c r="P543" s="46" t="s">
        <v>271</v>
      </c>
      <c r="Q543" s="46" t="s">
        <v>6</v>
      </c>
      <c r="R543" s="46" t="b">
        <v>1</v>
      </c>
      <c r="S543" s="46" t="b">
        <v>0</v>
      </c>
      <c r="T543" s="46" t="b">
        <v>0</v>
      </c>
      <c r="U543" s="46" t="b">
        <v>0</v>
      </c>
      <c r="V543" s="46">
        <v>63</v>
      </c>
      <c r="W543" s="46">
        <v>378</v>
      </c>
      <c r="X543" s="46">
        <v>23</v>
      </c>
      <c r="Y543" s="46">
        <v>35</v>
      </c>
      <c r="Z543" s="46">
        <v>30</v>
      </c>
      <c r="AA543" s="46">
        <v>42</v>
      </c>
      <c r="AB543" s="46">
        <v>33</v>
      </c>
      <c r="AC543" s="46">
        <v>12</v>
      </c>
      <c r="AD543" s="46">
        <v>27</v>
      </c>
      <c r="AE543" s="46">
        <v>41</v>
      </c>
      <c r="AF543" s="46">
        <v>35</v>
      </c>
      <c r="AG543" s="46">
        <v>50</v>
      </c>
      <c r="AH543" s="46">
        <v>39</v>
      </c>
      <c r="AI543" s="46">
        <v>11</v>
      </c>
      <c r="AJ543" s="46">
        <v>175</v>
      </c>
      <c r="AK543" s="46">
        <v>203</v>
      </c>
      <c r="AL543" s="46">
        <v>126</v>
      </c>
      <c r="AM543" s="46">
        <v>23</v>
      </c>
      <c r="AN543" s="46">
        <v>378</v>
      </c>
      <c r="AO543" s="46" t="s">
        <v>12</v>
      </c>
      <c r="AP543" s="46" t="s">
        <v>48</v>
      </c>
      <c r="AR543" s="46" t="s">
        <v>272</v>
      </c>
      <c r="AV543" s="46" t="s">
        <v>255</v>
      </c>
      <c r="AX543" s="46" t="s">
        <v>65</v>
      </c>
      <c r="BD543" s="46" t="s">
        <v>256</v>
      </c>
      <c r="BE543" s="46" t="b">
        <v>1</v>
      </c>
      <c r="BF543" s="46" t="b">
        <v>1</v>
      </c>
      <c r="BG543" s="46" t="b">
        <v>0</v>
      </c>
      <c r="BH543" s="46" t="b">
        <v>0</v>
      </c>
      <c r="BI543" s="46" t="b">
        <v>0</v>
      </c>
      <c r="BJ543" s="46" t="b">
        <v>0</v>
      </c>
      <c r="BK543" s="46" t="b">
        <v>0</v>
      </c>
      <c r="BL543" s="46" t="b">
        <v>1</v>
      </c>
      <c r="BM543" s="46" t="b">
        <v>0</v>
      </c>
      <c r="BO543" s="46" t="b">
        <v>0</v>
      </c>
      <c r="BP543" s="46" t="s">
        <v>237</v>
      </c>
      <c r="BQ543" s="46" t="s">
        <v>242</v>
      </c>
      <c r="BR543" s="46" t="s">
        <v>238</v>
      </c>
      <c r="BS543" s="46" t="s">
        <v>1626</v>
      </c>
      <c r="BT543" s="46" t="s">
        <v>111</v>
      </c>
      <c r="BU543" s="46" t="s">
        <v>1699</v>
      </c>
      <c r="BV543" s="46" t="s">
        <v>112</v>
      </c>
      <c r="BX543" s="46" t="s">
        <v>1793</v>
      </c>
      <c r="BY543" s="46" t="s">
        <v>1794</v>
      </c>
      <c r="CA543" s="46" t="s">
        <v>244</v>
      </c>
      <c r="CB543" s="46" t="s">
        <v>240</v>
      </c>
      <c r="CC543" s="46" t="s">
        <v>1802</v>
      </c>
      <c r="CD543" s="46" t="s">
        <v>237</v>
      </c>
      <c r="CU543" s="46" t="s">
        <v>237</v>
      </c>
      <c r="DA543" s="46" t="s">
        <v>245</v>
      </c>
      <c r="DB543" s="46" t="s">
        <v>245</v>
      </c>
      <c r="DC543" s="46" t="s">
        <v>245</v>
      </c>
      <c r="DD543" s="46" t="s">
        <v>246</v>
      </c>
      <c r="DE543" s="46" t="s">
        <v>265</v>
      </c>
      <c r="DF543" s="46" t="s">
        <v>265</v>
      </c>
      <c r="DG543" s="46" t="s">
        <v>246</v>
      </c>
      <c r="DH543" s="46" t="s">
        <v>247</v>
      </c>
      <c r="DK543" s="46" t="b">
        <f>vw_ET_Dataset_Public[[#This Row],[Event Location:  State PCODE]]=vw_ET_Dataset_Public[[#This Row],[Arrival from: Admin 1 PCODE]]</f>
        <v>1</v>
      </c>
      <c r="DL543" s="46" t="b">
        <f>vw_ET_Dataset_Public[[#This Row],[Event Location:  County PCODE]]=vw_ET_Dataset_Public[[#This Row],[Arrival from: Admin 2 PCODE]]</f>
        <v>1</v>
      </c>
      <c r="DM543" s="46" t="b">
        <f>vw_ET_Dataset_Public[[#This Row],[Event Location:  Payam PCODE]]=vw_ET_Dataset_Public[[#This Row],[Arrival from: Admin 3 PCODE]]</f>
        <v>1</v>
      </c>
      <c r="DN543" s="46" t="s">
        <v>3390</v>
      </c>
    </row>
    <row r="544" spans="1:118" x14ac:dyDescent="0.35">
      <c r="A544" s="46" t="s">
        <v>2668</v>
      </c>
      <c r="B544" s="47">
        <v>44449</v>
      </c>
      <c r="C544" s="47">
        <v>44443</v>
      </c>
      <c r="D544" s="47">
        <v>44443</v>
      </c>
      <c r="E544" s="46" t="s">
        <v>841</v>
      </c>
      <c r="F544" s="46" t="s">
        <v>57</v>
      </c>
      <c r="G544" s="46" t="s">
        <v>1321</v>
      </c>
      <c r="H544" s="46" t="s">
        <v>98</v>
      </c>
      <c r="I544" s="46" t="s">
        <v>1403</v>
      </c>
      <c r="J544" s="46" t="s">
        <v>98</v>
      </c>
      <c r="K544" s="46" t="s">
        <v>1421</v>
      </c>
      <c r="L544" s="46" t="s">
        <v>1422</v>
      </c>
      <c r="M544" s="46">
        <v>9.3316400000000002</v>
      </c>
      <c r="N544" s="46">
        <v>29.793399999999998</v>
      </c>
      <c r="O544" s="46" t="s">
        <v>232</v>
      </c>
      <c r="P544" s="46" t="s">
        <v>233</v>
      </c>
      <c r="Q544" s="46" t="s">
        <v>6</v>
      </c>
      <c r="R544" s="46" t="b">
        <v>0</v>
      </c>
      <c r="S544" s="46" t="b">
        <v>0</v>
      </c>
      <c r="T544" s="46" t="b">
        <v>0</v>
      </c>
      <c r="U544" s="46" t="b">
        <v>1</v>
      </c>
      <c r="V544" s="46">
        <v>3</v>
      </c>
      <c r="W544" s="46">
        <v>16</v>
      </c>
      <c r="X544" s="46">
        <v>2</v>
      </c>
      <c r="Y544" s="46">
        <v>0</v>
      </c>
      <c r="Z544" s="46">
        <v>1</v>
      </c>
      <c r="AA544" s="46">
        <v>0</v>
      </c>
      <c r="AB544" s="46">
        <v>0</v>
      </c>
      <c r="AC544" s="46">
        <v>0</v>
      </c>
      <c r="AD544" s="46">
        <v>3</v>
      </c>
      <c r="AE544" s="46">
        <v>3</v>
      </c>
      <c r="AF544" s="46">
        <v>1</v>
      </c>
      <c r="AG544" s="46">
        <v>6</v>
      </c>
      <c r="AH544" s="46">
        <v>0</v>
      </c>
      <c r="AI544" s="46">
        <v>0</v>
      </c>
      <c r="AJ544" s="46">
        <v>3</v>
      </c>
      <c r="AK544" s="46">
        <v>13</v>
      </c>
      <c r="AL544" s="46">
        <v>8</v>
      </c>
      <c r="AM544" s="46">
        <v>0</v>
      </c>
      <c r="AN544" s="46">
        <v>16</v>
      </c>
      <c r="AO544" s="46" t="s">
        <v>13</v>
      </c>
      <c r="AP544" s="46" t="s">
        <v>48</v>
      </c>
      <c r="AR544" s="46" t="s">
        <v>272</v>
      </c>
      <c r="AV544" s="46" t="s">
        <v>255</v>
      </c>
      <c r="AX544" s="46" t="s">
        <v>65</v>
      </c>
      <c r="BD544" s="46" t="s">
        <v>237</v>
      </c>
      <c r="BE544" s="46" t="b">
        <v>0</v>
      </c>
      <c r="BF544" s="46" t="b">
        <v>0</v>
      </c>
      <c r="BG544" s="46" t="b">
        <v>0</v>
      </c>
      <c r="BH544" s="46" t="b">
        <v>0</v>
      </c>
      <c r="BI544" s="46" t="b">
        <v>0</v>
      </c>
      <c r="BJ544" s="46" t="b">
        <v>0</v>
      </c>
      <c r="BK544" s="46" t="b">
        <v>0</v>
      </c>
      <c r="BL544" s="46" t="b">
        <v>0</v>
      </c>
      <c r="BM544" s="46" t="b">
        <v>0</v>
      </c>
      <c r="BO544" s="46" t="b">
        <v>0</v>
      </c>
      <c r="BP544" s="46" t="s">
        <v>237</v>
      </c>
      <c r="BQ544" s="46" t="s">
        <v>242</v>
      </c>
      <c r="BR544" s="46" t="s">
        <v>238</v>
      </c>
      <c r="BS544" s="46" t="s">
        <v>841</v>
      </c>
      <c r="BT544" s="46" t="s">
        <v>57</v>
      </c>
      <c r="BU544" s="46" t="s">
        <v>1321</v>
      </c>
      <c r="BV544" s="46" t="s">
        <v>98</v>
      </c>
      <c r="BX544" s="46" t="s">
        <v>1325</v>
      </c>
      <c r="BY544" s="46" t="s">
        <v>1327</v>
      </c>
      <c r="CA544" s="46" t="s">
        <v>244</v>
      </c>
      <c r="CB544" s="46" t="s">
        <v>240</v>
      </c>
      <c r="CC544" s="46" t="s">
        <v>1429</v>
      </c>
      <c r="CD544" s="46" t="s">
        <v>237</v>
      </c>
      <c r="CU544" s="46" t="s">
        <v>264</v>
      </c>
      <c r="DA544" s="46" t="s">
        <v>246</v>
      </c>
      <c r="DB544" s="46" t="s">
        <v>265</v>
      </c>
      <c r="DC544" s="46" t="s">
        <v>265</v>
      </c>
      <c r="DD544" s="46" t="s">
        <v>246</v>
      </c>
      <c r="DE544" s="46" t="s">
        <v>246</v>
      </c>
      <c r="DF544" s="46" t="s">
        <v>246</v>
      </c>
      <c r="DG544" s="46" t="s">
        <v>246</v>
      </c>
      <c r="DH544" s="46" t="s">
        <v>247</v>
      </c>
      <c r="DK544" s="46" t="b">
        <f>vw_ET_Dataset_Public[[#This Row],[Event Location:  State PCODE]]=vw_ET_Dataset_Public[[#This Row],[Arrival from: Admin 1 PCODE]]</f>
        <v>1</v>
      </c>
      <c r="DL544" s="46" t="b">
        <f>vw_ET_Dataset_Public[[#This Row],[Event Location:  County PCODE]]=vw_ET_Dataset_Public[[#This Row],[Arrival from: Admin 2 PCODE]]</f>
        <v>1</v>
      </c>
      <c r="DM544" s="46" t="b">
        <f>vw_ET_Dataset_Public[[#This Row],[Event Location:  Payam PCODE]]=vw_ET_Dataset_Public[[#This Row],[Arrival from: Admin 3 PCODE]]</f>
        <v>0</v>
      </c>
      <c r="DN544" s="46" t="s">
        <v>3391</v>
      </c>
    </row>
    <row r="545" spans="1:118" x14ac:dyDescent="0.35">
      <c r="A545" s="46" t="s">
        <v>2670</v>
      </c>
      <c r="B545" s="47">
        <v>44449</v>
      </c>
      <c r="C545" s="47">
        <v>44443</v>
      </c>
      <c r="D545" s="47">
        <v>44443</v>
      </c>
      <c r="E545" s="46" t="s">
        <v>841</v>
      </c>
      <c r="F545" s="46" t="s">
        <v>57</v>
      </c>
      <c r="G545" s="46" t="s">
        <v>1321</v>
      </c>
      <c r="H545" s="46" t="s">
        <v>98</v>
      </c>
      <c r="I545" s="46" t="s">
        <v>1403</v>
      </c>
      <c r="J545" s="46" t="s">
        <v>98</v>
      </c>
      <c r="K545" s="46" t="s">
        <v>1421</v>
      </c>
      <c r="L545" s="46" t="s">
        <v>1422</v>
      </c>
      <c r="M545" s="46">
        <v>9.3316400000000002</v>
      </c>
      <c r="N545" s="46">
        <v>29.793399999999998</v>
      </c>
      <c r="O545" s="46" t="s">
        <v>232</v>
      </c>
      <c r="P545" s="46" t="s">
        <v>233</v>
      </c>
      <c r="Q545" s="46" t="s">
        <v>6</v>
      </c>
      <c r="R545" s="46" t="b">
        <v>0</v>
      </c>
      <c r="S545" s="46" t="b">
        <v>0</v>
      </c>
      <c r="T545" s="46" t="b">
        <v>0</v>
      </c>
      <c r="U545" s="46" t="b">
        <v>1</v>
      </c>
      <c r="V545" s="46">
        <v>2</v>
      </c>
      <c r="W545" s="46">
        <v>13</v>
      </c>
      <c r="X545" s="46">
        <v>1</v>
      </c>
      <c r="Y545" s="46">
        <v>1</v>
      </c>
      <c r="Z545" s="46">
        <v>2</v>
      </c>
      <c r="AA545" s="46">
        <v>1</v>
      </c>
      <c r="AB545" s="46">
        <v>0</v>
      </c>
      <c r="AC545" s="46">
        <v>0</v>
      </c>
      <c r="AD545" s="46">
        <v>1</v>
      </c>
      <c r="AE545" s="46">
        <v>2</v>
      </c>
      <c r="AF545" s="46">
        <v>2</v>
      </c>
      <c r="AG545" s="46">
        <v>0</v>
      </c>
      <c r="AH545" s="46">
        <v>3</v>
      </c>
      <c r="AI545" s="46">
        <v>0</v>
      </c>
      <c r="AJ545" s="46">
        <v>5</v>
      </c>
      <c r="AK545" s="46">
        <v>8</v>
      </c>
      <c r="AL545" s="46">
        <v>5</v>
      </c>
      <c r="AM545" s="46">
        <v>0</v>
      </c>
      <c r="AN545" s="46">
        <v>13</v>
      </c>
      <c r="AO545" s="46" t="s">
        <v>13</v>
      </c>
      <c r="AP545" s="46" t="s">
        <v>48</v>
      </c>
      <c r="AR545" s="46" t="s">
        <v>272</v>
      </c>
      <c r="AV545" s="46" t="s">
        <v>255</v>
      </c>
      <c r="AX545" s="46" t="s">
        <v>65</v>
      </c>
      <c r="BD545" s="46" t="s">
        <v>237</v>
      </c>
      <c r="BE545" s="46" t="b">
        <v>0</v>
      </c>
      <c r="BF545" s="46" t="b">
        <v>0</v>
      </c>
      <c r="BG545" s="46" t="b">
        <v>0</v>
      </c>
      <c r="BH545" s="46" t="b">
        <v>0</v>
      </c>
      <c r="BI545" s="46" t="b">
        <v>0</v>
      </c>
      <c r="BJ545" s="46" t="b">
        <v>0</v>
      </c>
      <c r="BK545" s="46" t="b">
        <v>0</v>
      </c>
      <c r="BL545" s="46" t="b">
        <v>0</v>
      </c>
      <c r="BM545" s="46" t="b">
        <v>0</v>
      </c>
      <c r="BO545" s="46" t="b">
        <v>0</v>
      </c>
      <c r="BP545" s="46" t="s">
        <v>237</v>
      </c>
      <c r="BQ545" s="46" t="s">
        <v>242</v>
      </c>
      <c r="BR545" s="46" t="s">
        <v>238</v>
      </c>
      <c r="BS545" s="46" t="s">
        <v>841</v>
      </c>
      <c r="BT545" s="46" t="s">
        <v>57</v>
      </c>
      <c r="BU545" s="46" t="s">
        <v>1321</v>
      </c>
      <c r="BV545" s="46" t="s">
        <v>98</v>
      </c>
      <c r="BX545" s="46" t="s">
        <v>1325</v>
      </c>
      <c r="BY545" s="46" t="s">
        <v>1327</v>
      </c>
      <c r="CA545" s="46" t="s">
        <v>244</v>
      </c>
      <c r="CB545" s="46" t="s">
        <v>240</v>
      </c>
      <c r="CC545" s="46" t="s">
        <v>1430</v>
      </c>
      <c r="CD545" s="46" t="s">
        <v>237</v>
      </c>
      <c r="CU545" s="46" t="s">
        <v>264</v>
      </c>
      <c r="DA545" s="46" t="s">
        <v>246</v>
      </c>
      <c r="DB545" s="46" t="s">
        <v>246</v>
      </c>
      <c r="DC545" s="46" t="s">
        <v>265</v>
      </c>
      <c r="DD545" s="46" t="s">
        <v>246</v>
      </c>
      <c r="DE545" s="46" t="s">
        <v>246</v>
      </c>
      <c r="DF545" s="46" t="s">
        <v>246</v>
      </c>
      <c r="DG545" s="46" t="s">
        <v>246</v>
      </c>
      <c r="DH545" s="46" t="s">
        <v>247</v>
      </c>
      <c r="DK545" s="46" t="b">
        <f>vw_ET_Dataset_Public[[#This Row],[Event Location:  State PCODE]]=vw_ET_Dataset_Public[[#This Row],[Arrival from: Admin 1 PCODE]]</f>
        <v>1</v>
      </c>
      <c r="DL545" s="46" t="b">
        <f>vw_ET_Dataset_Public[[#This Row],[Event Location:  County PCODE]]=vw_ET_Dataset_Public[[#This Row],[Arrival from: Admin 2 PCODE]]</f>
        <v>1</v>
      </c>
      <c r="DM545" s="46" t="b">
        <f>vw_ET_Dataset_Public[[#This Row],[Event Location:  Payam PCODE]]=vw_ET_Dataset_Public[[#This Row],[Arrival from: Admin 3 PCODE]]</f>
        <v>0</v>
      </c>
      <c r="DN545" s="46" t="s">
        <v>3391</v>
      </c>
    </row>
    <row r="546" spans="1:118" x14ac:dyDescent="0.35">
      <c r="A546" s="46" t="s">
        <v>1556</v>
      </c>
      <c r="B546" s="47">
        <v>44450</v>
      </c>
      <c r="C546" s="47">
        <v>44428</v>
      </c>
      <c r="D546" s="47">
        <v>44450</v>
      </c>
      <c r="E546" s="46" t="s">
        <v>1461</v>
      </c>
      <c r="F546" s="46" t="s">
        <v>105</v>
      </c>
      <c r="G546" s="46" t="s">
        <v>1550</v>
      </c>
      <c r="H546" s="46" t="s">
        <v>106</v>
      </c>
      <c r="I546" s="46" t="s">
        <v>1551</v>
      </c>
      <c r="J546" s="46" t="s">
        <v>1549</v>
      </c>
      <c r="K546" s="46" t="s">
        <v>1552</v>
      </c>
      <c r="L546" s="46" t="s">
        <v>1553</v>
      </c>
      <c r="M546" s="46">
        <v>9.5288358360000007</v>
      </c>
      <c r="N546" s="46">
        <v>31.651464879999999</v>
      </c>
      <c r="O546" s="46" t="s">
        <v>232</v>
      </c>
      <c r="P546" s="46" t="s">
        <v>271</v>
      </c>
      <c r="Q546" s="46" t="s">
        <v>6</v>
      </c>
      <c r="U546" s="46" t="b">
        <v>1</v>
      </c>
      <c r="V546" s="46">
        <v>234</v>
      </c>
      <c r="W546" s="46">
        <v>905</v>
      </c>
      <c r="X546" s="46">
        <v>26</v>
      </c>
      <c r="Y546" s="46">
        <v>67</v>
      </c>
      <c r="Z546" s="46">
        <v>114</v>
      </c>
      <c r="AA546" s="46">
        <v>61</v>
      </c>
      <c r="AB546" s="46">
        <v>42</v>
      </c>
      <c r="AC546" s="46">
        <v>32</v>
      </c>
      <c r="AD546" s="46">
        <v>18</v>
      </c>
      <c r="AE546" s="46">
        <v>66</v>
      </c>
      <c r="AF546" s="46">
        <v>151</v>
      </c>
      <c r="AG546" s="46">
        <v>246</v>
      </c>
      <c r="AH546" s="46">
        <v>51</v>
      </c>
      <c r="AI546" s="46">
        <v>31</v>
      </c>
      <c r="AJ546" s="46">
        <v>342</v>
      </c>
      <c r="AK546" s="46">
        <v>563</v>
      </c>
      <c r="AL546" s="46">
        <v>177</v>
      </c>
      <c r="AM546" s="46">
        <v>63</v>
      </c>
      <c r="AN546" s="46">
        <v>905</v>
      </c>
      <c r="AO546" s="46" t="s">
        <v>13</v>
      </c>
      <c r="AP546" s="46" t="s">
        <v>48</v>
      </c>
      <c r="AR546" s="46" t="s">
        <v>234</v>
      </c>
      <c r="AV546" s="46" t="s">
        <v>1516</v>
      </c>
      <c r="AX546" s="46" t="s">
        <v>65</v>
      </c>
      <c r="BD546" s="46" t="s">
        <v>256</v>
      </c>
      <c r="BE546" s="46" t="b">
        <v>1</v>
      </c>
      <c r="BF546" s="46" t="b">
        <v>1</v>
      </c>
      <c r="BH546" s="46" t="b">
        <v>1</v>
      </c>
      <c r="BP546" s="46" t="s">
        <v>237</v>
      </c>
      <c r="BQ546" s="46" t="s">
        <v>242</v>
      </c>
      <c r="BR546" s="46" t="s">
        <v>238</v>
      </c>
      <c r="BS546" s="46" t="s">
        <v>260</v>
      </c>
      <c r="BT546" s="46" t="s">
        <v>83</v>
      </c>
      <c r="BU546" s="46" t="s">
        <v>667</v>
      </c>
      <c r="BV546" s="46" t="s">
        <v>88</v>
      </c>
      <c r="BX546" s="46" t="s">
        <v>680</v>
      </c>
      <c r="BY546" s="46" t="s">
        <v>681</v>
      </c>
      <c r="CA546" s="46" t="s">
        <v>1559</v>
      </c>
      <c r="CB546" s="46" t="s">
        <v>1558</v>
      </c>
      <c r="CC546" s="46" t="s">
        <v>680</v>
      </c>
      <c r="CD546" s="46" t="s">
        <v>237</v>
      </c>
      <c r="CU546" s="46" t="s">
        <v>264</v>
      </c>
      <c r="DA546" s="46" t="s">
        <v>265</v>
      </c>
      <c r="DB546" s="46" t="s">
        <v>265</v>
      </c>
      <c r="DC546" s="46" t="s">
        <v>265</v>
      </c>
      <c r="DD546" s="46" t="s">
        <v>265</v>
      </c>
      <c r="DE546" s="46" t="s">
        <v>245</v>
      </c>
      <c r="DF546" s="46" t="s">
        <v>265</v>
      </c>
      <c r="DG546" s="46" t="s">
        <v>265</v>
      </c>
      <c r="DH546" s="46" t="s">
        <v>247</v>
      </c>
      <c r="DK546" s="46" t="b">
        <f>vw_ET_Dataset_Public[[#This Row],[Event Location:  State PCODE]]=vw_ET_Dataset_Public[[#This Row],[Arrival from: Admin 1 PCODE]]</f>
        <v>0</v>
      </c>
      <c r="DL546" s="46" t="b">
        <f>vw_ET_Dataset_Public[[#This Row],[Event Location:  County PCODE]]=vw_ET_Dataset_Public[[#This Row],[Arrival from: Admin 2 PCODE]]</f>
        <v>0</v>
      </c>
      <c r="DM546" s="46" t="b">
        <f>vw_ET_Dataset_Public[[#This Row],[Event Location:  Payam PCODE]]=vw_ET_Dataset_Public[[#This Row],[Arrival from: Admin 3 PCODE]]</f>
        <v>0</v>
      </c>
      <c r="DN546" s="46" t="s">
        <v>3395</v>
      </c>
    </row>
    <row r="547" spans="1:118" x14ac:dyDescent="0.35">
      <c r="A547" s="46" t="s">
        <v>2641</v>
      </c>
      <c r="B547" s="47">
        <v>44450</v>
      </c>
      <c r="C547" s="47">
        <v>44446</v>
      </c>
      <c r="D547" s="47">
        <v>44446</v>
      </c>
      <c r="E547" s="46" t="s">
        <v>841</v>
      </c>
      <c r="F547" s="46" t="s">
        <v>57</v>
      </c>
      <c r="G547" s="46" t="s">
        <v>1321</v>
      </c>
      <c r="H547" s="46" t="s">
        <v>98</v>
      </c>
      <c r="I547" s="46" t="s">
        <v>1322</v>
      </c>
      <c r="J547" s="46" t="s">
        <v>1320</v>
      </c>
      <c r="K547" s="46" t="s">
        <v>1366</v>
      </c>
      <c r="L547" s="46" t="s">
        <v>1367</v>
      </c>
      <c r="M547" s="46">
        <v>9.2560000000000002</v>
      </c>
      <c r="N547" s="46">
        <v>29.797000000000001</v>
      </c>
      <c r="O547" s="46" t="s">
        <v>232</v>
      </c>
      <c r="P547" s="46" t="s">
        <v>233</v>
      </c>
      <c r="Q547" s="46" t="s">
        <v>6</v>
      </c>
      <c r="U547" s="46" t="b">
        <v>1</v>
      </c>
      <c r="V547" s="46">
        <v>39</v>
      </c>
      <c r="W547" s="46">
        <v>234</v>
      </c>
      <c r="X547" s="46">
        <v>16</v>
      </c>
      <c r="Y547" s="46">
        <v>19</v>
      </c>
      <c r="Z547" s="46">
        <v>16</v>
      </c>
      <c r="AA547" s="46">
        <v>23</v>
      </c>
      <c r="AB547" s="46">
        <v>12</v>
      </c>
      <c r="AC547" s="46">
        <v>4</v>
      </c>
      <c r="AD547" s="46">
        <v>27</v>
      </c>
      <c r="AE547" s="46">
        <v>21</v>
      </c>
      <c r="AF547" s="46">
        <v>17</v>
      </c>
      <c r="AG547" s="46">
        <v>29</v>
      </c>
      <c r="AH547" s="46">
        <v>39</v>
      </c>
      <c r="AI547" s="46">
        <v>11</v>
      </c>
      <c r="AJ547" s="46">
        <v>90</v>
      </c>
      <c r="AK547" s="46">
        <v>144</v>
      </c>
      <c r="AL547" s="46">
        <v>83</v>
      </c>
      <c r="AM547" s="46">
        <v>15</v>
      </c>
      <c r="AN547" s="46">
        <v>234</v>
      </c>
      <c r="AO547" s="46" t="s">
        <v>13</v>
      </c>
      <c r="AP547" s="46" t="s">
        <v>48</v>
      </c>
      <c r="AR547" s="46" t="s">
        <v>272</v>
      </c>
      <c r="AV547" s="46" t="s">
        <v>255</v>
      </c>
      <c r="AX547" s="46" t="s">
        <v>65</v>
      </c>
      <c r="BD547" s="46" t="s">
        <v>256</v>
      </c>
      <c r="BO547" s="46" t="b">
        <v>1</v>
      </c>
      <c r="BP547" s="46" t="s">
        <v>237</v>
      </c>
      <c r="BQ547" s="46" t="s">
        <v>242</v>
      </c>
      <c r="BR547" s="46" t="s">
        <v>238</v>
      </c>
      <c r="BS547" s="46" t="s">
        <v>841</v>
      </c>
      <c r="BT547" s="46" t="s">
        <v>57</v>
      </c>
      <c r="BU547" s="46" t="s">
        <v>1321</v>
      </c>
      <c r="BV547" s="46" t="s">
        <v>98</v>
      </c>
      <c r="BX547" s="46" t="s">
        <v>1325</v>
      </c>
      <c r="BY547" s="46" t="s">
        <v>1327</v>
      </c>
      <c r="CA547" s="46" t="s">
        <v>1328</v>
      </c>
      <c r="CB547" s="46" t="s">
        <v>1326</v>
      </c>
      <c r="CC547" s="46" t="s">
        <v>1325</v>
      </c>
      <c r="CD547" s="46" t="s">
        <v>237</v>
      </c>
      <c r="CU547" s="46" t="s">
        <v>264</v>
      </c>
      <c r="DA547" s="46" t="s">
        <v>265</v>
      </c>
      <c r="DB547" s="46" t="s">
        <v>265</v>
      </c>
      <c r="DC547" s="46" t="s">
        <v>265</v>
      </c>
      <c r="DD547" s="46" t="s">
        <v>246</v>
      </c>
      <c r="DE547" s="46" t="s">
        <v>265</v>
      </c>
      <c r="DF547" s="46" t="s">
        <v>246</v>
      </c>
      <c r="DG547" s="46" t="s">
        <v>246</v>
      </c>
      <c r="DH547" s="46" t="s">
        <v>247</v>
      </c>
      <c r="DK547" s="46" t="b">
        <f>vw_ET_Dataset_Public[[#This Row],[Event Location:  State PCODE]]=vw_ET_Dataset_Public[[#This Row],[Arrival from: Admin 1 PCODE]]</f>
        <v>1</v>
      </c>
      <c r="DL547" s="46" t="b">
        <f>vw_ET_Dataset_Public[[#This Row],[Event Location:  County PCODE]]=vw_ET_Dataset_Public[[#This Row],[Arrival from: Admin 2 PCODE]]</f>
        <v>1</v>
      </c>
      <c r="DM547" s="46" t="b">
        <f>vw_ET_Dataset_Public[[#This Row],[Event Location:  Payam PCODE]]=vw_ET_Dataset_Public[[#This Row],[Arrival from: Admin 3 PCODE]]</f>
        <v>0</v>
      </c>
      <c r="DN547" s="46" t="s">
        <v>3391</v>
      </c>
    </row>
    <row r="548" spans="1:118" x14ac:dyDescent="0.35">
      <c r="A548" s="46" t="s">
        <v>2679</v>
      </c>
      <c r="B548" s="47">
        <v>44451</v>
      </c>
      <c r="C548" s="47">
        <v>44445</v>
      </c>
      <c r="D548" s="47">
        <v>44445</v>
      </c>
      <c r="E548" s="46" t="s">
        <v>841</v>
      </c>
      <c r="F548" s="46" t="s">
        <v>57</v>
      </c>
      <c r="G548" s="46" t="s">
        <v>1321</v>
      </c>
      <c r="H548" s="46" t="s">
        <v>98</v>
      </c>
      <c r="I548" s="46" t="s">
        <v>1403</v>
      </c>
      <c r="J548" s="46" t="s">
        <v>98</v>
      </c>
      <c r="K548" s="46" t="s">
        <v>1440</v>
      </c>
      <c r="L548" s="46" t="s">
        <v>1441</v>
      </c>
      <c r="M548" s="46">
        <v>9.2913200000000007</v>
      </c>
      <c r="N548" s="46">
        <v>29.789919999999999</v>
      </c>
      <c r="O548" s="46" t="s">
        <v>232</v>
      </c>
      <c r="P548" s="46" t="s">
        <v>233</v>
      </c>
      <c r="Q548" s="46" t="s">
        <v>24</v>
      </c>
      <c r="R548" s="46" t="b">
        <v>0</v>
      </c>
      <c r="S548" s="46" t="b">
        <v>0</v>
      </c>
      <c r="T548" s="46" t="b">
        <v>0</v>
      </c>
      <c r="U548" s="46" t="b">
        <v>1</v>
      </c>
      <c r="V548" s="46">
        <v>16</v>
      </c>
      <c r="W548" s="46">
        <v>77</v>
      </c>
      <c r="X548" s="46">
        <v>1</v>
      </c>
      <c r="Y548" s="46">
        <v>4</v>
      </c>
      <c r="Z548" s="46">
        <v>10</v>
      </c>
      <c r="AA548" s="46">
        <v>13</v>
      </c>
      <c r="AB548" s="46">
        <v>4</v>
      </c>
      <c r="AC548" s="46">
        <v>3</v>
      </c>
      <c r="AD548" s="46">
        <v>1</v>
      </c>
      <c r="AE548" s="46">
        <v>3</v>
      </c>
      <c r="AF548" s="46">
        <v>15</v>
      </c>
      <c r="AG548" s="46">
        <v>11</v>
      </c>
      <c r="AH548" s="46">
        <v>7</v>
      </c>
      <c r="AI548" s="46">
        <v>5</v>
      </c>
      <c r="AJ548" s="46">
        <v>35</v>
      </c>
      <c r="AK548" s="46">
        <v>42</v>
      </c>
      <c r="AL548" s="46">
        <v>9</v>
      </c>
      <c r="AM548" s="46">
        <v>8</v>
      </c>
      <c r="AN548" s="46">
        <v>77</v>
      </c>
      <c r="AP548" s="46" t="s">
        <v>48</v>
      </c>
      <c r="AR548" s="46" t="s">
        <v>303</v>
      </c>
      <c r="AS548" s="46" t="b">
        <v>0</v>
      </c>
      <c r="AT548" s="46" t="b">
        <v>1</v>
      </c>
      <c r="AU548" s="46" t="b">
        <v>0</v>
      </c>
      <c r="AV548" s="46" t="s">
        <v>304</v>
      </c>
      <c r="AX548" s="46" t="s">
        <v>350</v>
      </c>
      <c r="BD548" s="46" t="s">
        <v>256</v>
      </c>
      <c r="BE548" s="46" t="b">
        <v>0</v>
      </c>
      <c r="BF548" s="46" t="b">
        <v>0</v>
      </c>
      <c r="BG548" s="46" t="b">
        <v>0</v>
      </c>
      <c r="BH548" s="46" t="b">
        <v>0</v>
      </c>
      <c r="BI548" s="46" t="b">
        <v>0</v>
      </c>
      <c r="BJ548" s="46" t="b">
        <v>0</v>
      </c>
      <c r="BK548" s="46" t="b">
        <v>0</v>
      </c>
      <c r="BL548" s="46" t="b">
        <v>0</v>
      </c>
      <c r="BM548" s="46" t="b">
        <v>0</v>
      </c>
      <c r="BO548" s="46" t="b">
        <v>1</v>
      </c>
      <c r="BP548" s="46" t="s">
        <v>237</v>
      </c>
      <c r="BQ548" s="46" t="s">
        <v>944</v>
      </c>
      <c r="BR548" s="46" t="s">
        <v>942</v>
      </c>
      <c r="BS548" s="46" t="s">
        <v>945</v>
      </c>
      <c r="BT548" s="46" t="s">
        <v>943</v>
      </c>
      <c r="BU548" s="46" t="s">
        <v>946</v>
      </c>
      <c r="BV548" s="46" t="s">
        <v>943</v>
      </c>
      <c r="BX548" s="46" t="s">
        <v>352</v>
      </c>
      <c r="BY548" s="46" t="s">
        <v>244</v>
      </c>
      <c r="BZ548" s="46" t="s">
        <v>943</v>
      </c>
      <c r="CC548" s="46" t="s">
        <v>943</v>
      </c>
      <c r="CU548" s="46" t="s">
        <v>264</v>
      </c>
      <c r="DA548" s="46" t="s">
        <v>246</v>
      </c>
      <c r="DB548" s="46" t="s">
        <v>246</v>
      </c>
      <c r="DC548" s="46" t="s">
        <v>246</v>
      </c>
      <c r="DD548" s="46" t="s">
        <v>246</v>
      </c>
      <c r="DE548" s="46" t="s">
        <v>265</v>
      </c>
      <c r="DF548" s="46" t="s">
        <v>246</v>
      </c>
      <c r="DG548" s="46" t="s">
        <v>246</v>
      </c>
      <c r="DH548" s="46" t="s">
        <v>247</v>
      </c>
      <c r="DK548" s="46" t="b">
        <f>vw_ET_Dataset_Public[[#This Row],[Event Location:  State PCODE]]=vw_ET_Dataset_Public[[#This Row],[Arrival from: Admin 1 PCODE]]</f>
        <v>0</v>
      </c>
      <c r="DL548" s="46" t="b">
        <f>vw_ET_Dataset_Public[[#This Row],[Event Location:  County PCODE]]=vw_ET_Dataset_Public[[#This Row],[Arrival from: Admin 2 PCODE]]</f>
        <v>0</v>
      </c>
      <c r="DM548" s="46" t="b">
        <f>vw_ET_Dataset_Public[[#This Row],[Event Location:  Payam PCODE]]=vw_ET_Dataset_Public[[#This Row],[Arrival from: Admin 3 PCODE]]</f>
        <v>0</v>
      </c>
      <c r="DN548" s="46" t="s">
        <v>3393</v>
      </c>
    </row>
    <row r="549" spans="1:118" x14ac:dyDescent="0.35">
      <c r="A549" s="46" t="s">
        <v>2673</v>
      </c>
      <c r="B549" s="47">
        <v>44453</v>
      </c>
      <c r="C549" s="47">
        <v>44451</v>
      </c>
      <c r="D549" s="47">
        <v>44451</v>
      </c>
      <c r="E549" s="46" t="s">
        <v>841</v>
      </c>
      <c r="F549" s="46" t="s">
        <v>57</v>
      </c>
      <c r="G549" s="46" t="s">
        <v>1321</v>
      </c>
      <c r="H549" s="46" t="s">
        <v>98</v>
      </c>
      <c r="I549" s="46" t="s">
        <v>1403</v>
      </c>
      <c r="J549" s="46" t="s">
        <v>98</v>
      </c>
      <c r="K549" s="46" t="s">
        <v>1421</v>
      </c>
      <c r="L549" s="46" t="s">
        <v>1422</v>
      </c>
      <c r="M549" s="46">
        <v>9.3316400000000002</v>
      </c>
      <c r="N549" s="46">
        <v>29.793399999999998</v>
      </c>
      <c r="O549" s="46" t="s">
        <v>253</v>
      </c>
      <c r="P549" s="46" t="s">
        <v>233</v>
      </c>
      <c r="Q549" s="46" t="s">
        <v>6</v>
      </c>
      <c r="R549" s="46" t="b">
        <v>0</v>
      </c>
      <c r="S549" s="46" t="b">
        <v>0</v>
      </c>
      <c r="T549" s="46" t="b">
        <v>0</v>
      </c>
      <c r="U549" s="46" t="b">
        <v>1</v>
      </c>
      <c r="V549" s="46">
        <v>1</v>
      </c>
      <c r="W549" s="46">
        <v>6</v>
      </c>
      <c r="X549" s="46">
        <v>1</v>
      </c>
      <c r="Y549" s="46">
        <v>1</v>
      </c>
      <c r="Z549" s="46">
        <v>1</v>
      </c>
      <c r="AA549" s="46">
        <v>0</v>
      </c>
      <c r="AB549" s="46">
        <v>0</v>
      </c>
      <c r="AC549" s="46">
        <v>0</v>
      </c>
      <c r="AD549" s="46">
        <v>0</v>
      </c>
      <c r="AE549" s="46">
        <v>0</v>
      </c>
      <c r="AF549" s="46">
        <v>1</v>
      </c>
      <c r="AG549" s="46">
        <v>2</v>
      </c>
      <c r="AH549" s="46">
        <v>0</v>
      </c>
      <c r="AI549" s="46">
        <v>0</v>
      </c>
      <c r="AJ549" s="46">
        <v>3</v>
      </c>
      <c r="AK549" s="46">
        <v>3</v>
      </c>
      <c r="AL549" s="46">
        <v>2</v>
      </c>
      <c r="AM549" s="46">
        <v>0</v>
      </c>
      <c r="AN549" s="46">
        <v>6</v>
      </c>
      <c r="AO549" s="46" t="s">
        <v>13</v>
      </c>
      <c r="AP549" s="46" t="s">
        <v>48</v>
      </c>
      <c r="AR549" s="46" t="s">
        <v>272</v>
      </c>
      <c r="AV549" s="46" t="s">
        <v>255</v>
      </c>
      <c r="AX549" s="46" t="s">
        <v>65</v>
      </c>
      <c r="BD549" s="46" t="s">
        <v>256</v>
      </c>
      <c r="BE549" s="46" t="b">
        <v>0</v>
      </c>
      <c r="BF549" s="46" t="b">
        <v>0</v>
      </c>
      <c r="BG549" s="46" t="b">
        <v>0</v>
      </c>
      <c r="BH549" s="46" t="b">
        <v>0</v>
      </c>
      <c r="BI549" s="46" t="b">
        <v>0</v>
      </c>
      <c r="BJ549" s="46" t="b">
        <v>0</v>
      </c>
      <c r="BK549" s="46" t="b">
        <v>0</v>
      </c>
      <c r="BL549" s="46" t="b">
        <v>0</v>
      </c>
      <c r="BM549" s="46" t="b">
        <v>0</v>
      </c>
      <c r="BO549" s="46" t="b">
        <v>1</v>
      </c>
      <c r="BP549" s="46" t="s">
        <v>237</v>
      </c>
      <c r="BQ549" s="46" t="s">
        <v>242</v>
      </c>
      <c r="BR549" s="46" t="s">
        <v>238</v>
      </c>
      <c r="BS549" s="46" t="s">
        <v>841</v>
      </c>
      <c r="BT549" s="46" t="s">
        <v>57</v>
      </c>
      <c r="BU549" s="46" t="s">
        <v>1321</v>
      </c>
      <c r="BV549" s="46" t="s">
        <v>98</v>
      </c>
      <c r="BX549" s="46" t="s">
        <v>98</v>
      </c>
      <c r="BY549" s="46" t="s">
        <v>1403</v>
      </c>
      <c r="CA549" s="46" t="s">
        <v>1421</v>
      </c>
      <c r="CB549" s="46" t="s">
        <v>1422</v>
      </c>
      <c r="CC549" s="46" t="s">
        <v>98</v>
      </c>
      <c r="CD549" s="46" t="s">
        <v>237</v>
      </c>
      <c r="CU549" s="46" t="s">
        <v>264</v>
      </c>
      <c r="DA549" s="46" t="s">
        <v>246</v>
      </c>
      <c r="DB549" s="46" t="s">
        <v>246</v>
      </c>
      <c r="DC549" s="46" t="s">
        <v>265</v>
      </c>
      <c r="DD549" s="46" t="s">
        <v>246</v>
      </c>
      <c r="DE549" s="46" t="s">
        <v>246</v>
      </c>
      <c r="DF549" s="46" t="s">
        <v>246</v>
      </c>
      <c r="DG549" s="46" t="s">
        <v>246</v>
      </c>
      <c r="DH549" s="46" t="s">
        <v>247</v>
      </c>
      <c r="DK549" s="46" t="b">
        <f>vw_ET_Dataset_Public[[#This Row],[Event Location:  State PCODE]]=vw_ET_Dataset_Public[[#This Row],[Arrival from: Admin 1 PCODE]]</f>
        <v>1</v>
      </c>
      <c r="DL549" s="46" t="b">
        <f>vw_ET_Dataset_Public[[#This Row],[Event Location:  County PCODE]]=vw_ET_Dataset_Public[[#This Row],[Arrival from: Admin 2 PCODE]]</f>
        <v>1</v>
      </c>
      <c r="DM549" s="46" t="b">
        <f>vw_ET_Dataset_Public[[#This Row],[Event Location:  Payam PCODE]]=vw_ET_Dataset_Public[[#This Row],[Arrival from: Admin 3 PCODE]]</f>
        <v>1</v>
      </c>
      <c r="DN549" s="46" t="s">
        <v>3390</v>
      </c>
    </row>
    <row r="550" spans="1:118" x14ac:dyDescent="0.35">
      <c r="A550" s="46" t="s">
        <v>2675</v>
      </c>
      <c r="B550" s="47">
        <v>44453</v>
      </c>
      <c r="C550" s="47">
        <v>44451</v>
      </c>
      <c r="D550" s="47">
        <v>44451</v>
      </c>
      <c r="E550" s="46" t="s">
        <v>841</v>
      </c>
      <c r="F550" s="46" t="s">
        <v>57</v>
      </c>
      <c r="G550" s="46" t="s">
        <v>1321</v>
      </c>
      <c r="H550" s="46" t="s">
        <v>98</v>
      </c>
      <c r="I550" s="46" t="s">
        <v>1403</v>
      </c>
      <c r="J550" s="46" t="s">
        <v>98</v>
      </c>
      <c r="K550" s="46" t="s">
        <v>1421</v>
      </c>
      <c r="L550" s="46" t="s">
        <v>1422</v>
      </c>
      <c r="M550" s="46">
        <v>9.3316400000000002</v>
      </c>
      <c r="N550" s="46">
        <v>29.793399999999998</v>
      </c>
      <c r="O550" s="46" t="s">
        <v>253</v>
      </c>
      <c r="P550" s="46" t="s">
        <v>233</v>
      </c>
      <c r="Q550" s="46" t="s">
        <v>6</v>
      </c>
      <c r="R550" s="46" t="b">
        <v>0</v>
      </c>
      <c r="S550" s="46" t="b">
        <v>0</v>
      </c>
      <c r="T550" s="46" t="b">
        <v>0</v>
      </c>
      <c r="U550" s="46" t="b">
        <v>1</v>
      </c>
      <c r="V550" s="46">
        <v>1</v>
      </c>
      <c r="W550" s="46">
        <v>7</v>
      </c>
      <c r="X550" s="46">
        <v>0</v>
      </c>
      <c r="Y550" s="46">
        <v>0</v>
      </c>
      <c r="Z550" s="46">
        <v>2</v>
      </c>
      <c r="AA550" s="46">
        <v>1</v>
      </c>
      <c r="AB550" s="46">
        <v>0</v>
      </c>
      <c r="AC550" s="46">
        <v>0</v>
      </c>
      <c r="AD550" s="46">
        <v>1</v>
      </c>
      <c r="AE550" s="46">
        <v>0</v>
      </c>
      <c r="AF550" s="46">
        <v>1</v>
      </c>
      <c r="AG550" s="46">
        <v>1</v>
      </c>
      <c r="AH550" s="46">
        <v>0</v>
      </c>
      <c r="AI550" s="46">
        <v>1</v>
      </c>
      <c r="AJ550" s="46">
        <v>3</v>
      </c>
      <c r="AK550" s="46">
        <v>4</v>
      </c>
      <c r="AL550" s="46">
        <v>1</v>
      </c>
      <c r="AM550" s="46">
        <v>1</v>
      </c>
      <c r="AN550" s="46">
        <v>7</v>
      </c>
      <c r="AO550" s="46" t="s">
        <v>13</v>
      </c>
      <c r="AP550" s="46" t="s">
        <v>48</v>
      </c>
      <c r="AR550" s="46" t="s">
        <v>272</v>
      </c>
      <c r="AV550" s="46" t="s">
        <v>255</v>
      </c>
      <c r="AX550" s="46" t="s">
        <v>65</v>
      </c>
      <c r="BD550" s="46" t="s">
        <v>256</v>
      </c>
      <c r="BE550" s="46" t="b">
        <v>0</v>
      </c>
      <c r="BF550" s="46" t="b">
        <v>0</v>
      </c>
      <c r="BG550" s="46" t="b">
        <v>0</v>
      </c>
      <c r="BH550" s="46" t="b">
        <v>0</v>
      </c>
      <c r="BI550" s="46" t="b">
        <v>0</v>
      </c>
      <c r="BJ550" s="46" t="b">
        <v>0</v>
      </c>
      <c r="BK550" s="46" t="b">
        <v>0</v>
      </c>
      <c r="BL550" s="46" t="b">
        <v>0</v>
      </c>
      <c r="BM550" s="46" t="b">
        <v>0</v>
      </c>
      <c r="BO550" s="46" t="b">
        <v>1</v>
      </c>
      <c r="BP550" s="46" t="s">
        <v>237</v>
      </c>
      <c r="BQ550" s="46" t="s">
        <v>242</v>
      </c>
      <c r="BR550" s="46" t="s">
        <v>238</v>
      </c>
      <c r="BS550" s="46" t="s">
        <v>841</v>
      </c>
      <c r="BT550" s="46" t="s">
        <v>57</v>
      </c>
      <c r="BU550" s="46" t="s">
        <v>1321</v>
      </c>
      <c r="BV550" s="46" t="s">
        <v>98</v>
      </c>
      <c r="BX550" s="46" t="s">
        <v>1434</v>
      </c>
      <c r="BY550" s="46" t="s">
        <v>1436</v>
      </c>
      <c r="CA550" s="46" t="s">
        <v>244</v>
      </c>
      <c r="CB550" s="46" t="s">
        <v>240</v>
      </c>
      <c r="CC550" s="46" t="s">
        <v>1435</v>
      </c>
      <c r="CD550" s="46" t="s">
        <v>237</v>
      </c>
      <c r="CU550" s="46" t="s">
        <v>264</v>
      </c>
      <c r="DA550" s="46" t="s">
        <v>246</v>
      </c>
      <c r="DB550" s="46" t="s">
        <v>246</v>
      </c>
      <c r="DC550" s="46" t="s">
        <v>246</v>
      </c>
      <c r="DD550" s="46" t="s">
        <v>246</v>
      </c>
      <c r="DE550" s="46" t="s">
        <v>246</v>
      </c>
      <c r="DF550" s="46" t="s">
        <v>246</v>
      </c>
      <c r="DG550" s="46" t="s">
        <v>246</v>
      </c>
      <c r="DH550" s="46" t="s">
        <v>247</v>
      </c>
      <c r="DK550" s="46" t="b">
        <f>vw_ET_Dataset_Public[[#This Row],[Event Location:  State PCODE]]=vw_ET_Dataset_Public[[#This Row],[Arrival from: Admin 1 PCODE]]</f>
        <v>1</v>
      </c>
      <c r="DL550" s="46" t="b">
        <f>vw_ET_Dataset_Public[[#This Row],[Event Location:  County PCODE]]=vw_ET_Dataset_Public[[#This Row],[Arrival from: Admin 2 PCODE]]</f>
        <v>1</v>
      </c>
      <c r="DM550" s="46" t="b">
        <f>vw_ET_Dataset_Public[[#This Row],[Event Location:  Payam PCODE]]=vw_ET_Dataset_Public[[#This Row],[Arrival from: Admin 3 PCODE]]</f>
        <v>0</v>
      </c>
      <c r="DN550" s="46" t="s">
        <v>3391</v>
      </c>
    </row>
    <row r="551" spans="1:118" x14ac:dyDescent="0.35">
      <c r="A551" s="46" t="s">
        <v>1557</v>
      </c>
      <c r="B551" s="47">
        <v>44453</v>
      </c>
      <c r="C551" s="47">
        <v>44452</v>
      </c>
      <c r="D551" s="47">
        <v>44453</v>
      </c>
      <c r="E551" s="46" t="s">
        <v>1461</v>
      </c>
      <c r="F551" s="46" t="s">
        <v>105</v>
      </c>
      <c r="G551" s="46" t="s">
        <v>1550</v>
      </c>
      <c r="H551" s="46" t="s">
        <v>106</v>
      </c>
      <c r="I551" s="46" t="s">
        <v>1551</v>
      </c>
      <c r="J551" s="46" t="s">
        <v>1549</v>
      </c>
      <c r="K551" s="46" t="s">
        <v>1552</v>
      </c>
      <c r="L551" s="46" t="s">
        <v>1553</v>
      </c>
      <c r="M551" s="46">
        <v>9.5288358360000007</v>
      </c>
      <c r="N551" s="46">
        <v>31.651464879999999</v>
      </c>
      <c r="O551" s="46" t="s">
        <v>232</v>
      </c>
      <c r="P551" s="46" t="s">
        <v>271</v>
      </c>
      <c r="Q551" s="46" t="s">
        <v>6</v>
      </c>
      <c r="U551" s="46" t="b">
        <v>1</v>
      </c>
      <c r="V551" s="46">
        <v>147</v>
      </c>
      <c r="W551" s="46">
        <v>479</v>
      </c>
      <c r="X551" s="46">
        <v>27</v>
      </c>
      <c r="Y551" s="46">
        <v>33</v>
      </c>
      <c r="Z551" s="46">
        <v>31</v>
      </c>
      <c r="AA551" s="46">
        <v>38</v>
      </c>
      <c r="AB551" s="46">
        <v>21</v>
      </c>
      <c r="AC551" s="46">
        <v>24</v>
      </c>
      <c r="AD551" s="46">
        <v>25</v>
      </c>
      <c r="AE551" s="46">
        <v>33</v>
      </c>
      <c r="AF551" s="46">
        <v>44</v>
      </c>
      <c r="AG551" s="46">
        <v>138</v>
      </c>
      <c r="AH551" s="46">
        <v>39</v>
      </c>
      <c r="AI551" s="46">
        <v>26</v>
      </c>
      <c r="AJ551" s="46">
        <v>174</v>
      </c>
      <c r="AK551" s="46">
        <v>305</v>
      </c>
      <c r="AL551" s="46">
        <v>118</v>
      </c>
      <c r="AM551" s="46">
        <v>50</v>
      </c>
      <c r="AN551" s="46">
        <v>479</v>
      </c>
      <c r="AO551" s="46" t="s">
        <v>13</v>
      </c>
      <c r="AP551" s="46" t="s">
        <v>48</v>
      </c>
      <c r="AR551" s="46" t="s">
        <v>272</v>
      </c>
      <c r="AV551" s="46" t="s">
        <v>1516</v>
      </c>
      <c r="AX551" s="46" t="s">
        <v>65</v>
      </c>
      <c r="BD551" s="46" t="s">
        <v>256</v>
      </c>
      <c r="BE551" s="46" t="b">
        <v>1</v>
      </c>
      <c r="BF551" s="46" t="b">
        <v>1</v>
      </c>
      <c r="BH551" s="46" t="b">
        <v>1</v>
      </c>
      <c r="BI551" s="46" t="b">
        <v>1</v>
      </c>
      <c r="BJ551" s="46" t="b">
        <v>1</v>
      </c>
      <c r="BP551" s="46" t="s">
        <v>237</v>
      </c>
      <c r="BQ551" s="46" t="s">
        <v>242</v>
      </c>
      <c r="BR551" s="46" t="s">
        <v>238</v>
      </c>
      <c r="BS551" s="46" t="s">
        <v>260</v>
      </c>
      <c r="BT551" s="46" t="s">
        <v>83</v>
      </c>
      <c r="BU551" s="46" t="s">
        <v>667</v>
      </c>
      <c r="BV551" s="46" t="s">
        <v>88</v>
      </c>
      <c r="BX551" s="46" t="s">
        <v>680</v>
      </c>
      <c r="BY551" s="46" t="s">
        <v>681</v>
      </c>
      <c r="CA551" s="46" t="s">
        <v>1555</v>
      </c>
      <c r="CB551" s="46" t="s">
        <v>1554</v>
      </c>
      <c r="CC551" s="46" t="s">
        <v>680</v>
      </c>
      <c r="CD551" s="46" t="s">
        <v>237</v>
      </c>
      <c r="CU551" s="46" t="s">
        <v>264</v>
      </c>
      <c r="DA551" s="46" t="s">
        <v>265</v>
      </c>
      <c r="DB551" s="46" t="s">
        <v>245</v>
      </c>
      <c r="DC551" s="46" t="s">
        <v>246</v>
      </c>
      <c r="DD551" s="46" t="s">
        <v>265</v>
      </c>
      <c r="DE551" s="46" t="s">
        <v>245</v>
      </c>
      <c r="DF551" s="46" t="s">
        <v>265</v>
      </c>
      <c r="DG551" s="46" t="s">
        <v>265</v>
      </c>
      <c r="DH551" s="46" t="s">
        <v>247</v>
      </c>
      <c r="DK551" s="46" t="b">
        <f>vw_ET_Dataset_Public[[#This Row],[Event Location:  State PCODE]]=vw_ET_Dataset_Public[[#This Row],[Arrival from: Admin 1 PCODE]]</f>
        <v>0</v>
      </c>
      <c r="DL551" s="46" t="b">
        <f>vw_ET_Dataset_Public[[#This Row],[Event Location:  County PCODE]]=vw_ET_Dataset_Public[[#This Row],[Arrival from: Admin 2 PCODE]]</f>
        <v>0</v>
      </c>
      <c r="DM551" s="46" t="b">
        <f>vw_ET_Dataset_Public[[#This Row],[Event Location:  Payam PCODE]]=vw_ET_Dataset_Public[[#This Row],[Arrival from: Admin 3 PCODE]]</f>
        <v>0</v>
      </c>
      <c r="DN551" s="46" t="s">
        <v>3395</v>
      </c>
    </row>
    <row r="552" spans="1:118" x14ac:dyDescent="0.35">
      <c r="A552" s="46" t="s">
        <v>2284</v>
      </c>
      <c r="B552" s="47">
        <v>44454</v>
      </c>
      <c r="C552" s="47">
        <v>44378</v>
      </c>
      <c r="D552" s="47">
        <v>44454</v>
      </c>
      <c r="E552" s="46" t="s">
        <v>2275</v>
      </c>
      <c r="F552" s="46" t="s">
        <v>60</v>
      </c>
      <c r="G552" s="46" t="s">
        <v>2276</v>
      </c>
      <c r="H552" s="46" t="s">
        <v>60</v>
      </c>
      <c r="I552" s="46" t="s">
        <v>2277</v>
      </c>
      <c r="J552" s="46" t="s">
        <v>2274</v>
      </c>
      <c r="K552" s="46" t="s">
        <v>2281</v>
      </c>
      <c r="L552" s="46" t="s">
        <v>2282</v>
      </c>
      <c r="M552" s="46">
        <v>9.593718333</v>
      </c>
      <c r="N552" s="46">
        <v>28.44810167</v>
      </c>
      <c r="O552" s="46" t="s">
        <v>232</v>
      </c>
      <c r="P552" s="46" t="s">
        <v>271</v>
      </c>
      <c r="Q552" s="46" t="s">
        <v>6</v>
      </c>
      <c r="R552" s="46" t="b">
        <v>1</v>
      </c>
      <c r="V552" s="46">
        <v>75</v>
      </c>
      <c r="W552" s="46">
        <v>265</v>
      </c>
      <c r="X552" s="46">
        <v>0</v>
      </c>
      <c r="Y552" s="46">
        <v>16</v>
      </c>
      <c r="Z552" s="46">
        <v>75</v>
      </c>
      <c r="AA552" s="46">
        <v>58</v>
      </c>
      <c r="AB552" s="46">
        <v>24</v>
      </c>
      <c r="AC552" s="46">
        <v>10</v>
      </c>
      <c r="AD552" s="46">
        <v>0</v>
      </c>
      <c r="AE552" s="46">
        <v>14</v>
      </c>
      <c r="AF552" s="46">
        <v>27</v>
      </c>
      <c r="AG552" s="46">
        <v>25</v>
      </c>
      <c r="AH552" s="46">
        <v>16</v>
      </c>
      <c r="AI552" s="46">
        <v>0</v>
      </c>
      <c r="AJ552" s="46">
        <v>183</v>
      </c>
      <c r="AK552" s="46">
        <v>82</v>
      </c>
      <c r="AL552" s="46">
        <v>30</v>
      </c>
      <c r="AM552" s="46">
        <v>10</v>
      </c>
      <c r="AN552" s="46">
        <v>265</v>
      </c>
      <c r="AO552" s="46" t="s">
        <v>12</v>
      </c>
      <c r="AP552" s="46" t="s">
        <v>47</v>
      </c>
      <c r="AR552" s="46" t="s">
        <v>234</v>
      </c>
      <c r="AV552" s="46" t="s">
        <v>255</v>
      </c>
      <c r="AX552" s="46" t="s">
        <v>29</v>
      </c>
      <c r="AZ552" s="46" t="s">
        <v>701</v>
      </c>
      <c r="BC552" s="46" t="b">
        <v>1</v>
      </c>
      <c r="BD552" s="46" t="s">
        <v>256</v>
      </c>
      <c r="BE552" s="46" t="b">
        <v>1</v>
      </c>
      <c r="BF552" s="46" t="b">
        <v>1</v>
      </c>
      <c r="BL552" s="46" t="b">
        <v>1</v>
      </c>
      <c r="BP552" s="46" t="s">
        <v>237</v>
      </c>
      <c r="BQ552" s="46" t="s">
        <v>242</v>
      </c>
      <c r="BR552" s="46" t="s">
        <v>238</v>
      </c>
      <c r="BS552" s="46" t="s">
        <v>841</v>
      </c>
      <c r="BT552" s="46" t="s">
        <v>57</v>
      </c>
      <c r="BU552" s="46" t="s">
        <v>931</v>
      </c>
      <c r="BV552" s="46" t="s">
        <v>104</v>
      </c>
      <c r="BX552" s="46" t="s">
        <v>2285</v>
      </c>
      <c r="BY552" s="46" t="s">
        <v>2287</v>
      </c>
      <c r="CA552" s="46" t="s">
        <v>244</v>
      </c>
      <c r="CB552" s="46" t="s">
        <v>240</v>
      </c>
      <c r="CC552" s="46" t="s">
        <v>2286</v>
      </c>
      <c r="CD552" s="46" t="s">
        <v>237</v>
      </c>
      <c r="CU552" s="46" t="s">
        <v>256</v>
      </c>
      <c r="CV552" s="46">
        <v>389</v>
      </c>
      <c r="CW552" s="46">
        <v>2385</v>
      </c>
      <c r="CX552" s="46" t="s">
        <v>409</v>
      </c>
      <c r="CY552" s="46" t="s">
        <v>2256</v>
      </c>
      <c r="DA552" s="46" t="s">
        <v>265</v>
      </c>
      <c r="DB552" s="46" t="s">
        <v>265</v>
      </c>
      <c r="DC552" s="46" t="s">
        <v>265</v>
      </c>
      <c r="DD552" s="46" t="s">
        <v>265</v>
      </c>
      <c r="DE552" s="46" t="s">
        <v>265</v>
      </c>
      <c r="DF552" s="46" t="s">
        <v>265</v>
      </c>
      <c r="DG552" s="46" t="s">
        <v>265</v>
      </c>
      <c r="DH552" s="46" t="s">
        <v>247</v>
      </c>
      <c r="DK552" s="46" t="b">
        <f>vw_ET_Dataset_Public[[#This Row],[Event Location:  State PCODE]]=vw_ET_Dataset_Public[[#This Row],[Arrival from: Admin 1 PCODE]]</f>
        <v>0</v>
      </c>
      <c r="DL552" s="46" t="b">
        <f>vw_ET_Dataset_Public[[#This Row],[Event Location:  County PCODE]]=vw_ET_Dataset_Public[[#This Row],[Arrival from: Admin 2 PCODE]]</f>
        <v>0</v>
      </c>
      <c r="DM552" s="46" t="b">
        <f>vw_ET_Dataset_Public[[#This Row],[Event Location:  Payam PCODE]]=vw_ET_Dataset_Public[[#This Row],[Arrival from: Admin 3 PCODE]]</f>
        <v>0</v>
      </c>
      <c r="DN552" s="46" t="s">
        <v>3395</v>
      </c>
    </row>
    <row r="553" spans="1:118" x14ac:dyDescent="0.35">
      <c r="A553" s="46" t="s">
        <v>2671</v>
      </c>
      <c r="B553" s="47">
        <v>44454</v>
      </c>
      <c r="C553" s="47">
        <v>44452</v>
      </c>
      <c r="D553" s="47">
        <v>44452</v>
      </c>
      <c r="E553" s="46" t="s">
        <v>841</v>
      </c>
      <c r="F553" s="46" t="s">
        <v>57</v>
      </c>
      <c r="G553" s="46" t="s">
        <v>1321</v>
      </c>
      <c r="H553" s="46" t="s">
        <v>98</v>
      </c>
      <c r="I553" s="46" t="s">
        <v>1403</v>
      </c>
      <c r="J553" s="46" t="s">
        <v>98</v>
      </c>
      <c r="K553" s="46" t="s">
        <v>1421</v>
      </c>
      <c r="L553" s="46" t="s">
        <v>1422</v>
      </c>
      <c r="M553" s="46">
        <v>9.3316400000000002</v>
      </c>
      <c r="N553" s="46">
        <v>29.793399999999998</v>
      </c>
      <c r="O553" s="46" t="s">
        <v>253</v>
      </c>
      <c r="P553" s="46" t="s">
        <v>233</v>
      </c>
      <c r="Q553" s="46" t="s">
        <v>6</v>
      </c>
      <c r="R553" s="46" t="b">
        <v>0</v>
      </c>
      <c r="S553" s="46" t="b">
        <v>0</v>
      </c>
      <c r="T553" s="46" t="b">
        <v>0</v>
      </c>
      <c r="U553" s="46" t="b">
        <v>1</v>
      </c>
      <c r="V553" s="46">
        <v>1</v>
      </c>
      <c r="W553" s="46">
        <v>4</v>
      </c>
      <c r="X553" s="46">
        <v>0</v>
      </c>
      <c r="Y553" s="46">
        <v>0</v>
      </c>
      <c r="Z553" s="46">
        <v>0</v>
      </c>
      <c r="AA553" s="46">
        <v>0</v>
      </c>
      <c r="AB553" s="46">
        <v>0</v>
      </c>
      <c r="AC553" s="46">
        <v>0</v>
      </c>
      <c r="AD553" s="46">
        <v>1</v>
      </c>
      <c r="AE553" s="46">
        <v>0</v>
      </c>
      <c r="AF553" s="46">
        <v>1</v>
      </c>
      <c r="AG553" s="46">
        <v>2</v>
      </c>
      <c r="AH553" s="46">
        <v>0</v>
      </c>
      <c r="AI553" s="46">
        <v>0</v>
      </c>
      <c r="AJ553" s="46">
        <v>0</v>
      </c>
      <c r="AK553" s="46">
        <v>4</v>
      </c>
      <c r="AL553" s="46">
        <v>1</v>
      </c>
      <c r="AM553" s="46">
        <v>0</v>
      </c>
      <c r="AN553" s="46">
        <v>4</v>
      </c>
      <c r="AO553" s="46" t="s">
        <v>13</v>
      </c>
      <c r="AP553" s="46" t="s">
        <v>48</v>
      </c>
      <c r="AR553" s="46" t="s">
        <v>272</v>
      </c>
      <c r="AV553" s="46" t="s">
        <v>255</v>
      </c>
      <c r="AX553" s="46" t="s">
        <v>65</v>
      </c>
      <c r="BD553" s="46" t="s">
        <v>256</v>
      </c>
      <c r="BE553" s="46" t="b">
        <v>0</v>
      </c>
      <c r="BF553" s="46" t="b">
        <v>0</v>
      </c>
      <c r="BG553" s="46" t="b">
        <v>0</v>
      </c>
      <c r="BH553" s="46" t="b">
        <v>0</v>
      </c>
      <c r="BI553" s="46" t="b">
        <v>0</v>
      </c>
      <c r="BJ553" s="46" t="b">
        <v>0</v>
      </c>
      <c r="BK553" s="46" t="b">
        <v>0</v>
      </c>
      <c r="BL553" s="46" t="b">
        <v>0</v>
      </c>
      <c r="BM553" s="46" t="b">
        <v>0</v>
      </c>
      <c r="BO553" s="46" t="b">
        <v>1</v>
      </c>
      <c r="BP553" s="46" t="s">
        <v>237</v>
      </c>
      <c r="BQ553" s="46" t="s">
        <v>242</v>
      </c>
      <c r="BR553" s="46" t="s">
        <v>238</v>
      </c>
      <c r="BS553" s="46" t="s">
        <v>841</v>
      </c>
      <c r="BT553" s="46" t="s">
        <v>57</v>
      </c>
      <c r="BU553" s="46" t="s">
        <v>1321</v>
      </c>
      <c r="BV553" s="46" t="s">
        <v>98</v>
      </c>
      <c r="BX553" s="46" t="s">
        <v>98</v>
      </c>
      <c r="BY553" s="46" t="s">
        <v>1403</v>
      </c>
      <c r="CA553" s="46" t="s">
        <v>244</v>
      </c>
      <c r="CB553" s="46" t="s">
        <v>240</v>
      </c>
      <c r="CC553" s="46" t="s">
        <v>1431</v>
      </c>
      <c r="CD553" s="46" t="s">
        <v>237</v>
      </c>
      <c r="CU553" s="46" t="s">
        <v>264</v>
      </c>
      <c r="DA553" s="46" t="s">
        <v>246</v>
      </c>
      <c r="DB553" s="46" t="s">
        <v>246</v>
      </c>
      <c r="DC553" s="46" t="s">
        <v>265</v>
      </c>
      <c r="DD553" s="46" t="s">
        <v>246</v>
      </c>
      <c r="DE553" s="46" t="s">
        <v>246</v>
      </c>
      <c r="DF553" s="46" t="s">
        <v>246</v>
      </c>
      <c r="DG553" s="46" t="s">
        <v>246</v>
      </c>
      <c r="DH553" s="46" t="s">
        <v>247</v>
      </c>
      <c r="DK553" s="46" t="b">
        <f>vw_ET_Dataset_Public[[#This Row],[Event Location:  State PCODE]]=vw_ET_Dataset_Public[[#This Row],[Arrival from: Admin 1 PCODE]]</f>
        <v>1</v>
      </c>
      <c r="DL553" s="46" t="b">
        <f>vw_ET_Dataset_Public[[#This Row],[Event Location:  County PCODE]]=vw_ET_Dataset_Public[[#This Row],[Arrival from: Admin 2 PCODE]]</f>
        <v>1</v>
      </c>
      <c r="DM553" s="46" t="b">
        <f>vw_ET_Dataset_Public[[#This Row],[Event Location:  Payam PCODE]]=vw_ET_Dataset_Public[[#This Row],[Arrival from: Admin 3 PCODE]]</f>
        <v>1</v>
      </c>
      <c r="DN553" s="46" t="s">
        <v>3390</v>
      </c>
    </row>
    <row r="554" spans="1:118" x14ac:dyDescent="0.35">
      <c r="A554" s="46" t="s">
        <v>2672</v>
      </c>
      <c r="B554" s="47">
        <v>44454</v>
      </c>
      <c r="C554" s="47">
        <v>44452</v>
      </c>
      <c r="D554" s="47">
        <v>44452</v>
      </c>
      <c r="E554" s="46" t="s">
        <v>841</v>
      </c>
      <c r="F554" s="46" t="s">
        <v>57</v>
      </c>
      <c r="G554" s="46" t="s">
        <v>1321</v>
      </c>
      <c r="H554" s="46" t="s">
        <v>98</v>
      </c>
      <c r="I554" s="46" t="s">
        <v>1403</v>
      </c>
      <c r="J554" s="46" t="s">
        <v>98</v>
      </c>
      <c r="K554" s="46" t="s">
        <v>1421</v>
      </c>
      <c r="L554" s="46" t="s">
        <v>1422</v>
      </c>
      <c r="M554" s="46">
        <v>9.3316400000000002</v>
      </c>
      <c r="N554" s="46">
        <v>29.793399999999998</v>
      </c>
      <c r="O554" s="46" t="s">
        <v>253</v>
      </c>
      <c r="P554" s="46" t="s">
        <v>233</v>
      </c>
      <c r="Q554" s="46" t="s">
        <v>6</v>
      </c>
      <c r="R554" s="46" t="b">
        <v>0</v>
      </c>
      <c r="S554" s="46" t="b">
        <v>0</v>
      </c>
      <c r="T554" s="46" t="b">
        <v>0</v>
      </c>
      <c r="U554" s="46" t="b">
        <v>1</v>
      </c>
      <c r="V554" s="46">
        <v>1</v>
      </c>
      <c r="W554" s="46">
        <v>6</v>
      </c>
      <c r="X554" s="46">
        <v>1</v>
      </c>
      <c r="Y554" s="46">
        <v>2</v>
      </c>
      <c r="Z554" s="46">
        <v>0</v>
      </c>
      <c r="AA554" s="46">
        <v>0</v>
      </c>
      <c r="AB554" s="46">
        <v>0</v>
      </c>
      <c r="AC554" s="46">
        <v>0</v>
      </c>
      <c r="AD554" s="46">
        <v>0</v>
      </c>
      <c r="AE554" s="46">
        <v>0</v>
      </c>
      <c r="AF554" s="46">
        <v>2</v>
      </c>
      <c r="AG554" s="46">
        <v>1</v>
      </c>
      <c r="AH554" s="46">
        <v>0</v>
      </c>
      <c r="AI554" s="46">
        <v>0</v>
      </c>
      <c r="AJ554" s="46">
        <v>3</v>
      </c>
      <c r="AK554" s="46">
        <v>3</v>
      </c>
      <c r="AL554" s="46">
        <v>3</v>
      </c>
      <c r="AM554" s="46">
        <v>0</v>
      </c>
      <c r="AN554" s="46">
        <v>6</v>
      </c>
      <c r="AO554" s="46" t="s">
        <v>13</v>
      </c>
      <c r="AP554" s="46" t="s">
        <v>48</v>
      </c>
      <c r="AR554" s="46" t="s">
        <v>272</v>
      </c>
      <c r="AV554" s="46" t="s">
        <v>255</v>
      </c>
      <c r="AX554" s="46" t="s">
        <v>65</v>
      </c>
      <c r="BD554" s="46" t="s">
        <v>256</v>
      </c>
      <c r="BE554" s="46" t="b">
        <v>0</v>
      </c>
      <c r="BF554" s="46" t="b">
        <v>0</v>
      </c>
      <c r="BG554" s="46" t="b">
        <v>0</v>
      </c>
      <c r="BH554" s="46" t="b">
        <v>0</v>
      </c>
      <c r="BI554" s="46" t="b">
        <v>0</v>
      </c>
      <c r="BJ554" s="46" t="b">
        <v>0</v>
      </c>
      <c r="BK554" s="46" t="b">
        <v>0</v>
      </c>
      <c r="BL554" s="46" t="b">
        <v>0</v>
      </c>
      <c r="BM554" s="46" t="b">
        <v>0</v>
      </c>
      <c r="BO554" s="46" t="b">
        <v>1</v>
      </c>
      <c r="BP554" s="46" t="s">
        <v>237</v>
      </c>
      <c r="BQ554" s="46" t="s">
        <v>242</v>
      </c>
      <c r="BR554" s="46" t="s">
        <v>238</v>
      </c>
      <c r="BS554" s="46" t="s">
        <v>841</v>
      </c>
      <c r="BT554" s="46" t="s">
        <v>57</v>
      </c>
      <c r="BU554" s="46" t="s">
        <v>1321</v>
      </c>
      <c r="BV554" s="46" t="s">
        <v>98</v>
      </c>
      <c r="BX554" s="46" t="s">
        <v>1325</v>
      </c>
      <c r="BY554" s="46" t="s">
        <v>1327</v>
      </c>
      <c r="CA554" s="46" t="s">
        <v>244</v>
      </c>
      <c r="CB554" s="46" t="s">
        <v>240</v>
      </c>
      <c r="CC554" s="46" t="s">
        <v>1432</v>
      </c>
      <c r="CD554" s="46" t="s">
        <v>237</v>
      </c>
      <c r="CU554" s="46" t="s">
        <v>264</v>
      </c>
      <c r="DA554" s="46" t="s">
        <v>246</v>
      </c>
      <c r="DB554" s="46" t="s">
        <v>246</v>
      </c>
      <c r="DC554" s="46" t="s">
        <v>246</v>
      </c>
      <c r="DD554" s="46" t="s">
        <v>246</v>
      </c>
      <c r="DE554" s="46" t="s">
        <v>246</v>
      </c>
      <c r="DF554" s="46" t="s">
        <v>246</v>
      </c>
      <c r="DG554" s="46" t="s">
        <v>246</v>
      </c>
      <c r="DH554" s="46" t="s">
        <v>247</v>
      </c>
      <c r="DK554" s="46" t="b">
        <f>vw_ET_Dataset_Public[[#This Row],[Event Location:  State PCODE]]=vw_ET_Dataset_Public[[#This Row],[Arrival from: Admin 1 PCODE]]</f>
        <v>1</v>
      </c>
      <c r="DL554" s="46" t="b">
        <f>vw_ET_Dataset_Public[[#This Row],[Event Location:  County PCODE]]=vw_ET_Dataset_Public[[#This Row],[Arrival from: Admin 2 PCODE]]</f>
        <v>1</v>
      </c>
      <c r="DM554" s="46" t="b">
        <f>vw_ET_Dataset_Public[[#This Row],[Event Location:  Payam PCODE]]=vw_ET_Dataset_Public[[#This Row],[Arrival from: Admin 3 PCODE]]</f>
        <v>0</v>
      </c>
      <c r="DN554" s="46" t="s">
        <v>3391</v>
      </c>
    </row>
    <row r="555" spans="1:118" x14ac:dyDescent="0.35">
      <c r="A555" s="46" t="s">
        <v>2674</v>
      </c>
      <c r="B555" s="47">
        <v>44455</v>
      </c>
      <c r="C555" s="47">
        <v>44452</v>
      </c>
      <c r="D555" s="47">
        <v>44452</v>
      </c>
      <c r="E555" s="46" t="s">
        <v>841</v>
      </c>
      <c r="F555" s="46" t="s">
        <v>57</v>
      </c>
      <c r="G555" s="46" t="s">
        <v>1321</v>
      </c>
      <c r="H555" s="46" t="s">
        <v>98</v>
      </c>
      <c r="I555" s="46" t="s">
        <v>1403</v>
      </c>
      <c r="J555" s="46" t="s">
        <v>98</v>
      </c>
      <c r="K555" s="46" t="s">
        <v>1421</v>
      </c>
      <c r="L555" s="46" t="s">
        <v>1422</v>
      </c>
      <c r="M555" s="46">
        <v>9.3316400000000002</v>
      </c>
      <c r="N555" s="46">
        <v>29.793399999999998</v>
      </c>
      <c r="O555" s="46" t="s">
        <v>253</v>
      </c>
      <c r="P555" s="46" t="s">
        <v>233</v>
      </c>
      <c r="Q555" s="46" t="s">
        <v>6</v>
      </c>
      <c r="U555" s="46" t="b">
        <v>1</v>
      </c>
      <c r="V555" s="46">
        <v>1</v>
      </c>
      <c r="W555" s="46">
        <v>4</v>
      </c>
      <c r="X555" s="46">
        <v>0</v>
      </c>
      <c r="Y555" s="46">
        <v>0</v>
      </c>
      <c r="Z555" s="46">
        <v>0</v>
      </c>
      <c r="AA555" s="46">
        <v>0</v>
      </c>
      <c r="AB555" s="46">
        <v>0</v>
      </c>
      <c r="AC555" s="46">
        <v>1</v>
      </c>
      <c r="AD555" s="46">
        <v>1</v>
      </c>
      <c r="AE555" s="46">
        <v>0</v>
      </c>
      <c r="AF555" s="46">
        <v>1</v>
      </c>
      <c r="AG555" s="46">
        <v>1</v>
      </c>
      <c r="AH555" s="46">
        <v>0</v>
      </c>
      <c r="AI555" s="46">
        <v>0</v>
      </c>
      <c r="AJ555" s="46">
        <v>1</v>
      </c>
      <c r="AK555" s="46">
        <v>3</v>
      </c>
      <c r="AL555" s="46">
        <v>1</v>
      </c>
      <c r="AM555" s="46">
        <v>1</v>
      </c>
      <c r="AN555" s="46">
        <v>4</v>
      </c>
      <c r="AO555" s="46" t="s">
        <v>13</v>
      </c>
      <c r="AP555" s="46" t="s">
        <v>48</v>
      </c>
      <c r="AR555" s="46" t="s">
        <v>272</v>
      </c>
      <c r="AV555" s="46" t="s">
        <v>255</v>
      </c>
      <c r="AX555" s="46" t="s">
        <v>65</v>
      </c>
      <c r="BD555" s="46" t="s">
        <v>256</v>
      </c>
      <c r="BO555" s="46" t="b">
        <v>1</v>
      </c>
      <c r="BP555" s="46" t="s">
        <v>237</v>
      </c>
      <c r="BQ555" s="46" t="s">
        <v>242</v>
      </c>
      <c r="BR555" s="46" t="s">
        <v>238</v>
      </c>
      <c r="BS555" s="46" t="s">
        <v>841</v>
      </c>
      <c r="BT555" s="46" t="s">
        <v>57</v>
      </c>
      <c r="BU555" s="46" t="s">
        <v>1321</v>
      </c>
      <c r="BV555" s="46" t="s">
        <v>98</v>
      </c>
      <c r="BX555" s="46" t="s">
        <v>1325</v>
      </c>
      <c r="BY555" s="46" t="s">
        <v>1327</v>
      </c>
      <c r="CA555" s="46" t="s">
        <v>244</v>
      </c>
      <c r="CB555" s="46" t="s">
        <v>240</v>
      </c>
      <c r="CC555" s="46" t="s">
        <v>1433</v>
      </c>
      <c r="CD555" s="46" t="s">
        <v>237</v>
      </c>
      <c r="CU555" s="46" t="s">
        <v>264</v>
      </c>
      <c r="DA555" s="46" t="s">
        <v>246</v>
      </c>
      <c r="DB555" s="46" t="s">
        <v>246</v>
      </c>
      <c r="DC555" s="46" t="s">
        <v>246</v>
      </c>
      <c r="DD555" s="46" t="s">
        <v>246</v>
      </c>
      <c r="DE555" s="46" t="s">
        <v>246</v>
      </c>
      <c r="DF555" s="46" t="s">
        <v>246</v>
      </c>
      <c r="DG555" s="46" t="s">
        <v>246</v>
      </c>
      <c r="DH555" s="46" t="s">
        <v>247</v>
      </c>
      <c r="DK555" s="46" t="b">
        <f>vw_ET_Dataset_Public[[#This Row],[Event Location:  State PCODE]]=vw_ET_Dataset_Public[[#This Row],[Arrival from: Admin 1 PCODE]]</f>
        <v>1</v>
      </c>
      <c r="DL555" s="46" t="b">
        <f>vw_ET_Dataset_Public[[#This Row],[Event Location:  County PCODE]]=vw_ET_Dataset_Public[[#This Row],[Arrival from: Admin 2 PCODE]]</f>
        <v>1</v>
      </c>
      <c r="DM555" s="46" t="b">
        <f>vw_ET_Dataset_Public[[#This Row],[Event Location:  Payam PCODE]]=vw_ET_Dataset_Public[[#This Row],[Arrival from: Admin 3 PCODE]]</f>
        <v>0</v>
      </c>
      <c r="DN555" s="46" t="s">
        <v>3391</v>
      </c>
    </row>
    <row r="556" spans="1:118" x14ac:dyDescent="0.35">
      <c r="A556" s="46" t="s">
        <v>2202</v>
      </c>
      <c r="B556" s="47">
        <v>44456</v>
      </c>
      <c r="C556" s="47">
        <v>44445</v>
      </c>
      <c r="D556" s="47">
        <v>44455</v>
      </c>
      <c r="E556" s="46" t="s">
        <v>260</v>
      </c>
      <c r="F556" s="46" t="s">
        <v>83</v>
      </c>
      <c r="G556" s="46" t="s">
        <v>652</v>
      </c>
      <c r="H556" s="46" t="s">
        <v>86</v>
      </c>
      <c r="I556" s="46" t="s">
        <v>662</v>
      </c>
      <c r="J556" s="46" t="s">
        <v>661</v>
      </c>
      <c r="K556" s="46" t="s">
        <v>2203</v>
      </c>
      <c r="L556" s="46" t="s">
        <v>2204</v>
      </c>
      <c r="M556" s="46">
        <v>9.0994973310000002</v>
      </c>
      <c r="N556" s="46">
        <v>31.463323020000001</v>
      </c>
      <c r="O556" s="46" t="s">
        <v>232</v>
      </c>
      <c r="P556" s="46" t="s">
        <v>382</v>
      </c>
      <c r="Q556" s="46" t="s">
        <v>6</v>
      </c>
      <c r="R556" s="46" t="b">
        <v>0</v>
      </c>
      <c r="S556" s="46" t="b">
        <v>0</v>
      </c>
      <c r="T556" s="46" t="b">
        <v>0</v>
      </c>
      <c r="U556" s="46" t="b">
        <v>1</v>
      </c>
      <c r="V556" s="46">
        <v>253</v>
      </c>
      <c r="W556" s="46">
        <v>910</v>
      </c>
      <c r="X556" s="46">
        <v>50</v>
      </c>
      <c r="Y556" s="46">
        <v>59</v>
      </c>
      <c r="Z556" s="46">
        <v>100</v>
      </c>
      <c r="AA556" s="46">
        <v>71</v>
      </c>
      <c r="AB556" s="46">
        <v>50</v>
      </c>
      <c r="AC556" s="46">
        <v>40</v>
      </c>
      <c r="AD556" s="46">
        <v>100</v>
      </c>
      <c r="AE556" s="46">
        <v>200</v>
      </c>
      <c r="AF556" s="46">
        <v>50</v>
      </c>
      <c r="AG556" s="46">
        <v>80</v>
      </c>
      <c r="AH556" s="46">
        <v>60</v>
      </c>
      <c r="AI556" s="46">
        <v>50</v>
      </c>
      <c r="AJ556" s="46">
        <v>370</v>
      </c>
      <c r="AK556" s="46">
        <v>540</v>
      </c>
      <c r="AL556" s="46">
        <v>409</v>
      </c>
      <c r="AM556" s="46">
        <v>90</v>
      </c>
      <c r="AN556" s="46">
        <v>910</v>
      </c>
      <c r="AO556" s="46" t="s">
        <v>12</v>
      </c>
      <c r="AP556" s="46" t="s">
        <v>48</v>
      </c>
      <c r="AR556" s="46" t="s">
        <v>327</v>
      </c>
      <c r="AV556" s="46" t="s">
        <v>255</v>
      </c>
      <c r="AY556" s="46" t="s">
        <v>2205</v>
      </c>
      <c r="BD556" s="46" t="s">
        <v>256</v>
      </c>
      <c r="BE556" s="46" t="b">
        <v>0</v>
      </c>
      <c r="BF556" s="46" t="b">
        <v>1</v>
      </c>
      <c r="BG556" s="46" t="b">
        <v>0</v>
      </c>
      <c r="BH556" s="46" t="b">
        <v>0</v>
      </c>
      <c r="BI556" s="46" t="b">
        <v>0</v>
      </c>
      <c r="BJ556" s="46" t="b">
        <v>0</v>
      </c>
      <c r="BK556" s="46" t="b">
        <v>0</v>
      </c>
      <c r="BL556" s="46" t="b">
        <v>0</v>
      </c>
      <c r="BM556" s="46" t="b">
        <v>0</v>
      </c>
      <c r="BO556" s="46" t="b">
        <v>0</v>
      </c>
      <c r="BP556" s="46" t="s">
        <v>237</v>
      </c>
      <c r="BQ556" s="46" t="s">
        <v>242</v>
      </c>
      <c r="BR556" s="46" t="s">
        <v>238</v>
      </c>
      <c r="BS556" s="46" t="s">
        <v>260</v>
      </c>
      <c r="BT556" s="46" t="s">
        <v>83</v>
      </c>
      <c r="BU556" s="46" t="s">
        <v>652</v>
      </c>
      <c r="BV556" s="46" t="s">
        <v>86</v>
      </c>
      <c r="BX556" s="46" t="s">
        <v>661</v>
      </c>
      <c r="BY556" s="46" t="s">
        <v>662</v>
      </c>
      <c r="CA556" s="46" t="s">
        <v>2203</v>
      </c>
      <c r="CB556" s="46" t="s">
        <v>2204</v>
      </c>
      <c r="CC556" s="46" t="s">
        <v>661</v>
      </c>
      <c r="CD556" s="46" t="s">
        <v>237</v>
      </c>
      <c r="CU556" s="46" t="s">
        <v>264</v>
      </c>
      <c r="DA556" s="46" t="s">
        <v>265</v>
      </c>
      <c r="DB556" s="46" t="s">
        <v>265</v>
      </c>
      <c r="DC556" s="46" t="s">
        <v>245</v>
      </c>
      <c r="DD556" s="46" t="s">
        <v>246</v>
      </c>
      <c r="DE556" s="46" t="s">
        <v>265</v>
      </c>
      <c r="DF556" s="46" t="s">
        <v>265</v>
      </c>
      <c r="DG556" s="46" t="s">
        <v>265</v>
      </c>
      <c r="DH556" s="46" t="s">
        <v>247</v>
      </c>
      <c r="DK556" s="46" t="b">
        <f>vw_ET_Dataset_Public[[#This Row],[Event Location:  State PCODE]]=vw_ET_Dataset_Public[[#This Row],[Arrival from: Admin 1 PCODE]]</f>
        <v>1</v>
      </c>
      <c r="DL556" s="46" t="b">
        <f>vw_ET_Dataset_Public[[#This Row],[Event Location:  County PCODE]]=vw_ET_Dataset_Public[[#This Row],[Arrival from: Admin 2 PCODE]]</f>
        <v>1</v>
      </c>
      <c r="DM556" s="46" t="b">
        <f>vw_ET_Dataset_Public[[#This Row],[Event Location:  Payam PCODE]]=vw_ET_Dataset_Public[[#This Row],[Arrival from: Admin 3 PCODE]]</f>
        <v>1</v>
      </c>
      <c r="DN556" s="46" t="s">
        <v>3390</v>
      </c>
    </row>
    <row r="557" spans="1:118" x14ac:dyDescent="0.35">
      <c r="A557" s="46" t="s">
        <v>664</v>
      </c>
      <c r="B557" s="47">
        <v>44456</v>
      </c>
      <c r="C557" s="47">
        <v>44445</v>
      </c>
      <c r="D557" s="47">
        <v>44455</v>
      </c>
      <c r="E557" s="46" t="s">
        <v>260</v>
      </c>
      <c r="F557" s="46" t="s">
        <v>83</v>
      </c>
      <c r="G557" s="46" t="s">
        <v>652</v>
      </c>
      <c r="H557" s="46" t="s">
        <v>86</v>
      </c>
      <c r="I557" s="46" t="s">
        <v>662</v>
      </c>
      <c r="J557" s="46" t="s">
        <v>661</v>
      </c>
      <c r="K557" s="46" t="s">
        <v>663</v>
      </c>
      <c r="L557" s="46" t="s">
        <v>661</v>
      </c>
      <c r="M557" s="46">
        <v>9.3694900000000008</v>
      </c>
      <c r="N557" s="46">
        <v>31.334309999999999</v>
      </c>
      <c r="O557" s="46" t="s">
        <v>232</v>
      </c>
      <c r="P557" s="46" t="s">
        <v>271</v>
      </c>
      <c r="Q557" s="46" t="s">
        <v>6</v>
      </c>
      <c r="U557" s="46" t="b">
        <v>1</v>
      </c>
      <c r="V557" s="46">
        <v>516</v>
      </c>
      <c r="W557" s="46">
        <v>2805</v>
      </c>
      <c r="X557" s="46">
        <v>161</v>
      </c>
      <c r="Y557" s="46">
        <v>234</v>
      </c>
      <c r="Z557" s="46">
        <v>230</v>
      </c>
      <c r="AA557" s="46">
        <v>243</v>
      </c>
      <c r="AB557" s="46">
        <v>240</v>
      </c>
      <c r="AC557" s="46">
        <v>112</v>
      </c>
      <c r="AD557" s="46">
        <v>173</v>
      </c>
      <c r="AE557" s="46">
        <v>345</v>
      </c>
      <c r="AF557" s="46">
        <v>350</v>
      </c>
      <c r="AG557" s="46">
        <v>253</v>
      </c>
      <c r="AH557" s="46">
        <v>251</v>
      </c>
      <c r="AI557" s="46">
        <v>213</v>
      </c>
      <c r="AJ557" s="46">
        <v>1220</v>
      </c>
      <c r="AK557" s="46">
        <v>1585</v>
      </c>
      <c r="AL557" s="46">
        <v>913</v>
      </c>
      <c r="AM557" s="46">
        <v>325</v>
      </c>
      <c r="AN557" s="46">
        <v>2805</v>
      </c>
      <c r="AO557" s="46" t="s">
        <v>12</v>
      </c>
      <c r="AP557" s="46" t="s">
        <v>48</v>
      </c>
      <c r="AR557" s="46" t="s">
        <v>409</v>
      </c>
      <c r="AV557" s="46" t="s">
        <v>255</v>
      </c>
      <c r="AX557" s="46" t="s">
        <v>65</v>
      </c>
      <c r="BD557" s="46" t="s">
        <v>256</v>
      </c>
      <c r="BF557" s="46" t="b">
        <v>1</v>
      </c>
      <c r="BP557" s="46" t="s">
        <v>237</v>
      </c>
      <c r="BQ557" s="46" t="s">
        <v>242</v>
      </c>
      <c r="BR557" s="46" t="s">
        <v>238</v>
      </c>
      <c r="BS557" s="46" t="s">
        <v>260</v>
      </c>
      <c r="BT557" s="46" t="s">
        <v>83</v>
      </c>
      <c r="BU557" s="46" t="s">
        <v>652</v>
      </c>
      <c r="BV557" s="46" t="s">
        <v>86</v>
      </c>
      <c r="BX557" s="46" t="s">
        <v>661</v>
      </c>
      <c r="BY557" s="46" t="s">
        <v>662</v>
      </c>
      <c r="CA557" s="46" t="s">
        <v>663</v>
      </c>
      <c r="CB557" s="46" t="s">
        <v>661</v>
      </c>
      <c r="CC557" s="46" t="s">
        <v>661</v>
      </c>
      <c r="CD557" s="46" t="s">
        <v>237</v>
      </c>
      <c r="CU557" s="46" t="s">
        <v>237</v>
      </c>
      <c r="DA557" s="46" t="s">
        <v>265</v>
      </c>
      <c r="DB557" s="46" t="s">
        <v>245</v>
      </c>
      <c r="DC557" s="46" t="s">
        <v>245</v>
      </c>
      <c r="DD557" s="46" t="s">
        <v>246</v>
      </c>
      <c r="DE557" s="46" t="s">
        <v>265</v>
      </c>
      <c r="DF557" s="46" t="s">
        <v>265</v>
      </c>
      <c r="DG557" s="46" t="s">
        <v>265</v>
      </c>
      <c r="DH557" s="46" t="s">
        <v>247</v>
      </c>
      <c r="DK557" s="46" t="b">
        <f>vw_ET_Dataset_Public[[#This Row],[Event Location:  State PCODE]]=vw_ET_Dataset_Public[[#This Row],[Arrival from: Admin 1 PCODE]]</f>
        <v>1</v>
      </c>
      <c r="DL557" s="46" t="b">
        <f>vw_ET_Dataset_Public[[#This Row],[Event Location:  County PCODE]]=vw_ET_Dataset_Public[[#This Row],[Arrival from: Admin 2 PCODE]]</f>
        <v>1</v>
      </c>
      <c r="DM557" s="46" t="b">
        <f>vw_ET_Dataset_Public[[#This Row],[Event Location:  Payam PCODE]]=vw_ET_Dataset_Public[[#This Row],[Arrival from: Admin 3 PCODE]]</f>
        <v>1</v>
      </c>
      <c r="DN557" s="46" t="s">
        <v>3390</v>
      </c>
    </row>
    <row r="558" spans="1:118" x14ac:dyDescent="0.35">
      <c r="A558" s="46" t="s">
        <v>650</v>
      </c>
      <c r="B558" s="47">
        <v>44456</v>
      </c>
      <c r="C558" s="47">
        <v>44446</v>
      </c>
      <c r="D558" s="47">
        <v>44448</v>
      </c>
      <c r="E558" s="46" t="s">
        <v>260</v>
      </c>
      <c r="F558" s="46" t="s">
        <v>83</v>
      </c>
      <c r="G558" s="46" t="s">
        <v>652</v>
      </c>
      <c r="H558" s="46" t="s">
        <v>86</v>
      </c>
      <c r="I558" s="46" t="s">
        <v>653</v>
      </c>
      <c r="J558" s="46" t="s">
        <v>651</v>
      </c>
      <c r="K558" s="46" t="s">
        <v>654</v>
      </c>
      <c r="L558" s="46" t="s">
        <v>651</v>
      </c>
      <c r="M558" s="46">
        <v>9.3104000090000003</v>
      </c>
      <c r="N558" s="46">
        <v>31.58760071</v>
      </c>
      <c r="O558" s="46" t="s">
        <v>232</v>
      </c>
      <c r="P558" s="46" t="s">
        <v>233</v>
      </c>
      <c r="Q558" s="46" t="s">
        <v>6</v>
      </c>
      <c r="R558" s="46" t="b">
        <v>0</v>
      </c>
      <c r="S558" s="46" t="b">
        <v>0</v>
      </c>
      <c r="T558" s="46" t="b">
        <v>1</v>
      </c>
      <c r="U558" s="46" t="b">
        <v>1</v>
      </c>
      <c r="V558" s="46">
        <v>142</v>
      </c>
      <c r="W558" s="46">
        <v>781</v>
      </c>
      <c r="X558" s="46">
        <v>52</v>
      </c>
      <c r="Y558" s="46">
        <v>61</v>
      </c>
      <c r="Z558" s="46">
        <v>70</v>
      </c>
      <c r="AA558" s="46">
        <v>67</v>
      </c>
      <c r="AB558" s="46">
        <v>78</v>
      </c>
      <c r="AC558" s="46">
        <v>50</v>
      </c>
      <c r="AD558" s="46">
        <v>56</v>
      </c>
      <c r="AE558" s="46">
        <v>64</v>
      </c>
      <c r="AF558" s="46">
        <v>73</v>
      </c>
      <c r="AG558" s="46">
        <v>75</v>
      </c>
      <c r="AH558" s="46">
        <v>82</v>
      </c>
      <c r="AI558" s="46">
        <v>53</v>
      </c>
      <c r="AJ558" s="46">
        <v>378</v>
      </c>
      <c r="AK558" s="46">
        <v>403</v>
      </c>
      <c r="AL558" s="46">
        <v>233</v>
      </c>
      <c r="AM558" s="46">
        <v>103</v>
      </c>
      <c r="AN558" s="46">
        <v>781</v>
      </c>
      <c r="AO558" s="46" t="s">
        <v>12</v>
      </c>
      <c r="AP558" s="46" t="s">
        <v>48</v>
      </c>
      <c r="AR558" s="46" t="s">
        <v>234</v>
      </c>
      <c r="AV558" s="46" t="s">
        <v>255</v>
      </c>
      <c r="AX558" s="46" t="s">
        <v>65</v>
      </c>
      <c r="BD558" s="46" t="s">
        <v>256</v>
      </c>
      <c r="BE558" s="46" t="b">
        <v>1</v>
      </c>
      <c r="BF558" s="46" t="b">
        <v>1</v>
      </c>
      <c r="BG558" s="46" t="b">
        <v>0</v>
      </c>
      <c r="BH558" s="46" t="b">
        <v>0</v>
      </c>
      <c r="BI558" s="46" t="b">
        <v>0</v>
      </c>
      <c r="BJ558" s="46" t="b">
        <v>0</v>
      </c>
      <c r="BK558" s="46" t="b">
        <v>0</v>
      </c>
      <c r="BL558" s="46" t="b">
        <v>0</v>
      </c>
      <c r="BM558" s="46" t="b">
        <v>0</v>
      </c>
      <c r="BO558" s="46" t="b">
        <v>0</v>
      </c>
      <c r="BP558" s="46" t="s">
        <v>237</v>
      </c>
      <c r="BQ558" s="46" t="s">
        <v>242</v>
      </c>
      <c r="BR558" s="46" t="s">
        <v>238</v>
      </c>
      <c r="BS558" s="46" t="s">
        <v>260</v>
      </c>
      <c r="BT558" s="46" t="s">
        <v>83</v>
      </c>
      <c r="BU558" s="46" t="s">
        <v>652</v>
      </c>
      <c r="BV558" s="46" t="s">
        <v>86</v>
      </c>
      <c r="BX558" s="46" t="s">
        <v>651</v>
      </c>
      <c r="BY558" s="46" t="s">
        <v>653</v>
      </c>
      <c r="CA558" s="46" t="s">
        <v>656</v>
      </c>
      <c r="CB558" s="46" t="s">
        <v>655</v>
      </c>
      <c r="CC558" s="46" t="s">
        <v>651</v>
      </c>
      <c r="CD558" s="46" t="s">
        <v>237</v>
      </c>
      <c r="CU558" s="46" t="s">
        <v>237</v>
      </c>
      <c r="DA558" s="46" t="s">
        <v>265</v>
      </c>
      <c r="DB558" s="46" t="s">
        <v>245</v>
      </c>
      <c r="DC558" s="46" t="s">
        <v>245</v>
      </c>
      <c r="DD558" s="46" t="s">
        <v>265</v>
      </c>
      <c r="DE558" s="46" t="s">
        <v>265</v>
      </c>
      <c r="DF558" s="46" t="s">
        <v>265</v>
      </c>
      <c r="DG558" s="46" t="s">
        <v>265</v>
      </c>
      <c r="DH558" s="46" t="s">
        <v>247</v>
      </c>
      <c r="DK558" s="46" t="b">
        <f>vw_ET_Dataset_Public[[#This Row],[Event Location:  State PCODE]]=vw_ET_Dataset_Public[[#This Row],[Arrival from: Admin 1 PCODE]]</f>
        <v>1</v>
      </c>
      <c r="DL558" s="46" t="b">
        <f>vw_ET_Dataset_Public[[#This Row],[Event Location:  County PCODE]]=vw_ET_Dataset_Public[[#This Row],[Arrival from: Admin 2 PCODE]]</f>
        <v>1</v>
      </c>
      <c r="DM558" s="46" t="b">
        <f>vw_ET_Dataset_Public[[#This Row],[Event Location:  Payam PCODE]]=vw_ET_Dataset_Public[[#This Row],[Arrival from: Admin 3 PCODE]]</f>
        <v>1</v>
      </c>
      <c r="DN558" s="46" t="s">
        <v>3390</v>
      </c>
    </row>
    <row r="559" spans="1:118" x14ac:dyDescent="0.35">
      <c r="A559" s="46" t="s">
        <v>2651</v>
      </c>
      <c r="B559" s="47">
        <v>44456</v>
      </c>
      <c r="C559" s="47">
        <v>44454</v>
      </c>
      <c r="D559" s="47">
        <v>44454</v>
      </c>
      <c r="E559" s="46" t="s">
        <v>841</v>
      </c>
      <c r="F559" s="46" t="s">
        <v>57</v>
      </c>
      <c r="G559" s="46" t="s">
        <v>1321</v>
      </c>
      <c r="H559" s="46" t="s">
        <v>98</v>
      </c>
      <c r="I559" s="46" t="s">
        <v>1322</v>
      </c>
      <c r="J559" s="46" t="s">
        <v>1320</v>
      </c>
      <c r="K559" s="46" t="s">
        <v>1366</v>
      </c>
      <c r="L559" s="46" t="s">
        <v>1367</v>
      </c>
      <c r="M559" s="46">
        <v>9.2560000000000002</v>
      </c>
      <c r="N559" s="46">
        <v>29.797000000000001</v>
      </c>
      <c r="O559" s="46" t="s">
        <v>232</v>
      </c>
      <c r="P559" s="46" t="s">
        <v>233</v>
      </c>
      <c r="Q559" s="46" t="s">
        <v>6</v>
      </c>
      <c r="U559" s="46" t="b">
        <v>1</v>
      </c>
      <c r="V559" s="46">
        <v>67</v>
      </c>
      <c r="W559" s="46">
        <v>402</v>
      </c>
      <c r="X559" s="46">
        <v>27</v>
      </c>
      <c r="Y559" s="46">
        <v>34</v>
      </c>
      <c r="Z559" s="46">
        <v>38</v>
      </c>
      <c r="AA559" s="46">
        <v>38</v>
      </c>
      <c r="AB559" s="46">
        <v>35</v>
      </c>
      <c r="AC559" s="46">
        <v>1</v>
      </c>
      <c r="AD559" s="46">
        <v>36</v>
      </c>
      <c r="AE559" s="46">
        <v>41</v>
      </c>
      <c r="AF559" s="46">
        <v>33</v>
      </c>
      <c r="AG559" s="46">
        <v>67</v>
      </c>
      <c r="AH559" s="46">
        <v>48</v>
      </c>
      <c r="AI559" s="46">
        <v>4</v>
      </c>
      <c r="AJ559" s="46">
        <v>173</v>
      </c>
      <c r="AK559" s="46">
        <v>229</v>
      </c>
      <c r="AL559" s="46">
        <v>138</v>
      </c>
      <c r="AM559" s="46">
        <v>5</v>
      </c>
      <c r="AN559" s="46">
        <v>402</v>
      </c>
      <c r="AO559" s="46" t="s">
        <v>13</v>
      </c>
      <c r="AP559" s="46" t="s">
        <v>48</v>
      </c>
      <c r="AR559" s="46" t="s">
        <v>272</v>
      </c>
      <c r="AV559" s="46" t="s">
        <v>255</v>
      </c>
      <c r="AX559" s="46" t="s">
        <v>65</v>
      </c>
      <c r="BD559" s="46" t="s">
        <v>256</v>
      </c>
      <c r="BF559" s="46" t="b">
        <v>1</v>
      </c>
      <c r="BP559" s="46" t="s">
        <v>237</v>
      </c>
      <c r="BQ559" s="46" t="s">
        <v>242</v>
      </c>
      <c r="BR559" s="46" t="s">
        <v>238</v>
      </c>
      <c r="BS559" s="46" t="s">
        <v>841</v>
      </c>
      <c r="BT559" s="46" t="s">
        <v>57</v>
      </c>
      <c r="BU559" s="46" t="s">
        <v>1321</v>
      </c>
      <c r="BV559" s="46" t="s">
        <v>98</v>
      </c>
      <c r="BX559" s="46" t="s">
        <v>1325</v>
      </c>
      <c r="BY559" s="46" t="s">
        <v>1327</v>
      </c>
      <c r="CA559" s="46" t="s">
        <v>1361</v>
      </c>
      <c r="CB559" s="46" t="s">
        <v>1360</v>
      </c>
      <c r="CC559" s="46" t="s">
        <v>1325</v>
      </c>
      <c r="CD559" s="46" t="s">
        <v>237</v>
      </c>
      <c r="CU559" s="46" t="s">
        <v>264</v>
      </c>
      <c r="DA559" s="46" t="s">
        <v>246</v>
      </c>
      <c r="DB559" s="46" t="s">
        <v>265</v>
      </c>
      <c r="DC559" s="46" t="s">
        <v>265</v>
      </c>
      <c r="DD559" s="46" t="s">
        <v>265</v>
      </c>
      <c r="DE559" s="46" t="s">
        <v>246</v>
      </c>
      <c r="DF559" s="46" t="s">
        <v>265</v>
      </c>
      <c r="DG559" s="46" t="s">
        <v>246</v>
      </c>
      <c r="DH559" s="46" t="s">
        <v>247</v>
      </c>
      <c r="DK559" s="46" t="b">
        <f>vw_ET_Dataset_Public[[#This Row],[Event Location:  State PCODE]]=vw_ET_Dataset_Public[[#This Row],[Arrival from: Admin 1 PCODE]]</f>
        <v>1</v>
      </c>
      <c r="DL559" s="46" t="b">
        <f>vw_ET_Dataset_Public[[#This Row],[Event Location:  County PCODE]]=vw_ET_Dataset_Public[[#This Row],[Arrival from: Admin 2 PCODE]]</f>
        <v>1</v>
      </c>
      <c r="DM559" s="46" t="b">
        <f>vw_ET_Dataset_Public[[#This Row],[Event Location:  Payam PCODE]]=vw_ET_Dataset_Public[[#This Row],[Arrival from: Admin 3 PCODE]]</f>
        <v>0</v>
      </c>
      <c r="DN559" s="46" t="s">
        <v>3391</v>
      </c>
    </row>
    <row r="560" spans="1:118" x14ac:dyDescent="0.35">
      <c r="A560" s="46" t="s">
        <v>2125</v>
      </c>
      <c r="B560" s="47">
        <v>44459</v>
      </c>
      <c r="C560" s="47">
        <v>44424</v>
      </c>
      <c r="D560" s="47">
        <v>44459</v>
      </c>
      <c r="E560" s="46" t="s">
        <v>908</v>
      </c>
      <c r="F560" s="46" t="s">
        <v>58</v>
      </c>
      <c r="G560" s="46" t="s">
        <v>2114</v>
      </c>
      <c r="H560" s="46" t="s">
        <v>59</v>
      </c>
      <c r="I560" s="46" t="s">
        <v>2115</v>
      </c>
      <c r="J560" s="46" t="s">
        <v>59</v>
      </c>
      <c r="K560" s="46" t="s">
        <v>2126</v>
      </c>
      <c r="L560" s="46" t="s">
        <v>2127</v>
      </c>
      <c r="M560" s="46">
        <v>6.3970000000000002</v>
      </c>
      <c r="N560" s="46">
        <v>27.87</v>
      </c>
      <c r="O560" s="46" t="s">
        <v>232</v>
      </c>
      <c r="P560" s="46" t="s">
        <v>271</v>
      </c>
      <c r="Q560" s="46" t="s">
        <v>6</v>
      </c>
      <c r="R560" s="46" t="b">
        <v>1</v>
      </c>
      <c r="U560" s="46" t="b">
        <v>1</v>
      </c>
      <c r="V560" s="46">
        <v>1030</v>
      </c>
      <c r="W560" s="46">
        <v>6180</v>
      </c>
      <c r="X560" s="46">
        <v>300</v>
      </c>
      <c r="Y560" s="46">
        <v>429</v>
      </c>
      <c r="Z560" s="46">
        <v>687</v>
      </c>
      <c r="AA560" s="46">
        <v>901</v>
      </c>
      <c r="AB560" s="46">
        <v>343</v>
      </c>
      <c r="AC560" s="46">
        <v>130</v>
      </c>
      <c r="AD560" s="46">
        <v>343</v>
      </c>
      <c r="AE560" s="46">
        <v>515</v>
      </c>
      <c r="AF560" s="46">
        <v>858</v>
      </c>
      <c r="AG560" s="46">
        <v>1116</v>
      </c>
      <c r="AH560" s="46">
        <v>386</v>
      </c>
      <c r="AI560" s="46">
        <v>172</v>
      </c>
      <c r="AJ560" s="46">
        <v>2790</v>
      </c>
      <c r="AK560" s="46">
        <v>3390</v>
      </c>
      <c r="AL560" s="46">
        <v>1587</v>
      </c>
      <c r="AM560" s="46">
        <v>302</v>
      </c>
      <c r="AN560" s="46">
        <v>6180</v>
      </c>
      <c r="AO560" s="46" t="s">
        <v>13</v>
      </c>
      <c r="AP560" s="46" t="s">
        <v>48</v>
      </c>
      <c r="AR560" s="46" t="s">
        <v>272</v>
      </c>
      <c r="AV560" s="46" t="s">
        <v>255</v>
      </c>
      <c r="AX560" s="46" t="s">
        <v>31</v>
      </c>
      <c r="AZ560" s="46" t="s">
        <v>236</v>
      </c>
      <c r="BA560" s="46" t="b">
        <v>1</v>
      </c>
      <c r="BB560" s="46" t="b">
        <v>1</v>
      </c>
      <c r="BC560" s="46" t="b">
        <v>1</v>
      </c>
      <c r="BD560" s="46" t="s">
        <v>256</v>
      </c>
      <c r="BE560" s="46" t="b">
        <v>1</v>
      </c>
      <c r="BF560" s="46" t="b">
        <v>1</v>
      </c>
      <c r="BH560" s="46" t="b">
        <v>1</v>
      </c>
      <c r="BI560" s="46" t="b">
        <v>1</v>
      </c>
      <c r="BJ560" s="46" t="b">
        <v>1</v>
      </c>
      <c r="BK560" s="46" t="b">
        <v>1</v>
      </c>
      <c r="BP560" s="46" t="s">
        <v>237</v>
      </c>
      <c r="BQ560" s="46" t="s">
        <v>242</v>
      </c>
      <c r="BR560" s="46" t="s">
        <v>238</v>
      </c>
      <c r="BS560" s="46" t="s">
        <v>908</v>
      </c>
      <c r="BT560" s="46" t="s">
        <v>58</v>
      </c>
      <c r="BU560" s="46" t="s">
        <v>2114</v>
      </c>
      <c r="BV560" s="46" t="s">
        <v>59</v>
      </c>
      <c r="BX560" s="46" t="s">
        <v>59</v>
      </c>
      <c r="BY560" s="46" t="s">
        <v>2115</v>
      </c>
      <c r="CA560" s="46" t="s">
        <v>244</v>
      </c>
      <c r="CB560" s="46" t="s">
        <v>240</v>
      </c>
      <c r="CC560" s="46" t="s">
        <v>2128</v>
      </c>
      <c r="CD560" s="46" t="s">
        <v>237</v>
      </c>
      <c r="CU560" s="46" t="s">
        <v>264</v>
      </c>
      <c r="DA560" s="46" t="s">
        <v>246</v>
      </c>
      <c r="DB560" s="46" t="s">
        <v>246</v>
      </c>
      <c r="DC560" s="46" t="s">
        <v>246</v>
      </c>
      <c r="DD560" s="46" t="s">
        <v>265</v>
      </c>
      <c r="DE560" s="46" t="s">
        <v>265</v>
      </c>
      <c r="DF560" s="46" t="s">
        <v>265</v>
      </c>
      <c r="DG560" s="46" t="s">
        <v>246</v>
      </c>
      <c r="DH560" s="46" t="s">
        <v>247</v>
      </c>
      <c r="DK560" s="46" t="b">
        <f>vw_ET_Dataset_Public[[#This Row],[Event Location:  State PCODE]]=vw_ET_Dataset_Public[[#This Row],[Arrival from: Admin 1 PCODE]]</f>
        <v>1</v>
      </c>
      <c r="DL560" s="46" t="b">
        <f>vw_ET_Dataset_Public[[#This Row],[Event Location:  County PCODE]]=vw_ET_Dataset_Public[[#This Row],[Arrival from: Admin 2 PCODE]]</f>
        <v>1</v>
      </c>
      <c r="DM560" s="46" t="b">
        <f>vw_ET_Dataset_Public[[#This Row],[Event Location:  Payam PCODE]]=vw_ET_Dataset_Public[[#This Row],[Arrival from: Admin 3 PCODE]]</f>
        <v>1</v>
      </c>
      <c r="DN560" s="46" t="s">
        <v>3390</v>
      </c>
    </row>
    <row r="561" spans="1:118" x14ac:dyDescent="0.35">
      <c r="A561" s="46" t="s">
        <v>2121</v>
      </c>
      <c r="B561" s="47">
        <v>44459</v>
      </c>
      <c r="C561" s="47">
        <v>44424</v>
      </c>
      <c r="D561" s="47">
        <v>44459</v>
      </c>
      <c r="E561" s="46" t="s">
        <v>908</v>
      </c>
      <c r="F561" s="46" t="s">
        <v>58</v>
      </c>
      <c r="G561" s="46" t="s">
        <v>2114</v>
      </c>
      <c r="H561" s="46" t="s">
        <v>59</v>
      </c>
      <c r="I561" s="46" t="s">
        <v>2115</v>
      </c>
      <c r="J561" s="46" t="s">
        <v>59</v>
      </c>
      <c r="K561" s="46" t="s">
        <v>2122</v>
      </c>
      <c r="L561" s="46" t="s">
        <v>2123</v>
      </c>
      <c r="M561" s="46">
        <v>6.3062601090000001</v>
      </c>
      <c r="N561" s="46">
        <v>27.74250031</v>
      </c>
      <c r="O561" s="46" t="s">
        <v>232</v>
      </c>
      <c r="P561" s="46" t="s">
        <v>271</v>
      </c>
      <c r="Q561" s="46" t="s">
        <v>6</v>
      </c>
      <c r="R561" s="46" t="b">
        <v>1</v>
      </c>
      <c r="U561" s="46" t="b">
        <v>1</v>
      </c>
      <c r="V561" s="46">
        <v>311</v>
      </c>
      <c r="W561" s="46">
        <v>1866</v>
      </c>
      <c r="X561" s="46">
        <v>90</v>
      </c>
      <c r="Y561" s="46">
        <v>130</v>
      </c>
      <c r="Z561" s="46">
        <v>207</v>
      </c>
      <c r="AA561" s="46">
        <v>272</v>
      </c>
      <c r="AB561" s="46">
        <v>104</v>
      </c>
      <c r="AC561" s="46">
        <v>39</v>
      </c>
      <c r="AD561" s="46">
        <v>104</v>
      </c>
      <c r="AE561" s="46">
        <v>156</v>
      </c>
      <c r="AF561" s="46">
        <v>259</v>
      </c>
      <c r="AG561" s="46">
        <v>337</v>
      </c>
      <c r="AH561" s="46">
        <v>116</v>
      </c>
      <c r="AI561" s="46">
        <v>52</v>
      </c>
      <c r="AJ561" s="46">
        <v>842</v>
      </c>
      <c r="AK561" s="46">
        <v>1024</v>
      </c>
      <c r="AL561" s="46">
        <v>480</v>
      </c>
      <c r="AM561" s="46">
        <v>91</v>
      </c>
      <c r="AN561" s="46">
        <v>1866</v>
      </c>
      <c r="AO561" s="46" t="s">
        <v>12</v>
      </c>
      <c r="AP561" s="46" t="s">
        <v>48</v>
      </c>
      <c r="AR561" s="46" t="s">
        <v>272</v>
      </c>
      <c r="AV561" s="46" t="s">
        <v>255</v>
      </c>
      <c r="AX561" s="46" t="s">
        <v>31</v>
      </c>
      <c r="AZ561" s="46" t="s">
        <v>236</v>
      </c>
      <c r="BA561" s="46" t="b">
        <v>1</v>
      </c>
      <c r="BB561" s="46" t="b">
        <v>1</v>
      </c>
      <c r="BC561" s="46" t="b">
        <v>1</v>
      </c>
      <c r="BD561" s="46" t="s">
        <v>256</v>
      </c>
      <c r="BI561" s="46" t="b">
        <v>1</v>
      </c>
      <c r="BJ561" s="46" t="b">
        <v>1</v>
      </c>
      <c r="BK561" s="46" t="b">
        <v>1</v>
      </c>
      <c r="BP561" s="46" t="s">
        <v>237</v>
      </c>
      <c r="BQ561" s="46" t="s">
        <v>242</v>
      </c>
      <c r="BR561" s="46" t="s">
        <v>238</v>
      </c>
      <c r="BS561" s="46" t="s">
        <v>908</v>
      </c>
      <c r="BT561" s="46" t="s">
        <v>58</v>
      </c>
      <c r="BU561" s="46" t="s">
        <v>909</v>
      </c>
      <c r="BV561" s="46" t="s">
        <v>61</v>
      </c>
      <c r="BX561" s="46" t="s">
        <v>61</v>
      </c>
      <c r="BY561" s="46" t="s">
        <v>910</v>
      </c>
      <c r="CA561" s="46" t="s">
        <v>244</v>
      </c>
      <c r="CB561" s="46" t="s">
        <v>240</v>
      </c>
      <c r="CC561" s="46" t="s">
        <v>2124</v>
      </c>
      <c r="CD561" s="46" t="s">
        <v>237</v>
      </c>
      <c r="CU561" s="46" t="s">
        <v>264</v>
      </c>
      <c r="DA561" s="46" t="s">
        <v>265</v>
      </c>
      <c r="DB561" s="46" t="s">
        <v>265</v>
      </c>
      <c r="DC561" s="46" t="s">
        <v>265</v>
      </c>
      <c r="DD561" s="46" t="s">
        <v>265</v>
      </c>
      <c r="DE561" s="46" t="s">
        <v>265</v>
      </c>
      <c r="DF561" s="46" t="s">
        <v>265</v>
      </c>
      <c r="DG561" s="46" t="s">
        <v>246</v>
      </c>
      <c r="DH561" s="46" t="s">
        <v>247</v>
      </c>
      <c r="DK561" s="46" t="b">
        <f>vw_ET_Dataset_Public[[#This Row],[Event Location:  State PCODE]]=vw_ET_Dataset_Public[[#This Row],[Arrival from: Admin 1 PCODE]]</f>
        <v>1</v>
      </c>
      <c r="DL561" s="46" t="b">
        <f>vw_ET_Dataset_Public[[#This Row],[Event Location:  County PCODE]]=vw_ET_Dataset_Public[[#This Row],[Arrival from: Admin 2 PCODE]]</f>
        <v>0</v>
      </c>
      <c r="DM561" s="46" t="b">
        <f>vw_ET_Dataset_Public[[#This Row],[Event Location:  Payam PCODE]]=vw_ET_Dataset_Public[[#This Row],[Arrival from: Admin 3 PCODE]]</f>
        <v>0</v>
      </c>
      <c r="DN561" s="46" t="s">
        <v>3392</v>
      </c>
    </row>
    <row r="562" spans="1:118" x14ac:dyDescent="0.35">
      <c r="A562" s="46" t="s">
        <v>2113</v>
      </c>
      <c r="B562" s="47">
        <v>44459</v>
      </c>
      <c r="C562" s="47">
        <v>44424</v>
      </c>
      <c r="D562" s="47">
        <v>44459</v>
      </c>
      <c r="E562" s="46" t="s">
        <v>908</v>
      </c>
      <c r="F562" s="46" t="s">
        <v>58</v>
      </c>
      <c r="G562" s="46" t="s">
        <v>2114</v>
      </c>
      <c r="H562" s="46" t="s">
        <v>59</v>
      </c>
      <c r="I562" s="46" t="s">
        <v>2115</v>
      </c>
      <c r="J562" s="46" t="s">
        <v>59</v>
      </c>
      <c r="K562" s="46" t="s">
        <v>2116</v>
      </c>
      <c r="L562" s="46" t="s">
        <v>2117</v>
      </c>
      <c r="M562" s="46">
        <v>6.3550000000000004</v>
      </c>
      <c r="N562" s="46">
        <v>27.759</v>
      </c>
      <c r="O562" s="46" t="s">
        <v>232</v>
      </c>
      <c r="P562" s="46" t="s">
        <v>271</v>
      </c>
      <c r="Q562" s="46" t="s">
        <v>6</v>
      </c>
      <c r="R562" s="46" t="b">
        <v>1</v>
      </c>
      <c r="U562" s="46" t="b">
        <v>1</v>
      </c>
      <c r="V562" s="46">
        <v>360</v>
      </c>
      <c r="W562" s="46">
        <v>2160</v>
      </c>
      <c r="X562" s="46">
        <v>105</v>
      </c>
      <c r="Y562" s="46">
        <v>150</v>
      </c>
      <c r="Z562" s="46">
        <v>240</v>
      </c>
      <c r="AA562" s="46">
        <v>315</v>
      </c>
      <c r="AB562" s="46">
        <v>120</v>
      </c>
      <c r="AC562" s="46">
        <v>45</v>
      </c>
      <c r="AD562" s="46">
        <v>120</v>
      </c>
      <c r="AE562" s="46">
        <v>180</v>
      </c>
      <c r="AF562" s="46">
        <v>300</v>
      </c>
      <c r="AG562" s="46">
        <v>390</v>
      </c>
      <c r="AH562" s="46">
        <v>135</v>
      </c>
      <c r="AI562" s="46">
        <v>60</v>
      </c>
      <c r="AJ562" s="46">
        <v>975</v>
      </c>
      <c r="AK562" s="46">
        <v>1185</v>
      </c>
      <c r="AL562" s="46">
        <v>555</v>
      </c>
      <c r="AM562" s="46">
        <v>105</v>
      </c>
      <c r="AN562" s="46">
        <v>2160</v>
      </c>
      <c r="AO562" s="46" t="s">
        <v>12</v>
      </c>
      <c r="AP562" s="46" t="s">
        <v>48</v>
      </c>
      <c r="AR562" s="46" t="s">
        <v>272</v>
      </c>
      <c r="AV562" s="46" t="s">
        <v>255</v>
      </c>
      <c r="AX562" s="46" t="s">
        <v>29</v>
      </c>
      <c r="AZ562" s="46" t="s">
        <v>236</v>
      </c>
      <c r="BA562" s="46" t="b">
        <v>1</v>
      </c>
      <c r="BB562" s="46" t="b">
        <v>1</v>
      </c>
      <c r="BC562" s="46" t="b">
        <v>1</v>
      </c>
      <c r="BD562" s="46" t="s">
        <v>256</v>
      </c>
      <c r="BF562" s="46" t="b">
        <v>1</v>
      </c>
      <c r="BI562" s="46" t="b">
        <v>1</v>
      </c>
      <c r="BJ562" s="46" t="b">
        <v>1</v>
      </c>
      <c r="BK562" s="46" t="b">
        <v>1</v>
      </c>
      <c r="BP562" s="46" t="s">
        <v>237</v>
      </c>
      <c r="BQ562" s="46" t="s">
        <v>242</v>
      </c>
      <c r="BR562" s="46" t="s">
        <v>238</v>
      </c>
      <c r="BS562" s="46" t="s">
        <v>908</v>
      </c>
      <c r="BT562" s="46" t="s">
        <v>58</v>
      </c>
      <c r="BU562" s="46" t="s">
        <v>909</v>
      </c>
      <c r="BV562" s="46" t="s">
        <v>61</v>
      </c>
      <c r="BX562" s="46" t="s">
        <v>61</v>
      </c>
      <c r="BY562" s="46" t="s">
        <v>910</v>
      </c>
      <c r="CA562" s="46" t="s">
        <v>911</v>
      </c>
      <c r="CB562" s="46" t="s">
        <v>907</v>
      </c>
      <c r="CC562" s="46" t="s">
        <v>61</v>
      </c>
      <c r="CD562" s="46" t="s">
        <v>237</v>
      </c>
      <c r="CU562" s="46" t="s">
        <v>264</v>
      </c>
      <c r="DA562" s="46" t="s">
        <v>265</v>
      </c>
      <c r="DB562" s="46" t="s">
        <v>265</v>
      </c>
      <c r="DC562" s="46" t="s">
        <v>265</v>
      </c>
      <c r="DD562" s="46" t="s">
        <v>265</v>
      </c>
      <c r="DE562" s="46" t="s">
        <v>265</v>
      </c>
      <c r="DF562" s="46" t="s">
        <v>265</v>
      </c>
      <c r="DG562" s="46" t="s">
        <v>246</v>
      </c>
      <c r="DH562" s="46" t="s">
        <v>247</v>
      </c>
      <c r="DK562" s="46" t="b">
        <f>vw_ET_Dataset_Public[[#This Row],[Event Location:  State PCODE]]=vw_ET_Dataset_Public[[#This Row],[Arrival from: Admin 1 PCODE]]</f>
        <v>1</v>
      </c>
      <c r="DL562" s="46" t="b">
        <f>vw_ET_Dataset_Public[[#This Row],[Event Location:  County PCODE]]=vw_ET_Dataset_Public[[#This Row],[Arrival from: Admin 2 PCODE]]</f>
        <v>0</v>
      </c>
      <c r="DM562" s="46" t="b">
        <f>vw_ET_Dataset_Public[[#This Row],[Event Location:  Payam PCODE]]=vw_ET_Dataset_Public[[#This Row],[Arrival from: Admin 3 PCODE]]</f>
        <v>0</v>
      </c>
      <c r="DN562" s="46" t="s">
        <v>3392</v>
      </c>
    </row>
    <row r="563" spans="1:118" x14ac:dyDescent="0.35">
      <c r="A563" s="46" t="s">
        <v>2129</v>
      </c>
      <c r="B563" s="47">
        <v>44459</v>
      </c>
      <c r="C563" s="47">
        <v>44426</v>
      </c>
      <c r="D563" s="47">
        <v>44459</v>
      </c>
      <c r="E563" s="46" t="s">
        <v>908</v>
      </c>
      <c r="F563" s="46" t="s">
        <v>58</v>
      </c>
      <c r="G563" s="46" t="s">
        <v>2114</v>
      </c>
      <c r="H563" s="46" t="s">
        <v>59</v>
      </c>
      <c r="I563" s="46" t="s">
        <v>2115</v>
      </c>
      <c r="J563" s="46" t="s">
        <v>59</v>
      </c>
      <c r="K563" s="46" t="s">
        <v>2130</v>
      </c>
      <c r="L563" s="46" t="s">
        <v>2131</v>
      </c>
      <c r="M563" s="46">
        <v>6.3891999999999998</v>
      </c>
      <c r="N563" s="46">
        <v>27.875</v>
      </c>
      <c r="O563" s="46" t="s">
        <v>232</v>
      </c>
      <c r="P563" s="46" t="s">
        <v>271</v>
      </c>
      <c r="Q563" s="46" t="s">
        <v>6</v>
      </c>
      <c r="R563" s="46" t="b">
        <v>1</v>
      </c>
      <c r="U563" s="46" t="b">
        <v>1</v>
      </c>
      <c r="V563" s="46">
        <v>262</v>
      </c>
      <c r="W563" s="46">
        <v>1572</v>
      </c>
      <c r="X563" s="46">
        <v>77</v>
      </c>
      <c r="Y563" s="46">
        <v>109</v>
      </c>
      <c r="Z563" s="46">
        <v>175</v>
      </c>
      <c r="AA563" s="46">
        <v>229</v>
      </c>
      <c r="AB563" s="46">
        <v>87</v>
      </c>
      <c r="AC563" s="46">
        <v>33</v>
      </c>
      <c r="AD563" s="46">
        <v>87</v>
      </c>
      <c r="AE563" s="46">
        <v>131</v>
      </c>
      <c r="AF563" s="46">
        <v>218</v>
      </c>
      <c r="AG563" s="46">
        <v>284</v>
      </c>
      <c r="AH563" s="46">
        <v>98</v>
      </c>
      <c r="AI563" s="46">
        <v>44</v>
      </c>
      <c r="AJ563" s="46">
        <v>710</v>
      </c>
      <c r="AK563" s="46">
        <v>862</v>
      </c>
      <c r="AL563" s="46">
        <v>404</v>
      </c>
      <c r="AM563" s="46">
        <v>77</v>
      </c>
      <c r="AN563" s="46">
        <v>1572</v>
      </c>
      <c r="AO563" s="46" t="s">
        <v>12</v>
      </c>
      <c r="AP563" s="46" t="s">
        <v>48</v>
      </c>
      <c r="AR563" s="46" t="s">
        <v>272</v>
      </c>
      <c r="AV563" s="46" t="s">
        <v>255</v>
      </c>
      <c r="AX563" s="46" t="s">
        <v>31</v>
      </c>
      <c r="AZ563" s="46" t="s">
        <v>236</v>
      </c>
      <c r="BA563" s="46" t="b">
        <v>1</v>
      </c>
      <c r="BB563" s="46" t="b">
        <v>1</v>
      </c>
      <c r="BC563" s="46" t="b">
        <v>1</v>
      </c>
      <c r="BD563" s="46" t="s">
        <v>256</v>
      </c>
      <c r="BF563" s="46" t="b">
        <v>1</v>
      </c>
      <c r="BI563" s="46" t="b">
        <v>1</v>
      </c>
      <c r="BJ563" s="46" t="b">
        <v>1</v>
      </c>
      <c r="BP563" s="46" t="s">
        <v>237</v>
      </c>
      <c r="BQ563" s="46" t="s">
        <v>242</v>
      </c>
      <c r="BR563" s="46" t="s">
        <v>238</v>
      </c>
      <c r="BS563" s="46" t="s">
        <v>908</v>
      </c>
      <c r="BT563" s="46" t="s">
        <v>58</v>
      </c>
      <c r="BU563" s="46" t="s">
        <v>909</v>
      </c>
      <c r="BV563" s="46" t="s">
        <v>61</v>
      </c>
      <c r="BX563" s="46" t="s">
        <v>61</v>
      </c>
      <c r="BY563" s="46" t="s">
        <v>910</v>
      </c>
      <c r="CA563" s="46" t="s">
        <v>244</v>
      </c>
      <c r="CB563" s="46" t="s">
        <v>240</v>
      </c>
      <c r="CC563" s="46" t="s">
        <v>907</v>
      </c>
      <c r="CD563" s="46" t="s">
        <v>237</v>
      </c>
      <c r="CU563" s="46" t="s">
        <v>264</v>
      </c>
      <c r="DA563" s="46" t="s">
        <v>265</v>
      </c>
      <c r="DB563" s="46" t="s">
        <v>265</v>
      </c>
      <c r="DC563" s="46" t="s">
        <v>265</v>
      </c>
      <c r="DD563" s="46" t="s">
        <v>265</v>
      </c>
      <c r="DE563" s="46" t="s">
        <v>265</v>
      </c>
      <c r="DF563" s="46" t="s">
        <v>265</v>
      </c>
      <c r="DG563" s="46" t="s">
        <v>246</v>
      </c>
      <c r="DH563" s="46" t="s">
        <v>247</v>
      </c>
      <c r="DK563" s="46" t="b">
        <f>vw_ET_Dataset_Public[[#This Row],[Event Location:  State PCODE]]=vw_ET_Dataset_Public[[#This Row],[Arrival from: Admin 1 PCODE]]</f>
        <v>1</v>
      </c>
      <c r="DL563" s="46" t="b">
        <f>vw_ET_Dataset_Public[[#This Row],[Event Location:  County PCODE]]=vw_ET_Dataset_Public[[#This Row],[Arrival from: Admin 2 PCODE]]</f>
        <v>0</v>
      </c>
      <c r="DM563" s="46" t="b">
        <f>vw_ET_Dataset_Public[[#This Row],[Event Location:  Payam PCODE]]=vw_ET_Dataset_Public[[#This Row],[Arrival from: Admin 3 PCODE]]</f>
        <v>0</v>
      </c>
      <c r="DN563" s="46" t="s">
        <v>3392</v>
      </c>
    </row>
    <row r="564" spans="1:118" x14ac:dyDescent="0.35">
      <c r="A564" s="46" t="s">
        <v>1560</v>
      </c>
      <c r="B564" s="47">
        <v>44459</v>
      </c>
      <c r="C564" s="47">
        <v>44454</v>
      </c>
      <c r="D564" s="47">
        <v>44459</v>
      </c>
      <c r="E564" s="46" t="s">
        <v>1461</v>
      </c>
      <c r="F564" s="46" t="s">
        <v>105</v>
      </c>
      <c r="G564" s="46" t="s">
        <v>1550</v>
      </c>
      <c r="H564" s="46" t="s">
        <v>106</v>
      </c>
      <c r="I564" s="46" t="s">
        <v>1551</v>
      </c>
      <c r="J564" s="46" t="s">
        <v>1549</v>
      </c>
      <c r="K564" s="46" t="s">
        <v>1552</v>
      </c>
      <c r="L564" s="46" t="s">
        <v>1553</v>
      </c>
      <c r="M564" s="46">
        <v>9.5288358360000007</v>
      </c>
      <c r="N564" s="46">
        <v>31.651464879999999</v>
      </c>
      <c r="O564" s="46" t="s">
        <v>232</v>
      </c>
      <c r="P564" s="46" t="s">
        <v>271</v>
      </c>
      <c r="Q564" s="46" t="s">
        <v>6</v>
      </c>
      <c r="U564" s="46" t="b">
        <v>1</v>
      </c>
      <c r="V564" s="46">
        <v>38</v>
      </c>
      <c r="W564" s="46">
        <v>196</v>
      </c>
      <c r="X564" s="46">
        <v>9</v>
      </c>
      <c r="Y564" s="46">
        <v>14</v>
      </c>
      <c r="Z564" s="46">
        <v>19</v>
      </c>
      <c r="AA564" s="46">
        <v>17</v>
      </c>
      <c r="AB564" s="46">
        <v>11</v>
      </c>
      <c r="AC564" s="46">
        <v>10</v>
      </c>
      <c r="AD564" s="46">
        <v>14</v>
      </c>
      <c r="AE564" s="46">
        <v>13</v>
      </c>
      <c r="AF564" s="46">
        <v>14</v>
      </c>
      <c r="AG564" s="46">
        <v>50</v>
      </c>
      <c r="AH564" s="46">
        <v>14</v>
      </c>
      <c r="AI564" s="46">
        <v>11</v>
      </c>
      <c r="AJ564" s="46">
        <v>80</v>
      </c>
      <c r="AK564" s="46">
        <v>116</v>
      </c>
      <c r="AL564" s="46">
        <v>50</v>
      </c>
      <c r="AM564" s="46">
        <v>21</v>
      </c>
      <c r="AN564" s="46">
        <v>196</v>
      </c>
      <c r="AO564" s="46" t="s">
        <v>13</v>
      </c>
      <c r="AP564" s="46" t="s">
        <v>48</v>
      </c>
      <c r="AR564" s="46" t="s">
        <v>272</v>
      </c>
      <c r="AV564" s="46" t="s">
        <v>1516</v>
      </c>
      <c r="AX564" s="46" t="s">
        <v>65</v>
      </c>
      <c r="BD564" s="46" t="s">
        <v>256</v>
      </c>
      <c r="BE564" s="46" t="b">
        <v>1</v>
      </c>
      <c r="BF564" s="46" t="b">
        <v>1</v>
      </c>
      <c r="BH564" s="46" t="b">
        <v>1</v>
      </c>
      <c r="BI564" s="46" t="b">
        <v>1</v>
      </c>
      <c r="BJ564" s="46" t="b">
        <v>1</v>
      </c>
      <c r="BL564" s="46" t="b">
        <v>1</v>
      </c>
      <c r="BP564" s="46" t="s">
        <v>237</v>
      </c>
      <c r="BQ564" s="46" t="s">
        <v>242</v>
      </c>
      <c r="BR564" s="46" t="s">
        <v>238</v>
      </c>
      <c r="BS564" s="46" t="s">
        <v>260</v>
      </c>
      <c r="BT564" s="46" t="s">
        <v>83</v>
      </c>
      <c r="BU564" s="46" t="s">
        <v>667</v>
      </c>
      <c r="BV564" s="46" t="s">
        <v>88</v>
      </c>
      <c r="BX564" s="46" t="s">
        <v>673</v>
      </c>
      <c r="BY564" s="46" t="s">
        <v>674</v>
      </c>
      <c r="CA564" s="46" t="s">
        <v>675</v>
      </c>
      <c r="CB564" s="46" t="s">
        <v>2404</v>
      </c>
      <c r="CC564" s="46" t="s">
        <v>673</v>
      </c>
      <c r="CD564" s="46" t="s">
        <v>237</v>
      </c>
      <c r="CU564" s="46" t="s">
        <v>264</v>
      </c>
      <c r="DA564" s="46" t="s">
        <v>265</v>
      </c>
      <c r="DB564" s="46" t="s">
        <v>265</v>
      </c>
      <c r="DC564" s="46" t="s">
        <v>265</v>
      </c>
      <c r="DD564" s="46" t="s">
        <v>265</v>
      </c>
      <c r="DE564" s="46" t="s">
        <v>245</v>
      </c>
      <c r="DF564" s="46" t="s">
        <v>265</v>
      </c>
      <c r="DG564" s="46" t="s">
        <v>265</v>
      </c>
      <c r="DH564" s="46" t="s">
        <v>247</v>
      </c>
      <c r="DK564" s="46" t="b">
        <f>vw_ET_Dataset_Public[[#This Row],[Event Location:  State PCODE]]=vw_ET_Dataset_Public[[#This Row],[Arrival from: Admin 1 PCODE]]</f>
        <v>0</v>
      </c>
      <c r="DL564" s="46" t="b">
        <f>vw_ET_Dataset_Public[[#This Row],[Event Location:  County PCODE]]=vw_ET_Dataset_Public[[#This Row],[Arrival from: Admin 2 PCODE]]</f>
        <v>0</v>
      </c>
      <c r="DM564" s="46" t="b">
        <f>vw_ET_Dataset_Public[[#This Row],[Event Location:  Payam PCODE]]=vw_ET_Dataset_Public[[#This Row],[Arrival from: Admin 3 PCODE]]</f>
        <v>0</v>
      </c>
      <c r="DN564" s="46" t="s">
        <v>3395</v>
      </c>
    </row>
    <row r="565" spans="1:118" x14ac:dyDescent="0.35">
      <c r="A565" s="46" t="s">
        <v>985</v>
      </c>
      <c r="B565" s="47">
        <v>44459</v>
      </c>
      <c r="C565" s="47">
        <v>44455</v>
      </c>
      <c r="D565" s="47">
        <v>44455</v>
      </c>
      <c r="E565" s="46" t="s">
        <v>841</v>
      </c>
      <c r="F565" s="46" t="s">
        <v>57</v>
      </c>
      <c r="G565" s="46" t="s">
        <v>987</v>
      </c>
      <c r="H565" s="46" t="s">
        <v>99</v>
      </c>
      <c r="I565" s="46" t="s">
        <v>988</v>
      </c>
      <c r="J565" s="46" t="s">
        <v>986</v>
      </c>
      <c r="K565" s="46" t="s">
        <v>989</v>
      </c>
      <c r="L565" s="46" t="s">
        <v>85</v>
      </c>
      <c r="M565" s="46">
        <v>8.8291797639999992</v>
      </c>
      <c r="N565" s="46">
        <v>29.914800639999999</v>
      </c>
      <c r="O565" s="46" t="s">
        <v>253</v>
      </c>
      <c r="P565" s="46" t="s">
        <v>233</v>
      </c>
      <c r="Q565" s="46" t="s">
        <v>6</v>
      </c>
      <c r="R565" s="46" t="b">
        <v>0</v>
      </c>
      <c r="S565" s="46" t="b">
        <v>0</v>
      </c>
      <c r="T565" s="46" t="b">
        <v>0</v>
      </c>
      <c r="U565" s="46" t="b">
        <v>1</v>
      </c>
      <c r="V565" s="46">
        <v>67</v>
      </c>
      <c r="W565" s="46">
        <v>335</v>
      </c>
      <c r="X565" s="46">
        <v>6</v>
      </c>
      <c r="Y565" s="46">
        <v>18</v>
      </c>
      <c r="Z565" s="46">
        <v>33</v>
      </c>
      <c r="AA565" s="46">
        <v>45</v>
      </c>
      <c r="AB565" s="46">
        <v>42</v>
      </c>
      <c r="AC565" s="46">
        <v>31</v>
      </c>
      <c r="AD565" s="46">
        <v>5</v>
      </c>
      <c r="AE565" s="46">
        <v>17</v>
      </c>
      <c r="AF565" s="46">
        <v>35</v>
      </c>
      <c r="AG565" s="46">
        <v>41</v>
      </c>
      <c r="AH565" s="46">
        <v>34</v>
      </c>
      <c r="AI565" s="46">
        <v>28</v>
      </c>
      <c r="AJ565" s="46">
        <v>175</v>
      </c>
      <c r="AK565" s="46">
        <v>160</v>
      </c>
      <c r="AL565" s="46">
        <v>46</v>
      </c>
      <c r="AM565" s="46">
        <v>59</v>
      </c>
      <c r="AN565" s="46">
        <v>335</v>
      </c>
      <c r="AO565" s="46" t="s">
        <v>12</v>
      </c>
      <c r="AP565" s="46" t="s">
        <v>48</v>
      </c>
      <c r="AR565" s="46" t="s">
        <v>272</v>
      </c>
      <c r="AV565" s="46" t="s">
        <v>255</v>
      </c>
      <c r="AX565" s="46" t="s">
        <v>65</v>
      </c>
      <c r="BD565" s="46" t="s">
        <v>256</v>
      </c>
      <c r="BE565" s="46" t="b">
        <v>0</v>
      </c>
      <c r="BF565" s="46" t="b">
        <v>0</v>
      </c>
      <c r="BG565" s="46" t="b">
        <v>0</v>
      </c>
      <c r="BH565" s="46" t="b">
        <v>0</v>
      </c>
      <c r="BI565" s="46" t="b">
        <v>0</v>
      </c>
      <c r="BJ565" s="46" t="b">
        <v>0</v>
      </c>
      <c r="BK565" s="46" t="b">
        <v>0</v>
      </c>
      <c r="BL565" s="46" t="b">
        <v>0</v>
      </c>
      <c r="BM565" s="46" t="b">
        <v>0</v>
      </c>
      <c r="BO565" s="46" t="b">
        <v>1</v>
      </c>
      <c r="BP565" s="46" t="s">
        <v>237</v>
      </c>
      <c r="BQ565" s="46" t="s">
        <v>242</v>
      </c>
      <c r="BR565" s="46" t="s">
        <v>238</v>
      </c>
      <c r="BS565" s="46" t="s">
        <v>841</v>
      </c>
      <c r="BT565" s="46" t="s">
        <v>57</v>
      </c>
      <c r="BU565" s="46" t="s">
        <v>987</v>
      </c>
      <c r="BV565" s="46" t="s">
        <v>99</v>
      </c>
      <c r="BX565" s="46" t="s">
        <v>986</v>
      </c>
      <c r="BY565" s="46" t="s">
        <v>988</v>
      </c>
      <c r="CA565" s="46" t="s">
        <v>991</v>
      </c>
      <c r="CB565" s="46" t="s">
        <v>990</v>
      </c>
      <c r="CC565" s="46" t="s">
        <v>986</v>
      </c>
      <c r="CD565" s="46" t="s">
        <v>237</v>
      </c>
      <c r="CU565" s="46" t="s">
        <v>264</v>
      </c>
      <c r="DA565" s="46" t="s">
        <v>246</v>
      </c>
      <c r="DB565" s="46" t="s">
        <v>265</v>
      </c>
      <c r="DC565" s="46" t="s">
        <v>265</v>
      </c>
      <c r="DD565" s="46" t="s">
        <v>246</v>
      </c>
      <c r="DE565" s="46" t="s">
        <v>265</v>
      </c>
      <c r="DF565" s="46" t="s">
        <v>265</v>
      </c>
      <c r="DG565" s="46" t="s">
        <v>246</v>
      </c>
      <c r="DH565" s="46" t="s">
        <v>247</v>
      </c>
      <c r="DK565" s="46" t="b">
        <f>vw_ET_Dataset_Public[[#This Row],[Event Location:  State PCODE]]=vw_ET_Dataset_Public[[#This Row],[Arrival from: Admin 1 PCODE]]</f>
        <v>1</v>
      </c>
      <c r="DL565" s="46" t="b">
        <f>vw_ET_Dataset_Public[[#This Row],[Event Location:  County PCODE]]=vw_ET_Dataset_Public[[#This Row],[Arrival from: Admin 2 PCODE]]</f>
        <v>1</v>
      </c>
      <c r="DM565" s="46" t="b">
        <f>vw_ET_Dataset_Public[[#This Row],[Event Location:  Payam PCODE]]=vw_ET_Dataset_Public[[#This Row],[Arrival from: Admin 3 PCODE]]</f>
        <v>1</v>
      </c>
      <c r="DN565" s="46" t="s">
        <v>3390</v>
      </c>
    </row>
    <row r="566" spans="1:118" x14ac:dyDescent="0.35">
      <c r="A566" s="46" t="s">
        <v>1020</v>
      </c>
      <c r="B566" s="47">
        <v>44459</v>
      </c>
      <c r="C566" s="47">
        <v>44455</v>
      </c>
      <c r="D566" s="47">
        <v>44455</v>
      </c>
      <c r="E566" s="46" t="s">
        <v>841</v>
      </c>
      <c r="F566" s="46" t="s">
        <v>57</v>
      </c>
      <c r="G566" s="46" t="s">
        <v>987</v>
      </c>
      <c r="H566" s="46" t="s">
        <v>99</v>
      </c>
      <c r="I566" s="46" t="s">
        <v>1003</v>
      </c>
      <c r="J566" s="46" t="s">
        <v>1002</v>
      </c>
      <c r="K566" s="46" t="s">
        <v>2610</v>
      </c>
      <c r="L566" s="46" t="s">
        <v>1021</v>
      </c>
      <c r="M566" s="46">
        <v>8.7210000000000001</v>
      </c>
      <c r="N566" s="46">
        <v>30.009</v>
      </c>
      <c r="O566" s="46" t="s">
        <v>253</v>
      </c>
      <c r="P566" s="46" t="s">
        <v>233</v>
      </c>
      <c r="Q566" s="46" t="s">
        <v>6</v>
      </c>
      <c r="U566" s="46" t="b">
        <v>1</v>
      </c>
      <c r="V566" s="46">
        <v>89</v>
      </c>
      <c r="W566" s="46">
        <v>445</v>
      </c>
      <c r="X566" s="46">
        <v>5</v>
      </c>
      <c r="Y566" s="46">
        <v>17</v>
      </c>
      <c r="Z566" s="46">
        <v>55</v>
      </c>
      <c r="AA566" s="46">
        <v>68</v>
      </c>
      <c r="AB566" s="46">
        <v>47</v>
      </c>
      <c r="AC566" s="46">
        <v>33</v>
      </c>
      <c r="AD566" s="46">
        <v>4</v>
      </c>
      <c r="AE566" s="46">
        <v>16</v>
      </c>
      <c r="AF566" s="46">
        <v>59</v>
      </c>
      <c r="AG566" s="46">
        <v>61</v>
      </c>
      <c r="AH566" s="46">
        <v>43</v>
      </c>
      <c r="AI566" s="46">
        <v>37</v>
      </c>
      <c r="AJ566" s="46">
        <v>225</v>
      </c>
      <c r="AK566" s="46">
        <v>220</v>
      </c>
      <c r="AL566" s="46">
        <v>42</v>
      </c>
      <c r="AM566" s="46">
        <v>70</v>
      </c>
      <c r="AN566" s="46">
        <v>445</v>
      </c>
      <c r="AO566" s="46" t="s">
        <v>12</v>
      </c>
      <c r="AP566" s="46" t="s">
        <v>48</v>
      </c>
      <c r="AR566" s="46" t="s">
        <v>272</v>
      </c>
      <c r="AV566" s="46" t="s">
        <v>255</v>
      </c>
      <c r="AX566" s="46" t="s">
        <v>65</v>
      </c>
      <c r="BD566" s="46" t="s">
        <v>256</v>
      </c>
      <c r="BL566" s="46" t="b">
        <v>1</v>
      </c>
      <c r="BP566" s="46" t="s">
        <v>237</v>
      </c>
      <c r="BQ566" s="46" t="s">
        <v>242</v>
      </c>
      <c r="BR566" s="46" t="s">
        <v>238</v>
      </c>
      <c r="BS566" s="46" t="s">
        <v>841</v>
      </c>
      <c r="BT566" s="46" t="s">
        <v>57</v>
      </c>
      <c r="BU566" s="46" t="s">
        <v>987</v>
      </c>
      <c r="BV566" s="46" t="s">
        <v>99</v>
      </c>
      <c r="BX566" s="46" t="s">
        <v>1002</v>
      </c>
      <c r="BY566" s="46" t="s">
        <v>1003</v>
      </c>
      <c r="CA566" s="46" t="s">
        <v>1013</v>
      </c>
      <c r="CB566" s="46" t="s">
        <v>1014</v>
      </c>
      <c r="CC566" s="46" t="s">
        <v>1002</v>
      </c>
      <c r="CD566" s="46" t="s">
        <v>237</v>
      </c>
      <c r="CU566" s="46" t="s">
        <v>264</v>
      </c>
      <c r="DA566" s="46" t="s">
        <v>246</v>
      </c>
      <c r="DB566" s="46" t="s">
        <v>265</v>
      </c>
      <c r="DC566" s="46" t="s">
        <v>265</v>
      </c>
      <c r="DD566" s="46" t="s">
        <v>246</v>
      </c>
      <c r="DE566" s="46" t="s">
        <v>265</v>
      </c>
      <c r="DF566" s="46" t="s">
        <v>265</v>
      </c>
      <c r="DG566" s="46" t="s">
        <v>246</v>
      </c>
      <c r="DH566" s="46" t="s">
        <v>247</v>
      </c>
      <c r="DK566" s="46" t="b">
        <f>vw_ET_Dataset_Public[[#This Row],[Event Location:  State PCODE]]=vw_ET_Dataset_Public[[#This Row],[Arrival from: Admin 1 PCODE]]</f>
        <v>1</v>
      </c>
      <c r="DL566" s="46" t="b">
        <f>vw_ET_Dataset_Public[[#This Row],[Event Location:  County PCODE]]=vw_ET_Dataset_Public[[#This Row],[Arrival from: Admin 2 PCODE]]</f>
        <v>1</v>
      </c>
      <c r="DM566" s="46" t="b">
        <f>vw_ET_Dataset_Public[[#This Row],[Event Location:  Payam PCODE]]=vw_ET_Dataset_Public[[#This Row],[Arrival from: Admin 3 PCODE]]</f>
        <v>1</v>
      </c>
      <c r="DN566" s="46" t="s">
        <v>3390</v>
      </c>
    </row>
    <row r="567" spans="1:118" x14ac:dyDescent="0.35">
      <c r="A567" s="46" t="s">
        <v>992</v>
      </c>
      <c r="B567" s="47">
        <v>44459</v>
      </c>
      <c r="C567" s="47">
        <v>44456</v>
      </c>
      <c r="D567" s="47">
        <v>44456</v>
      </c>
      <c r="E567" s="46" t="s">
        <v>841</v>
      </c>
      <c r="F567" s="46" t="s">
        <v>57</v>
      </c>
      <c r="G567" s="46" t="s">
        <v>987</v>
      </c>
      <c r="H567" s="46" t="s">
        <v>99</v>
      </c>
      <c r="I567" s="46" t="s">
        <v>988</v>
      </c>
      <c r="J567" s="46" t="s">
        <v>986</v>
      </c>
      <c r="K567" s="46" t="s">
        <v>993</v>
      </c>
      <c r="L567" s="46" t="s">
        <v>994</v>
      </c>
      <c r="M567" s="46">
        <v>8.6412829999999996</v>
      </c>
      <c r="N567" s="46">
        <v>29.958317000000001</v>
      </c>
      <c r="O567" s="46" t="s">
        <v>253</v>
      </c>
      <c r="P567" s="46" t="s">
        <v>233</v>
      </c>
      <c r="Q567" s="46" t="s">
        <v>6</v>
      </c>
      <c r="U567" s="46" t="b">
        <v>1</v>
      </c>
      <c r="V567" s="46">
        <v>21</v>
      </c>
      <c r="W567" s="46">
        <v>126</v>
      </c>
      <c r="X567" s="46">
        <v>2</v>
      </c>
      <c r="Y567" s="46">
        <v>7</v>
      </c>
      <c r="Z567" s="46">
        <v>16</v>
      </c>
      <c r="AA567" s="46">
        <v>21</v>
      </c>
      <c r="AB567" s="46">
        <v>11</v>
      </c>
      <c r="AC567" s="46">
        <v>4</v>
      </c>
      <c r="AD567" s="46">
        <v>1</v>
      </c>
      <c r="AE567" s="46">
        <v>5</v>
      </c>
      <c r="AF567" s="46">
        <v>25</v>
      </c>
      <c r="AG567" s="46">
        <v>20</v>
      </c>
      <c r="AH567" s="46">
        <v>9</v>
      </c>
      <c r="AI567" s="46">
        <v>5</v>
      </c>
      <c r="AJ567" s="46">
        <v>61</v>
      </c>
      <c r="AK567" s="46">
        <v>65</v>
      </c>
      <c r="AL567" s="46">
        <v>15</v>
      </c>
      <c r="AM567" s="46">
        <v>9</v>
      </c>
      <c r="AN567" s="46">
        <v>126</v>
      </c>
      <c r="AO567" s="46" t="s">
        <v>12</v>
      </c>
      <c r="AP567" s="46" t="s">
        <v>48</v>
      </c>
      <c r="AR567" s="46" t="s">
        <v>272</v>
      </c>
      <c r="AV567" s="46" t="s">
        <v>255</v>
      </c>
      <c r="AX567" s="46" t="s">
        <v>65</v>
      </c>
      <c r="BD567" s="46" t="s">
        <v>256</v>
      </c>
      <c r="BO567" s="46" t="b">
        <v>1</v>
      </c>
      <c r="BP567" s="46" t="s">
        <v>237</v>
      </c>
      <c r="BQ567" s="46" t="s">
        <v>242</v>
      </c>
      <c r="BR567" s="46" t="s">
        <v>238</v>
      </c>
      <c r="BS567" s="46" t="s">
        <v>841</v>
      </c>
      <c r="BT567" s="46" t="s">
        <v>57</v>
      </c>
      <c r="BU567" s="46" t="s">
        <v>987</v>
      </c>
      <c r="BV567" s="46" t="s">
        <v>99</v>
      </c>
      <c r="BX567" s="46" t="s">
        <v>986</v>
      </c>
      <c r="BY567" s="46" t="s">
        <v>988</v>
      </c>
      <c r="CA567" s="46" t="s">
        <v>244</v>
      </c>
      <c r="CB567" s="46" t="s">
        <v>240</v>
      </c>
      <c r="CC567" s="46" t="s">
        <v>995</v>
      </c>
      <c r="CD567" s="46" t="s">
        <v>237</v>
      </c>
      <c r="CU567" s="46" t="s">
        <v>264</v>
      </c>
      <c r="DA567" s="46" t="s">
        <v>246</v>
      </c>
      <c r="DB567" s="46" t="s">
        <v>265</v>
      </c>
      <c r="DC567" s="46" t="s">
        <v>265</v>
      </c>
      <c r="DD567" s="46" t="s">
        <v>246</v>
      </c>
      <c r="DE567" s="46" t="s">
        <v>265</v>
      </c>
      <c r="DF567" s="46" t="s">
        <v>265</v>
      </c>
      <c r="DG567" s="46" t="s">
        <v>246</v>
      </c>
      <c r="DH567" s="46" t="s">
        <v>247</v>
      </c>
      <c r="DK567" s="46" t="b">
        <f>vw_ET_Dataset_Public[[#This Row],[Event Location:  State PCODE]]=vw_ET_Dataset_Public[[#This Row],[Arrival from: Admin 1 PCODE]]</f>
        <v>1</v>
      </c>
      <c r="DL567" s="46" t="b">
        <f>vw_ET_Dataset_Public[[#This Row],[Event Location:  County PCODE]]=vw_ET_Dataset_Public[[#This Row],[Arrival from: Admin 2 PCODE]]</f>
        <v>1</v>
      </c>
      <c r="DM567" s="46" t="b">
        <f>vw_ET_Dataset_Public[[#This Row],[Event Location:  Payam PCODE]]=vw_ET_Dataset_Public[[#This Row],[Arrival from: Admin 3 PCODE]]</f>
        <v>1</v>
      </c>
      <c r="DN567" s="46" t="s">
        <v>3390</v>
      </c>
    </row>
    <row r="568" spans="1:118" x14ac:dyDescent="0.35">
      <c r="A568" s="46" t="s">
        <v>1012</v>
      </c>
      <c r="B568" s="47">
        <v>44459</v>
      </c>
      <c r="C568" s="47">
        <v>44456</v>
      </c>
      <c r="D568" s="47">
        <v>44456</v>
      </c>
      <c r="E568" s="46" t="s">
        <v>841</v>
      </c>
      <c r="F568" s="46" t="s">
        <v>57</v>
      </c>
      <c r="G568" s="46" t="s">
        <v>987</v>
      </c>
      <c r="H568" s="46" t="s">
        <v>99</v>
      </c>
      <c r="I568" s="46" t="s">
        <v>1003</v>
      </c>
      <c r="J568" s="46" t="s">
        <v>1002</v>
      </c>
      <c r="K568" s="46" t="s">
        <v>1013</v>
      </c>
      <c r="L568" s="46" t="s">
        <v>1014</v>
      </c>
      <c r="M568" s="46">
        <v>8.7080555559999997</v>
      </c>
      <c r="N568" s="46">
        <v>29.964166670000001</v>
      </c>
      <c r="O568" s="46" t="s">
        <v>253</v>
      </c>
      <c r="P568" s="46" t="s">
        <v>233</v>
      </c>
      <c r="Q568" s="46" t="s">
        <v>6</v>
      </c>
      <c r="R568" s="46" t="b">
        <v>0</v>
      </c>
      <c r="S568" s="46" t="b">
        <v>0</v>
      </c>
      <c r="T568" s="46" t="b">
        <v>0</v>
      </c>
      <c r="U568" s="46" t="b">
        <v>1</v>
      </c>
      <c r="V568" s="46">
        <v>78</v>
      </c>
      <c r="W568" s="46">
        <v>390</v>
      </c>
      <c r="X568" s="46">
        <v>7</v>
      </c>
      <c r="Y568" s="46">
        <v>18</v>
      </c>
      <c r="Z568" s="46">
        <v>45</v>
      </c>
      <c r="AA568" s="46">
        <v>60</v>
      </c>
      <c r="AB568" s="46">
        <v>55</v>
      </c>
      <c r="AC568" s="46">
        <v>15</v>
      </c>
      <c r="AD568" s="46">
        <v>4</v>
      </c>
      <c r="AE568" s="46">
        <v>14</v>
      </c>
      <c r="AF568" s="46">
        <v>59</v>
      </c>
      <c r="AG568" s="46">
        <v>56</v>
      </c>
      <c r="AH568" s="46">
        <v>40</v>
      </c>
      <c r="AI568" s="46">
        <v>17</v>
      </c>
      <c r="AJ568" s="46">
        <v>200</v>
      </c>
      <c r="AK568" s="46">
        <v>190</v>
      </c>
      <c r="AL568" s="46">
        <v>43</v>
      </c>
      <c r="AM568" s="46">
        <v>32</v>
      </c>
      <c r="AN568" s="46">
        <v>390</v>
      </c>
      <c r="AO568" s="46" t="s">
        <v>12</v>
      </c>
      <c r="AP568" s="46" t="s">
        <v>48</v>
      </c>
      <c r="AR568" s="46" t="s">
        <v>272</v>
      </c>
      <c r="AV568" s="46" t="s">
        <v>255</v>
      </c>
      <c r="AX568" s="46" t="s">
        <v>65</v>
      </c>
      <c r="BD568" s="46" t="s">
        <v>256</v>
      </c>
      <c r="BE568" s="46" t="b">
        <v>0</v>
      </c>
      <c r="BF568" s="46" t="b">
        <v>0</v>
      </c>
      <c r="BG568" s="46" t="b">
        <v>0</v>
      </c>
      <c r="BH568" s="46" t="b">
        <v>0</v>
      </c>
      <c r="BI568" s="46" t="b">
        <v>0</v>
      </c>
      <c r="BJ568" s="46" t="b">
        <v>0</v>
      </c>
      <c r="BK568" s="46" t="b">
        <v>0</v>
      </c>
      <c r="BL568" s="46" t="b">
        <v>0</v>
      </c>
      <c r="BM568" s="46" t="b">
        <v>0</v>
      </c>
      <c r="BO568" s="46" t="b">
        <v>1</v>
      </c>
      <c r="BP568" s="46" t="s">
        <v>237</v>
      </c>
      <c r="BQ568" s="46" t="s">
        <v>242</v>
      </c>
      <c r="BR568" s="46" t="s">
        <v>238</v>
      </c>
      <c r="BS568" s="46" t="s">
        <v>841</v>
      </c>
      <c r="BT568" s="46" t="s">
        <v>57</v>
      </c>
      <c r="BU568" s="46" t="s">
        <v>987</v>
      </c>
      <c r="BV568" s="46" t="s">
        <v>99</v>
      </c>
      <c r="BX568" s="46" t="s">
        <v>986</v>
      </c>
      <c r="BY568" s="46" t="s">
        <v>988</v>
      </c>
      <c r="CA568" s="46" t="s">
        <v>1015</v>
      </c>
      <c r="CB568" s="46" t="s">
        <v>986</v>
      </c>
      <c r="CC568" s="46" t="s">
        <v>986</v>
      </c>
      <c r="CD568" s="46" t="s">
        <v>237</v>
      </c>
      <c r="CU568" s="46" t="s">
        <v>264</v>
      </c>
      <c r="DA568" s="46" t="s">
        <v>246</v>
      </c>
      <c r="DB568" s="46" t="s">
        <v>265</v>
      </c>
      <c r="DC568" s="46" t="s">
        <v>265</v>
      </c>
      <c r="DD568" s="46" t="s">
        <v>246</v>
      </c>
      <c r="DE568" s="46" t="s">
        <v>265</v>
      </c>
      <c r="DF568" s="46" t="s">
        <v>265</v>
      </c>
      <c r="DG568" s="46" t="s">
        <v>246</v>
      </c>
      <c r="DH568" s="46" t="s">
        <v>247</v>
      </c>
      <c r="DK568" s="46" t="b">
        <f>vw_ET_Dataset_Public[[#This Row],[Event Location:  State PCODE]]=vw_ET_Dataset_Public[[#This Row],[Arrival from: Admin 1 PCODE]]</f>
        <v>1</v>
      </c>
      <c r="DL568" s="46" t="b">
        <f>vw_ET_Dataset_Public[[#This Row],[Event Location:  County PCODE]]=vw_ET_Dataset_Public[[#This Row],[Arrival from: Admin 2 PCODE]]</f>
        <v>1</v>
      </c>
      <c r="DM568" s="46" t="b">
        <f>vw_ET_Dataset_Public[[#This Row],[Event Location:  Payam PCODE]]=vw_ET_Dataset_Public[[#This Row],[Arrival from: Admin 3 PCODE]]</f>
        <v>0</v>
      </c>
      <c r="DN568" s="46" t="s">
        <v>3391</v>
      </c>
    </row>
    <row r="569" spans="1:118" x14ac:dyDescent="0.35">
      <c r="A569" s="46" t="s">
        <v>1022</v>
      </c>
      <c r="B569" s="47">
        <v>44459</v>
      </c>
      <c r="C569" s="47">
        <v>44456</v>
      </c>
      <c r="D569" s="47">
        <v>44456</v>
      </c>
      <c r="E569" s="46" t="s">
        <v>841</v>
      </c>
      <c r="F569" s="46" t="s">
        <v>57</v>
      </c>
      <c r="G569" s="46" t="s">
        <v>987</v>
      </c>
      <c r="H569" s="46" t="s">
        <v>99</v>
      </c>
      <c r="I569" s="46" t="s">
        <v>1003</v>
      </c>
      <c r="J569" s="46" t="s">
        <v>1002</v>
      </c>
      <c r="K569" s="46" t="s">
        <v>1023</v>
      </c>
      <c r="L569" s="46" t="s">
        <v>1024</v>
      </c>
      <c r="M569" s="46">
        <v>9</v>
      </c>
      <c r="N569" s="46">
        <v>29</v>
      </c>
      <c r="O569" s="46" t="s">
        <v>253</v>
      </c>
      <c r="P569" s="46" t="s">
        <v>233</v>
      </c>
      <c r="Q569" s="46" t="s">
        <v>6</v>
      </c>
      <c r="U569" s="46" t="b">
        <v>1</v>
      </c>
      <c r="V569" s="46">
        <v>23</v>
      </c>
      <c r="W569" s="46">
        <v>138</v>
      </c>
      <c r="X569" s="46">
        <v>3</v>
      </c>
      <c r="Y569" s="46">
        <v>7</v>
      </c>
      <c r="Z569" s="46">
        <v>15</v>
      </c>
      <c r="AA569" s="46">
        <v>30</v>
      </c>
      <c r="AB569" s="46">
        <v>11</v>
      </c>
      <c r="AC569" s="46">
        <v>4</v>
      </c>
      <c r="AD569" s="46">
        <v>4</v>
      </c>
      <c r="AE569" s="46">
        <v>5</v>
      </c>
      <c r="AF569" s="46">
        <v>23</v>
      </c>
      <c r="AG569" s="46">
        <v>20</v>
      </c>
      <c r="AH569" s="46">
        <v>10</v>
      </c>
      <c r="AI569" s="46">
        <v>6</v>
      </c>
      <c r="AJ569" s="46">
        <v>70</v>
      </c>
      <c r="AK569" s="46">
        <v>68</v>
      </c>
      <c r="AL569" s="46">
        <v>19</v>
      </c>
      <c r="AM569" s="46">
        <v>10</v>
      </c>
      <c r="AN569" s="46">
        <v>138</v>
      </c>
      <c r="AO569" s="46" t="s">
        <v>12</v>
      </c>
      <c r="AP569" s="46" t="s">
        <v>48</v>
      </c>
      <c r="AR569" s="46" t="s">
        <v>272</v>
      </c>
      <c r="AV569" s="46" t="s">
        <v>255</v>
      </c>
      <c r="AX569" s="46" t="s">
        <v>65</v>
      </c>
      <c r="BD569" s="46" t="s">
        <v>256</v>
      </c>
      <c r="BL569" s="46" t="b">
        <v>1</v>
      </c>
      <c r="BP569" s="46" t="s">
        <v>237</v>
      </c>
      <c r="BQ569" s="46" t="s">
        <v>242</v>
      </c>
      <c r="BR569" s="46" t="s">
        <v>238</v>
      </c>
      <c r="BS569" s="46" t="s">
        <v>841</v>
      </c>
      <c r="BT569" s="46" t="s">
        <v>57</v>
      </c>
      <c r="BU569" s="46" t="s">
        <v>987</v>
      </c>
      <c r="BV569" s="46" t="s">
        <v>99</v>
      </c>
      <c r="BX569" s="46" t="s">
        <v>986</v>
      </c>
      <c r="BY569" s="46" t="s">
        <v>988</v>
      </c>
      <c r="CA569" s="46" t="s">
        <v>244</v>
      </c>
      <c r="CB569" s="46" t="s">
        <v>240</v>
      </c>
      <c r="CC569" s="46" t="s">
        <v>1025</v>
      </c>
      <c r="CD569" s="46" t="s">
        <v>237</v>
      </c>
      <c r="CU569" s="46" t="s">
        <v>237</v>
      </c>
      <c r="DA569" s="46" t="s">
        <v>246</v>
      </c>
      <c r="DB569" s="46" t="s">
        <v>265</v>
      </c>
      <c r="DC569" s="46" t="s">
        <v>265</v>
      </c>
      <c r="DD569" s="46" t="s">
        <v>246</v>
      </c>
      <c r="DE569" s="46" t="s">
        <v>265</v>
      </c>
      <c r="DF569" s="46" t="s">
        <v>246</v>
      </c>
      <c r="DG569" s="46" t="s">
        <v>246</v>
      </c>
      <c r="DH569" s="46" t="s">
        <v>247</v>
      </c>
      <c r="DK569" s="46" t="b">
        <f>vw_ET_Dataset_Public[[#This Row],[Event Location:  State PCODE]]=vw_ET_Dataset_Public[[#This Row],[Arrival from: Admin 1 PCODE]]</f>
        <v>1</v>
      </c>
      <c r="DL569" s="46" t="b">
        <f>vw_ET_Dataset_Public[[#This Row],[Event Location:  County PCODE]]=vw_ET_Dataset_Public[[#This Row],[Arrival from: Admin 2 PCODE]]</f>
        <v>1</v>
      </c>
      <c r="DM569" s="46" t="b">
        <f>vw_ET_Dataset_Public[[#This Row],[Event Location:  Payam PCODE]]=vw_ET_Dataset_Public[[#This Row],[Arrival from: Admin 3 PCODE]]</f>
        <v>0</v>
      </c>
      <c r="DN569" s="46" t="s">
        <v>3391</v>
      </c>
    </row>
    <row r="570" spans="1:118" x14ac:dyDescent="0.35">
      <c r="A570" s="46" t="s">
        <v>996</v>
      </c>
      <c r="B570" s="47">
        <v>44459</v>
      </c>
      <c r="C570" s="47">
        <v>44457</v>
      </c>
      <c r="D570" s="47">
        <v>44457</v>
      </c>
      <c r="E570" s="46" t="s">
        <v>841</v>
      </c>
      <c r="F570" s="46" t="s">
        <v>57</v>
      </c>
      <c r="G570" s="46" t="s">
        <v>987</v>
      </c>
      <c r="H570" s="46" t="s">
        <v>99</v>
      </c>
      <c r="I570" s="46" t="s">
        <v>988</v>
      </c>
      <c r="J570" s="46" t="s">
        <v>986</v>
      </c>
      <c r="K570" s="46" t="s">
        <v>993</v>
      </c>
      <c r="L570" s="46" t="s">
        <v>994</v>
      </c>
      <c r="M570" s="46">
        <v>8.6412829999999996</v>
      </c>
      <c r="N570" s="46">
        <v>29.958317000000001</v>
      </c>
      <c r="O570" s="46" t="s">
        <v>253</v>
      </c>
      <c r="P570" s="46" t="s">
        <v>233</v>
      </c>
      <c r="Q570" s="46" t="s">
        <v>6</v>
      </c>
      <c r="U570" s="46" t="b">
        <v>1</v>
      </c>
      <c r="V570" s="46">
        <v>42</v>
      </c>
      <c r="W570" s="46">
        <v>210</v>
      </c>
      <c r="X570" s="46">
        <v>6</v>
      </c>
      <c r="Y570" s="46">
        <v>14</v>
      </c>
      <c r="Z570" s="46">
        <v>20</v>
      </c>
      <c r="AA570" s="46">
        <v>31</v>
      </c>
      <c r="AB570" s="46">
        <v>29</v>
      </c>
      <c r="AC570" s="46">
        <v>10</v>
      </c>
      <c r="AD570" s="46">
        <v>3</v>
      </c>
      <c r="AE570" s="46">
        <v>16</v>
      </c>
      <c r="AF570" s="46">
        <v>23</v>
      </c>
      <c r="AG570" s="46">
        <v>26</v>
      </c>
      <c r="AH570" s="46">
        <v>21</v>
      </c>
      <c r="AI570" s="46">
        <v>11</v>
      </c>
      <c r="AJ570" s="46">
        <v>110</v>
      </c>
      <c r="AK570" s="46">
        <v>100</v>
      </c>
      <c r="AL570" s="46">
        <v>39</v>
      </c>
      <c r="AM570" s="46">
        <v>21</v>
      </c>
      <c r="AN570" s="46">
        <v>210</v>
      </c>
      <c r="AO570" s="46" t="s">
        <v>12</v>
      </c>
      <c r="AP570" s="46" t="s">
        <v>48</v>
      </c>
      <c r="AR570" s="46" t="s">
        <v>272</v>
      </c>
      <c r="AV570" s="46" t="s">
        <v>255</v>
      </c>
      <c r="AX570" s="46" t="s">
        <v>65</v>
      </c>
      <c r="BD570" s="46" t="s">
        <v>256</v>
      </c>
      <c r="BO570" s="46" t="b">
        <v>1</v>
      </c>
      <c r="BP570" s="46" t="s">
        <v>237</v>
      </c>
      <c r="BQ570" s="46" t="s">
        <v>242</v>
      </c>
      <c r="BR570" s="46" t="s">
        <v>238</v>
      </c>
      <c r="BS570" s="46" t="s">
        <v>841</v>
      </c>
      <c r="BT570" s="46" t="s">
        <v>57</v>
      </c>
      <c r="BU570" s="46" t="s">
        <v>987</v>
      </c>
      <c r="BV570" s="46" t="s">
        <v>99</v>
      </c>
      <c r="BX570" s="46" t="s">
        <v>986</v>
      </c>
      <c r="BY570" s="46" t="s">
        <v>988</v>
      </c>
      <c r="CA570" s="46" t="s">
        <v>993</v>
      </c>
      <c r="CB570" s="46" t="s">
        <v>994</v>
      </c>
      <c r="CC570" s="46" t="s">
        <v>986</v>
      </c>
      <c r="CD570" s="46" t="s">
        <v>237</v>
      </c>
      <c r="CU570" s="46" t="s">
        <v>264</v>
      </c>
      <c r="DA570" s="46" t="s">
        <v>246</v>
      </c>
      <c r="DB570" s="46" t="s">
        <v>265</v>
      </c>
      <c r="DC570" s="46" t="s">
        <v>265</v>
      </c>
      <c r="DD570" s="46" t="s">
        <v>246</v>
      </c>
      <c r="DE570" s="46" t="s">
        <v>265</v>
      </c>
      <c r="DF570" s="46" t="s">
        <v>265</v>
      </c>
      <c r="DG570" s="46" t="s">
        <v>246</v>
      </c>
      <c r="DH570" s="46" t="s">
        <v>247</v>
      </c>
      <c r="DK570" s="46" t="b">
        <f>vw_ET_Dataset_Public[[#This Row],[Event Location:  State PCODE]]=vw_ET_Dataset_Public[[#This Row],[Arrival from: Admin 1 PCODE]]</f>
        <v>1</v>
      </c>
      <c r="DL570" s="46" t="b">
        <f>vw_ET_Dataset_Public[[#This Row],[Event Location:  County PCODE]]=vw_ET_Dataset_Public[[#This Row],[Arrival from: Admin 2 PCODE]]</f>
        <v>1</v>
      </c>
      <c r="DM570" s="46" t="b">
        <f>vw_ET_Dataset_Public[[#This Row],[Event Location:  Payam PCODE]]=vw_ET_Dataset_Public[[#This Row],[Arrival from: Admin 3 PCODE]]</f>
        <v>1</v>
      </c>
      <c r="DN570" s="46" t="s">
        <v>3390</v>
      </c>
    </row>
    <row r="571" spans="1:118" x14ac:dyDescent="0.35">
      <c r="A571" s="46" t="s">
        <v>1008</v>
      </c>
      <c r="B571" s="47">
        <v>44459</v>
      </c>
      <c r="C571" s="47">
        <v>44457</v>
      </c>
      <c r="D571" s="47">
        <v>44457</v>
      </c>
      <c r="E571" s="46" t="s">
        <v>841</v>
      </c>
      <c r="F571" s="46" t="s">
        <v>57</v>
      </c>
      <c r="G571" s="46" t="s">
        <v>987</v>
      </c>
      <c r="H571" s="46" t="s">
        <v>99</v>
      </c>
      <c r="I571" s="46" t="s">
        <v>1003</v>
      </c>
      <c r="J571" s="46" t="s">
        <v>1002</v>
      </c>
      <c r="K571" s="46" t="s">
        <v>1009</v>
      </c>
      <c r="L571" s="46" t="s">
        <v>1010</v>
      </c>
      <c r="M571" s="46">
        <v>8.6772222219999993</v>
      </c>
      <c r="N571" s="46">
        <v>29.965277780000001</v>
      </c>
      <c r="O571" s="46" t="s">
        <v>253</v>
      </c>
      <c r="P571" s="46" t="s">
        <v>233</v>
      </c>
      <c r="Q571" s="46" t="s">
        <v>6</v>
      </c>
      <c r="U571" s="46" t="b">
        <v>1</v>
      </c>
      <c r="V571" s="46">
        <v>42</v>
      </c>
      <c r="W571" s="46">
        <v>255</v>
      </c>
      <c r="X571" s="46">
        <v>6</v>
      </c>
      <c r="Y571" s="46">
        <v>19</v>
      </c>
      <c r="Z571" s="46">
        <v>26</v>
      </c>
      <c r="AA571" s="46">
        <v>30</v>
      </c>
      <c r="AB571" s="46">
        <v>29</v>
      </c>
      <c r="AC571" s="46">
        <v>16</v>
      </c>
      <c r="AD571" s="46">
        <v>3</v>
      </c>
      <c r="AE571" s="46">
        <v>14</v>
      </c>
      <c r="AF571" s="46">
        <v>38</v>
      </c>
      <c r="AG571" s="46">
        <v>36</v>
      </c>
      <c r="AH571" s="46">
        <v>26</v>
      </c>
      <c r="AI571" s="46">
        <v>12</v>
      </c>
      <c r="AJ571" s="46">
        <v>126</v>
      </c>
      <c r="AK571" s="46">
        <v>129</v>
      </c>
      <c r="AL571" s="46">
        <v>42</v>
      </c>
      <c r="AM571" s="46">
        <v>28</v>
      </c>
      <c r="AN571" s="46">
        <v>255</v>
      </c>
      <c r="AO571" s="46" t="s">
        <v>12</v>
      </c>
      <c r="AP571" s="46" t="s">
        <v>48</v>
      </c>
      <c r="AR571" s="46" t="s">
        <v>272</v>
      </c>
      <c r="AV571" s="46" t="s">
        <v>255</v>
      </c>
      <c r="AX571" s="46" t="s">
        <v>65</v>
      </c>
      <c r="BD571" s="46" t="s">
        <v>256</v>
      </c>
      <c r="BO571" s="46" t="b">
        <v>1</v>
      </c>
      <c r="BP571" s="46" t="s">
        <v>237</v>
      </c>
      <c r="BQ571" s="46" t="s">
        <v>242</v>
      </c>
      <c r="BR571" s="46" t="s">
        <v>238</v>
      </c>
      <c r="BS571" s="46" t="s">
        <v>841</v>
      </c>
      <c r="BT571" s="46" t="s">
        <v>57</v>
      </c>
      <c r="BU571" s="46" t="s">
        <v>987</v>
      </c>
      <c r="BV571" s="46" t="s">
        <v>99</v>
      </c>
      <c r="BX571" s="46" t="s">
        <v>986</v>
      </c>
      <c r="BY571" s="46" t="s">
        <v>988</v>
      </c>
      <c r="CA571" s="46" t="s">
        <v>244</v>
      </c>
      <c r="CB571" s="46" t="s">
        <v>240</v>
      </c>
      <c r="CC571" s="46" t="s">
        <v>1011</v>
      </c>
      <c r="CD571" s="46" t="s">
        <v>237</v>
      </c>
      <c r="CU571" s="46" t="s">
        <v>264</v>
      </c>
      <c r="DA571" s="46" t="s">
        <v>246</v>
      </c>
      <c r="DB571" s="46" t="s">
        <v>265</v>
      </c>
      <c r="DC571" s="46" t="s">
        <v>265</v>
      </c>
      <c r="DD571" s="46" t="s">
        <v>246</v>
      </c>
      <c r="DE571" s="46" t="s">
        <v>265</v>
      </c>
      <c r="DF571" s="46" t="s">
        <v>265</v>
      </c>
      <c r="DG571" s="46" t="s">
        <v>246</v>
      </c>
      <c r="DH571" s="46" t="s">
        <v>247</v>
      </c>
      <c r="DK571" s="46" t="b">
        <f>vw_ET_Dataset_Public[[#This Row],[Event Location:  State PCODE]]=vw_ET_Dataset_Public[[#This Row],[Arrival from: Admin 1 PCODE]]</f>
        <v>1</v>
      </c>
      <c r="DL571" s="46" t="b">
        <f>vw_ET_Dataset_Public[[#This Row],[Event Location:  County PCODE]]=vw_ET_Dataset_Public[[#This Row],[Arrival from: Admin 2 PCODE]]</f>
        <v>1</v>
      </c>
      <c r="DM571" s="46" t="b">
        <f>vw_ET_Dataset_Public[[#This Row],[Event Location:  Payam PCODE]]=vw_ET_Dataset_Public[[#This Row],[Arrival from: Admin 3 PCODE]]</f>
        <v>0</v>
      </c>
      <c r="DN571" s="46" t="s">
        <v>3391</v>
      </c>
    </row>
    <row r="572" spans="1:118" x14ac:dyDescent="0.35">
      <c r="A572" s="46" t="s">
        <v>1001</v>
      </c>
      <c r="B572" s="47">
        <v>44459</v>
      </c>
      <c r="C572" s="47">
        <v>44457</v>
      </c>
      <c r="D572" s="47">
        <v>44457</v>
      </c>
      <c r="E572" s="46" t="s">
        <v>841</v>
      </c>
      <c r="F572" s="46" t="s">
        <v>57</v>
      </c>
      <c r="G572" s="46" t="s">
        <v>987</v>
      </c>
      <c r="H572" s="46" t="s">
        <v>99</v>
      </c>
      <c r="I572" s="46" t="s">
        <v>1003</v>
      </c>
      <c r="J572" s="46" t="s">
        <v>1002</v>
      </c>
      <c r="K572" s="46" t="s">
        <v>1004</v>
      </c>
      <c r="L572" s="46" t="s">
        <v>1005</v>
      </c>
      <c r="M572" s="46">
        <v>8.5546936040000006</v>
      </c>
      <c r="N572" s="46">
        <v>30.029566769999999</v>
      </c>
      <c r="O572" s="46" t="s">
        <v>253</v>
      </c>
      <c r="P572" s="46" t="s">
        <v>233</v>
      </c>
      <c r="Q572" s="46" t="s">
        <v>6</v>
      </c>
      <c r="U572" s="46" t="b">
        <v>1</v>
      </c>
      <c r="V572" s="46">
        <v>42</v>
      </c>
      <c r="W572" s="46">
        <v>252</v>
      </c>
      <c r="X572" s="46">
        <v>5</v>
      </c>
      <c r="Y572" s="46">
        <v>15</v>
      </c>
      <c r="Z572" s="46">
        <v>32</v>
      </c>
      <c r="AA572" s="46">
        <v>35</v>
      </c>
      <c r="AB572" s="46">
        <v>28</v>
      </c>
      <c r="AC572" s="46">
        <v>10</v>
      </c>
      <c r="AD572" s="46">
        <v>3</v>
      </c>
      <c r="AE572" s="46">
        <v>13</v>
      </c>
      <c r="AF572" s="46">
        <v>37</v>
      </c>
      <c r="AG572" s="46">
        <v>31</v>
      </c>
      <c r="AH572" s="46">
        <v>29</v>
      </c>
      <c r="AI572" s="46">
        <v>14</v>
      </c>
      <c r="AJ572" s="46">
        <v>125</v>
      </c>
      <c r="AK572" s="46">
        <v>127</v>
      </c>
      <c r="AL572" s="46">
        <v>36</v>
      </c>
      <c r="AM572" s="46">
        <v>24</v>
      </c>
      <c r="AN572" s="46">
        <v>252</v>
      </c>
      <c r="AO572" s="46" t="s">
        <v>12</v>
      </c>
      <c r="AP572" s="46" t="s">
        <v>48</v>
      </c>
      <c r="AR572" s="46" t="s">
        <v>272</v>
      </c>
      <c r="AV572" s="46" t="s">
        <v>255</v>
      </c>
      <c r="AX572" s="46" t="s">
        <v>65</v>
      </c>
      <c r="BD572" s="46" t="s">
        <v>256</v>
      </c>
      <c r="BL572" s="46" t="b">
        <v>1</v>
      </c>
      <c r="BP572" s="46" t="s">
        <v>237</v>
      </c>
      <c r="BQ572" s="46" t="s">
        <v>242</v>
      </c>
      <c r="BR572" s="46" t="s">
        <v>238</v>
      </c>
      <c r="BS572" s="46" t="s">
        <v>841</v>
      </c>
      <c r="BT572" s="46" t="s">
        <v>57</v>
      </c>
      <c r="BU572" s="46" t="s">
        <v>987</v>
      </c>
      <c r="BV572" s="46" t="s">
        <v>99</v>
      </c>
      <c r="BX572" s="46" t="s">
        <v>986</v>
      </c>
      <c r="BY572" s="46" t="s">
        <v>988</v>
      </c>
      <c r="CA572" s="46" t="s">
        <v>1007</v>
      </c>
      <c r="CB572" s="46" t="s">
        <v>1006</v>
      </c>
      <c r="CC572" s="46" t="s">
        <v>986</v>
      </c>
      <c r="CD572" s="46" t="s">
        <v>237</v>
      </c>
      <c r="CU572" s="46" t="s">
        <v>264</v>
      </c>
      <c r="DA572" s="46" t="s">
        <v>246</v>
      </c>
      <c r="DB572" s="46" t="s">
        <v>246</v>
      </c>
      <c r="DC572" s="46" t="s">
        <v>265</v>
      </c>
      <c r="DD572" s="46" t="s">
        <v>265</v>
      </c>
      <c r="DE572" s="46" t="s">
        <v>265</v>
      </c>
      <c r="DF572" s="46" t="s">
        <v>246</v>
      </c>
      <c r="DG572" s="46" t="s">
        <v>246</v>
      </c>
      <c r="DH572" s="46" t="s">
        <v>247</v>
      </c>
      <c r="DK572" s="46" t="b">
        <f>vw_ET_Dataset_Public[[#This Row],[Event Location:  State PCODE]]=vw_ET_Dataset_Public[[#This Row],[Arrival from: Admin 1 PCODE]]</f>
        <v>1</v>
      </c>
      <c r="DL572" s="46" t="b">
        <f>vw_ET_Dataset_Public[[#This Row],[Event Location:  County PCODE]]=vw_ET_Dataset_Public[[#This Row],[Arrival from: Admin 2 PCODE]]</f>
        <v>1</v>
      </c>
      <c r="DM572" s="46" t="b">
        <f>vw_ET_Dataset_Public[[#This Row],[Event Location:  Payam PCODE]]=vw_ET_Dataset_Public[[#This Row],[Arrival from: Admin 3 PCODE]]</f>
        <v>0</v>
      </c>
      <c r="DN572" s="46" t="s">
        <v>3391</v>
      </c>
    </row>
    <row r="573" spans="1:118" x14ac:dyDescent="0.35">
      <c r="A573" s="46" t="s">
        <v>1016</v>
      </c>
      <c r="B573" s="47">
        <v>44459</v>
      </c>
      <c r="C573" s="47">
        <v>44457</v>
      </c>
      <c r="D573" s="47">
        <v>44457</v>
      </c>
      <c r="E573" s="46" t="s">
        <v>841</v>
      </c>
      <c r="F573" s="46" t="s">
        <v>57</v>
      </c>
      <c r="G573" s="46" t="s">
        <v>987</v>
      </c>
      <c r="H573" s="46" t="s">
        <v>99</v>
      </c>
      <c r="I573" s="46" t="s">
        <v>1003</v>
      </c>
      <c r="J573" s="46" t="s">
        <v>1002</v>
      </c>
      <c r="K573" s="46" t="s">
        <v>1017</v>
      </c>
      <c r="L573" s="46" t="s">
        <v>1018</v>
      </c>
      <c r="M573" s="46">
        <v>8.7838826999999995</v>
      </c>
      <c r="N573" s="46">
        <v>29.936332100000001</v>
      </c>
      <c r="O573" s="46" t="s">
        <v>253</v>
      </c>
      <c r="P573" s="46" t="s">
        <v>233</v>
      </c>
      <c r="Q573" s="46" t="s">
        <v>6</v>
      </c>
      <c r="U573" s="46" t="b">
        <v>1</v>
      </c>
      <c r="V573" s="46">
        <v>34</v>
      </c>
      <c r="W573" s="46">
        <v>204</v>
      </c>
      <c r="X573" s="46">
        <v>4</v>
      </c>
      <c r="Y573" s="46">
        <v>14</v>
      </c>
      <c r="Z573" s="46">
        <v>23</v>
      </c>
      <c r="AA573" s="46">
        <v>25</v>
      </c>
      <c r="AB573" s="46">
        <v>23</v>
      </c>
      <c r="AC573" s="46">
        <v>11</v>
      </c>
      <c r="AD573" s="46">
        <v>5</v>
      </c>
      <c r="AE573" s="46">
        <v>13</v>
      </c>
      <c r="AF573" s="46">
        <v>29</v>
      </c>
      <c r="AG573" s="46">
        <v>24</v>
      </c>
      <c r="AH573" s="46">
        <v>21</v>
      </c>
      <c r="AI573" s="46">
        <v>12</v>
      </c>
      <c r="AJ573" s="46">
        <v>100</v>
      </c>
      <c r="AK573" s="46">
        <v>104</v>
      </c>
      <c r="AL573" s="46">
        <v>36</v>
      </c>
      <c r="AM573" s="46">
        <v>23</v>
      </c>
      <c r="AN573" s="46">
        <v>204</v>
      </c>
      <c r="AO573" s="46" t="s">
        <v>12</v>
      </c>
      <c r="AP573" s="46" t="s">
        <v>48</v>
      </c>
      <c r="AR573" s="46" t="s">
        <v>272</v>
      </c>
      <c r="AV573" s="46" t="s">
        <v>255</v>
      </c>
      <c r="AX573" s="46" t="s">
        <v>65</v>
      </c>
      <c r="BD573" s="46" t="s">
        <v>256</v>
      </c>
      <c r="BF573" s="46" t="b">
        <v>1</v>
      </c>
      <c r="BP573" s="46" t="s">
        <v>237</v>
      </c>
      <c r="BQ573" s="46" t="s">
        <v>242</v>
      </c>
      <c r="BR573" s="46" t="s">
        <v>238</v>
      </c>
      <c r="BS573" s="46" t="s">
        <v>841</v>
      </c>
      <c r="BT573" s="46" t="s">
        <v>57</v>
      </c>
      <c r="BU573" s="46" t="s">
        <v>987</v>
      </c>
      <c r="BV573" s="46" t="s">
        <v>99</v>
      </c>
      <c r="BX573" s="46" t="s">
        <v>986</v>
      </c>
      <c r="BY573" s="46" t="s">
        <v>988</v>
      </c>
      <c r="CA573" s="46" t="s">
        <v>244</v>
      </c>
      <c r="CB573" s="46" t="s">
        <v>240</v>
      </c>
      <c r="CC573" s="46" t="s">
        <v>1019</v>
      </c>
      <c r="CD573" s="46" t="s">
        <v>237</v>
      </c>
      <c r="CU573" s="46" t="s">
        <v>264</v>
      </c>
      <c r="DA573" s="46" t="s">
        <v>246</v>
      </c>
      <c r="DB573" s="46" t="s">
        <v>265</v>
      </c>
      <c r="DC573" s="46" t="s">
        <v>265</v>
      </c>
      <c r="DD573" s="46" t="s">
        <v>246</v>
      </c>
      <c r="DE573" s="46" t="s">
        <v>265</v>
      </c>
      <c r="DF573" s="46" t="s">
        <v>246</v>
      </c>
      <c r="DG573" s="46" t="s">
        <v>246</v>
      </c>
      <c r="DH573" s="46" t="s">
        <v>247</v>
      </c>
      <c r="DK573" s="46" t="b">
        <f>vw_ET_Dataset_Public[[#This Row],[Event Location:  State PCODE]]=vw_ET_Dataset_Public[[#This Row],[Arrival from: Admin 1 PCODE]]</f>
        <v>1</v>
      </c>
      <c r="DL573" s="46" t="b">
        <f>vw_ET_Dataset_Public[[#This Row],[Event Location:  County PCODE]]=vw_ET_Dataset_Public[[#This Row],[Arrival from: Admin 2 PCODE]]</f>
        <v>1</v>
      </c>
      <c r="DM573" s="46" t="b">
        <f>vw_ET_Dataset_Public[[#This Row],[Event Location:  Payam PCODE]]=vw_ET_Dataset_Public[[#This Row],[Arrival from: Admin 3 PCODE]]</f>
        <v>0</v>
      </c>
      <c r="DN573" s="46" t="s">
        <v>3391</v>
      </c>
    </row>
    <row r="574" spans="1:118" x14ac:dyDescent="0.35">
      <c r="A574" s="46" t="s">
        <v>1039</v>
      </c>
      <c r="B574" s="47">
        <v>44459</v>
      </c>
      <c r="C574" s="47">
        <v>44457</v>
      </c>
      <c r="D574" s="47">
        <v>44457</v>
      </c>
      <c r="E574" s="46" t="s">
        <v>841</v>
      </c>
      <c r="F574" s="46" t="s">
        <v>57</v>
      </c>
      <c r="G574" s="46" t="s">
        <v>987</v>
      </c>
      <c r="H574" s="46" t="s">
        <v>99</v>
      </c>
      <c r="I574" s="46" t="s">
        <v>1036</v>
      </c>
      <c r="J574" s="46" t="s">
        <v>1035</v>
      </c>
      <c r="K574" s="46" t="s">
        <v>1037</v>
      </c>
      <c r="L574" s="46" t="s">
        <v>1035</v>
      </c>
      <c r="M574" s="46">
        <v>8.6268701550000007</v>
      </c>
      <c r="N574" s="46">
        <v>30.00939941</v>
      </c>
      <c r="O574" s="46" t="s">
        <v>253</v>
      </c>
      <c r="P574" s="46" t="s">
        <v>233</v>
      </c>
      <c r="Q574" s="46" t="s">
        <v>6</v>
      </c>
      <c r="R574" s="46" t="b">
        <v>0</v>
      </c>
      <c r="S574" s="46" t="b">
        <v>0</v>
      </c>
      <c r="T574" s="46" t="b">
        <v>0</v>
      </c>
      <c r="U574" s="46" t="b">
        <v>1</v>
      </c>
      <c r="V574" s="46">
        <v>31</v>
      </c>
      <c r="W574" s="46">
        <v>186</v>
      </c>
      <c r="X574" s="46">
        <v>4</v>
      </c>
      <c r="Y574" s="46">
        <v>11</v>
      </c>
      <c r="Z574" s="46">
        <v>26</v>
      </c>
      <c r="AA574" s="46">
        <v>30</v>
      </c>
      <c r="AB574" s="46">
        <v>15</v>
      </c>
      <c r="AC574" s="46">
        <v>10</v>
      </c>
      <c r="AD574" s="46">
        <v>3</v>
      </c>
      <c r="AE574" s="46">
        <v>7</v>
      </c>
      <c r="AF574" s="46">
        <v>31</v>
      </c>
      <c r="AG574" s="46">
        <v>29</v>
      </c>
      <c r="AH574" s="46">
        <v>14</v>
      </c>
      <c r="AI574" s="46">
        <v>6</v>
      </c>
      <c r="AJ574" s="46">
        <v>96</v>
      </c>
      <c r="AK574" s="46">
        <v>90</v>
      </c>
      <c r="AL574" s="46">
        <v>25</v>
      </c>
      <c r="AM574" s="46">
        <v>16</v>
      </c>
      <c r="AN574" s="46">
        <v>186</v>
      </c>
      <c r="AO574" s="46" t="s">
        <v>12</v>
      </c>
      <c r="AP574" s="46" t="s">
        <v>48</v>
      </c>
      <c r="AR574" s="46" t="s">
        <v>272</v>
      </c>
      <c r="AV574" s="46" t="s">
        <v>255</v>
      </c>
      <c r="AX574" s="46" t="s">
        <v>65</v>
      </c>
      <c r="BD574" s="46" t="s">
        <v>256</v>
      </c>
      <c r="BE574" s="46" t="b">
        <v>0</v>
      </c>
      <c r="BF574" s="46" t="b">
        <v>0</v>
      </c>
      <c r="BG574" s="46" t="b">
        <v>0</v>
      </c>
      <c r="BH574" s="46" t="b">
        <v>0</v>
      </c>
      <c r="BI574" s="46" t="b">
        <v>0</v>
      </c>
      <c r="BJ574" s="46" t="b">
        <v>0</v>
      </c>
      <c r="BK574" s="46" t="b">
        <v>0</v>
      </c>
      <c r="BL574" s="46" t="b">
        <v>1</v>
      </c>
      <c r="BM574" s="46" t="b">
        <v>0</v>
      </c>
      <c r="BO574" s="46" t="b">
        <v>0</v>
      </c>
      <c r="BP574" s="46" t="s">
        <v>237</v>
      </c>
      <c r="BQ574" s="46" t="s">
        <v>242</v>
      </c>
      <c r="BR574" s="46" t="s">
        <v>238</v>
      </c>
      <c r="BS574" s="46" t="s">
        <v>841</v>
      </c>
      <c r="BT574" s="46" t="s">
        <v>57</v>
      </c>
      <c r="BU574" s="46" t="s">
        <v>987</v>
      </c>
      <c r="BV574" s="46" t="s">
        <v>99</v>
      </c>
      <c r="BX574" s="46" t="s">
        <v>986</v>
      </c>
      <c r="BY574" s="46" t="s">
        <v>988</v>
      </c>
      <c r="CA574" s="46" t="s">
        <v>1041</v>
      </c>
      <c r="CB574" s="46" t="s">
        <v>1040</v>
      </c>
      <c r="CC574" s="46" t="s">
        <v>986</v>
      </c>
      <c r="CD574" s="46" t="s">
        <v>237</v>
      </c>
      <c r="CU574" s="46" t="s">
        <v>264</v>
      </c>
      <c r="DA574" s="46" t="s">
        <v>246</v>
      </c>
      <c r="DB574" s="46" t="s">
        <v>265</v>
      </c>
      <c r="DC574" s="46" t="s">
        <v>265</v>
      </c>
      <c r="DD574" s="46" t="s">
        <v>265</v>
      </c>
      <c r="DE574" s="46" t="s">
        <v>265</v>
      </c>
      <c r="DF574" s="46" t="s">
        <v>265</v>
      </c>
      <c r="DG574" s="46" t="s">
        <v>246</v>
      </c>
      <c r="DH574" s="46" t="s">
        <v>247</v>
      </c>
      <c r="DK574" s="46" t="b">
        <f>vw_ET_Dataset_Public[[#This Row],[Event Location:  State PCODE]]=vw_ET_Dataset_Public[[#This Row],[Arrival from: Admin 1 PCODE]]</f>
        <v>1</v>
      </c>
      <c r="DL574" s="46" t="b">
        <f>vw_ET_Dataset_Public[[#This Row],[Event Location:  County PCODE]]=vw_ET_Dataset_Public[[#This Row],[Arrival from: Admin 2 PCODE]]</f>
        <v>1</v>
      </c>
      <c r="DM574" s="46" t="b">
        <f>vw_ET_Dataset_Public[[#This Row],[Event Location:  Payam PCODE]]=vw_ET_Dataset_Public[[#This Row],[Arrival from: Admin 3 PCODE]]</f>
        <v>0</v>
      </c>
      <c r="DN574" s="46" t="s">
        <v>3391</v>
      </c>
    </row>
    <row r="575" spans="1:118" x14ac:dyDescent="0.35">
      <c r="A575" s="46" t="s">
        <v>2645</v>
      </c>
      <c r="B575" s="47">
        <v>44459</v>
      </c>
      <c r="C575" s="47">
        <v>44457</v>
      </c>
      <c r="D575" s="47">
        <v>44457</v>
      </c>
      <c r="E575" s="46" t="s">
        <v>841</v>
      </c>
      <c r="F575" s="46" t="s">
        <v>57</v>
      </c>
      <c r="G575" s="46" t="s">
        <v>1321</v>
      </c>
      <c r="H575" s="46" t="s">
        <v>98</v>
      </c>
      <c r="I575" s="46" t="s">
        <v>1322</v>
      </c>
      <c r="J575" s="46" t="s">
        <v>1320</v>
      </c>
      <c r="K575" s="46" t="s">
        <v>1366</v>
      </c>
      <c r="L575" s="46" t="s">
        <v>1367</v>
      </c>
      <c r="M575" s="46">
        <v>9.2560000000000002</v>
      </c>
      <c r="N575" s="46">
        <v>29.797000000000001</v>
      </c>
      <c r="O575" s="46" t="s">
        <v>232</v>
      </c>
      <c r="P575" s="46" t="s">
        <v>233</v>
      </c>
      <c r="Q575" s="46" t="s">
        <v>6</v>
      </c>
      <c r="U575" s="46" t="b">
        <v>1</v>
      </c>
      <c r="V575" s="46">
        <v>36</v>
      </c>
      <c r="W575" s="46">
        <v>216</v>
      </c>
      <c r="X575" s="46">
        <v>15</v>
      </c>
      <c r="Y575" s="46">
        <v>23</v>
      </c>
      <c r="Z575" s="46">
        <v>15</v>
      </c>
      <c r="AA575" s="46">
        <v>13</v>
      </c>
      <c r="AB575" s="46">
        <v>1</v>
      </c>
      <c r="AC575" s="46">
        <v>1</v>
      </c>
      <c r="AD575" s="46">
        <v>21</v>
      </c>
      <c r="AE575" s="46">
        <v>28</v>
      </c>
      <c r="AF575" s="46">
        <v>18</v>
      </c>
      <c r="AG575" s="46">
        <v>65</v>
      </c>
      <c r="AH575" s="46">
        <v>11</v>
      </c>
      <c r="AI575" s="46">
        <v>5</v>
      </c>
      <c r="AJ575" s="46">
        <v>68</v>
      </c>
      <c r="AK575" s="46">
        <v>148</v>
      </c>
      <c r="AL575" s="46">
        <v>87</v>
      </c>
      <c r="AM575" s="46">
        <v>6</v>
      </c>
      <c r="AN575" s="46">
        <v>216</v>
      </c>
      <c r="AO575" s="46" t="s">
        <v>13</v>
      </c>
      <c r="AP575" s="46" t="s">
        <v>48</v>
      </c>
      <c r="AR575" s="46" t="s">
        <v>264</v>
      </c>
      <c r="AV575" s="46" t="s">
        <v>255</v>
      </c>
      <c r="AX575" s="46" t="s">
        <v>65</v>
      </c>
      <c r="BD575" s="46" t="s">
        <v>256</v>
      </c>
      <c r="BL575" s="46" t="b">
        <v>1</v>
      </c>
      <c r="BP575" s="46" t="s">
        <v>237</v>
      </c>
      <c r="BQ575" s="46" t="s">
        <v>242</v>
      </c>
      <c r="BR575" s="46" t="s">
        <v>238</v>
      </c>
      <c r="BS575" s="46" t="s">
        <v>841</v>
      </c>
      <c r="BT575" s="46" t="s">
        <v>57</v>
      </c>
      <c r="BU575" s="46" t="s">
        <v>1321</v>
      </c>
      <c r="BV575" s="46" t="s">
        <v>98</v>
      </c>
      <c r="BX575" s="46" t="s">
        <v>1325</v>
      </c>
      <c r="BY575" s="46" t="s">
        <v>1327</v>
      </c>
      <c r="CA575" s="46" t="s">
        <v>1348</v>
      </c>
      <c r="CB575" s="46" t="s">
        <v>1347</v>
      </c>
      <c r="CC575" s="46" t="s">
        <v>1325</v>
      </c>
      <c r="CD575" s="46" t="s">
        <v>237</v>
      </c>
      <c r="CU575" s="46" t="s">
        <v>264</v>
      </c>
      <c r="DA575" s="46" t="s">
        <v>246</v>
      </c>
      <c r="DB575" s="46" t="s">
        <v>265</v>
      </c>
      <c r="DC575" s="46" t="s">
        <v>265</v>
      </c>
      <c r="DD575" s="46" t="s">
        <v>246</v>
      </c>
      <c r="DE575" s="46" t="s">
        <v>265</v>
      </c>
      <c r="DF575" s="46" t="s">
        <v>246</v>
      </c>
      <c r="DG575" s="46" t="s">
        <v>246</v>
      </c>
      <c r="DH575" s="46" t="s">
        <v>247</v>
      </c>
      <c r="DK575" s="46" t="b">
        <f>vw_ET_Dataset_Public[[#This Row],[Event Location:  State PCODE]]=vw_ET_Dataset_Public[[#This Row],[Arrival from: Admin 1 PCODE]]</f>
        <v>1</v>
      </c>
      <c r="DL575" s="46" t="b">
        <f>vw_ET_Dataset_Public[[#This Row],[Event Location:  County PCODE]]=vw_ET_Dataset_Public[[#This Row],[Arrival from: Admin 2 PCODE]]</f>
        <v>1</v>
      </c>
      <c r="DM575" s="46" t="b">
        <f>vw_ET_Dataset_Public[[#This Row],[Event Location:  Payam PCODE]]=vw_ET_Dataset_Public[[#This Row],[Arrival from: Admin 3 PCODE]]</f>
        <v>0</v>
      </c>
      <c r="DN575" s="46" t="s">
        <v>3391</v>
      </c>
    </row>
    <row r="576" spans="1:118" x14ac:dyDescent="0.35">
      <c r="A576" s="46" t="s">
        <v>997</v>
      </c>
      <c r="B576" s="47">
        <v>44459</v>
      </c>
      <c r="C576" s="47">
        <v>44458</v>
      </c>
      <c r="D576" s="47">
        <v>44458</v>
      </c>
      <c r="E576" s="46" t="s">
        <v>841</v>
      </c>
      <c r="F576" s="46" t="s">
        <v>57</v>
      </c>
      <c r="G576" s="46" t="s">
        <v>987</v>
      </c>
      <c r="H576" s="46" t="s">
        <v>99</v>
      </c>
      <c r="I576" s="46" t="s">
        <v>988</v>
      </c>
      <c r="J576" s="46" t="s">
        <v>986</v>
      </c>
      <c r="K576" s="46" t="s">
        <v>998</v>
      </c>
      <c r="L576" s="46" t="s">
        <v>999</v>
      </c>
      <c r="M576" s="46">
        <v>8.6363201140000001</v>
      </c>
      <c r="N576" s="46">
        <v>29.969400409999999</v>
      </c>
      <c r="O576" s="46" t="s">
        <v>253</v>
      </c>
      <c r="P576" s="46" t="s">
        <v>233</v>
      </c>
      <c r="Q576" s="46" t="s">
        <v>6</v>
      </c>
      <c r="R576" s="46" t="b">
        <v>0</v>
      </c>
      <c r="S576" s="46" t="b">
        <v>0</v>
      </c>
      <c r="T576" s="46" t="b">
        <v>0</v>
      </c>
      <c r="U576" s="46" t="b">
        <v>1</v>
      </c>
      <c r="V576" s="46">
        <v>36</v>
      </c>
      <c r="W576" s="46">
        <v>180</v>
      </c>
      <c r="X576" s="46">
        <v>3</v>
      </c>
      <c r="Y576" s="46">
        <v>9</v>
      </c>
      <c r="Z576" s="46">
        <v>23</v>
      </c>
      <c r="AA576" s="46">
        <v>30</v>
      </c>
      <c r="AB576" s="46">
        <v>13</v>
      </c>
      <c r="AC576" s="46">
        <v>7</v>
      </c>
      <c r="AD576" s="46">
        <v>2</v>
      </c>
      <c r="AE576" s="46">
        <v>8</v>
      </c>
      <c r="AF576" s="46">
        <v>28</v>
      </c>
      <c r="AG576" s="46">
        <v>25</v>
      </c>
      <c r="AH576" s="46">
        <v>22</v>
      </c>
      <c r="AI576" s="46">
        <v>10</v>
      </c>
      <c r="AJ576" s="46">
        <v>85</v>
      </c>
      <c r="AK576" s="46">
        <v>95</v>
      </c>
      <c r="AL576" s="46">
        <v>22</v>
      </c>
      <c r="AM576" s="46">
        <v>17</v>
      </c>
      <c r="AN576" s="46">
        <v>180</v>
      </c>
      <c r="AO576" s="46" t="s">
        <v>12</v>
      </c>
      <c r="AP576" s="46" t="s">
        <v>48</v>
      </c>
      <c r="AR576" s="46" t="s">
        <v>272</v>
      </c>
      <c r="AV576" s="46" t="s">
        <v>255</v>
      </c>
      <c r="AX576" s="46" t="s">
        <v>65</v>
      </c>
      <c r="BD576" s="46" t="s">
        <v>256</v>
      </c>
      <c r="BE576" s="46" t="b">
        <v>0</v>
      </c>
      <c r="BF576" s="46" t="b">
        <v>0</v>
      </c>
      <c r="BG576" s="46" t="b">
        <v>0</v>
      </c>
      <c r="BH576" s="46" t="b">
        <v>0</v>
      </c>
      <c r="BI576" s="46" t="b">
        <v>0</v>
      </c>
      <c r="BJ576" s="46" t="b">
        <v>0</v>
      </c>
      <c r="BK576" s="46" t="b">
        <v>0</v>
      </c>
      <c r="BL576" s="46" t="b">
        <v>0</v>
      </c>
      <c r="BM576" s="46" t="b">
        <v>0</v>
      </c>
      <c r="BO576" s="46" t="b">
        <v>1</v>
      </c>
      <c r="BP576" s="46" t="s">
        <v>237</v>
      </c>
      <c r="BQ576" s="46" t="s">
        <v>242</v>
      </c>
      <c r="BR576" s="46" t="s">
        <v>238</v>
      </c>
      <c r="BS576" s="46" t="s">
        <v>841</v>
      </c>
      <c r="BT576" s="46" t="s">
        <v>57</v>
      </c>
      <c r="BU576" s="46" t="s">
        <v>987</v>
      </c>
      <c r="BV576" s="46" t="s">
        <v>99</v>
      </c>
      <c r="BX576" s="46" t="s">
        <v>986</v>
      </c>
      <c r="BY576" s="46" t="s">
        <v>988</v>
      </c>
      <c r="CA576" s="46" t="s">
        <v>244</v>
      </c>
      <c r="CB576" s="46" t="s">
        <v>240</v>
      </c>
      <c r="CC576" s="46" t="s">
        <v>1000</v>
      </c>
      <c r="CD576" s="46" t="s">
        <v>237</v>
      </c>
      <c r="CU576" s="46" t="s">
        <v>264</v>
      </c>
      <c r="DA576" s="46" t="s">
        <v>265</v>
      </c>
      <c r="DB576" s="46" t="s">
        <v>265</v>
      </c>
      <c r="DC576" s="46" t="s">
        <v>265</v>
      </c>
      <c r="DD576" s="46" t="s">
        <v>246</v>
      </c>
      <c r="DE576" s="46" t="s">
        <v>265</v>
      </c>
      <c r="DF576" s="46" t="s">
        <v>265</v>
      </c>
      <c r="DG576" s="46" t="s">
        <v>246</v>
      </c>
      <c r="DH576" s="46" t="s">
        <v>247</v>
      </c>
      <c r="DK576" s="46" t="b">
        <f>vw_ET_Dataset_Public[[#This Row],[Event Location:  State PCODE]]=vw_ET_Dataset_Public[[#This Row],[Arrival from: Admin 1 PCODE]]</f>
        <v>1</v>
      </c>
      <c r="DL576" s="46" t="b">
        <f>vw_ET_Dataset_Public[[#This Row],[Event Location:  County PCODE]]=vw_ET_Dataset_Public[[#This Row],[Arrival from: Admin 2 PCODE]]</f>
        <v>1</v>
      </c>
      <c r="DM576" s="46" t="b">
        <f>vw_ET_Dataset_Public[[#This Row],[Event Location:  Payam PCODE]]=vw_ET_Dataset_Public[[#This Row],[Arrival from: Admin 3 PCODE]]</f>
        <v>1</v>
      </c>
      <c r="DN576" s="46" t="s">
        <v>3390</v>
      </c>
    </row>
    <row r="577" spans="1:118" x14ac:dyDescent="0.35">
      <c r="A577" s="46" t="s">
        <v>1034</v>
      </c>
      <c r="B577" s="47">
        <v>44459</v>
      </c>
      <c r="C577" s="47">
        <v>44458</v>
      </c>
      <c r="D577" s="47">
        <v>44458</v>
      </c>
      <c r="E577" s="46" t="s">
        <v>841</v>
      </c>
      <c r="F577" s="46" t="s">
        <v>57</v>
      </c>
      <c r="G577" s="46" t="s">
        <v>987</v>
      </c>
      <c r="H577" s="46" t="s">
        <v>99</v>
      </c>
      <c r="I577" s="46" t="s">
        <v>1036</v>
      </c>
      <c r="J577" s="46" t="s">
        <v>1035</v>
      </c>
      <c r="K577" s="46" t="s">
        <v>1037</v>
      </c>
      <c r="L577" s="46" t="s">
        <v>1035</v>
      </c>
      <c r="M577" s="46">
        <v>8.6268701550000007</v>
      </c>
      <c r="N577" s="46">
        <v>30.00939941</v>
      </c>
      <c r="O577" s="46" t="s">
        <v>253</v>
      </c>
      <c r="P577" s="46" t="s">
        <v>233</v>
      </c>
      <c r="Q577" s="46" t="s">
        <v>6</v>
      </c>
      <c r="R577" s="46" t="b">
        <v>0</v>
      </c>
      <c r="S577" s="46" t="b">
        <v>0</v>
      </c>
      <c r="T577" s="46" t="b">
        <v>0</v>
      </c>
      <c r="U577" s="46" t="b">
        <v>1</v>
      </c>
      <c r="V577" s="46">
        <v>29</v>
      </c>
      <c r="W577" s="46">
        <v>174</v>
      </c>
      <c r="X577" s="46">
        <v>4</v>
      </c>
      <c r="Y577" s="46">
        <v>8</v>
      </c>
      <c r="Z577" s="46">
        <v>24</v>
      </c>
      <c r="AA577" s="46">
        <v>25</v>
      </c>
      <c r="AB577" s="46">
        <v>15</v>
      </c>
      <c r="AC577" s="46">
        <v>8</v>
      </c>
      <c r="AD577" s="46">
        <v>3</v>
      </c>
      <c r="AE577" s="46">
        <v>9</v>
      </c>
      <c r="AF577" s="46">
        <v>27</v>
      </c>
      <c r="AG577" s="46">
        <v>23</v>
      </c>
      <c r="AH577" s="46">
        <v>16</v>
      </c>
      <c r="AI577" s="46">
        <v>12</v>
      </c>
      <c r="AJ577" s="46">
        <v>84</v>
      </c>
      <c r="AK577" s="46">
        <v>90</v>
      </c>
      <c r="AL577" s="46">
        <v>24</v>
      </c>
      <c r="AM577" s="46">
        <v>20</v>
      </c>
      <c r="AN577" s="46">
        <v>174</v>
      </c>
      <c r="AO577" s="46" t="s">
        <v>12</v>
      </c>
      <c r="AP577" s="46" t="s">
        <v>48</v>
      </c>
      <c r="AR577" s="46" t="s">
        <v>272</v>
      </c>
      <c r="AV577" s="46" t="s">
        <v>255</v>
      </c>
      <c r="AX577" s="46" t="s">
        <v>65</v>
      </c>
      <c r="BD577" s="46" t="s">
        <v>256</v>
      </c>
      <c r="BE577" s="46" t="b">
        <v>0</v>
      </c>
      <c r="BF577" s="46" t="b">
        <v>0</v>
      </c>
      <c r="BG577" s="46" t="b">
        <v>0</v>
      </c>
      <c r="BH577" s="46" t="b">
        <v>0</v>
      </c>
      <c r="BI577" s="46" t="b">
        <v>0</v>
      </c>
      <c r="BJ577" s="46" t="b">
        <v>0</v>
      </c>
      <c r="BK577" s="46" t="b">
        <v>0</v>
      </c>
      <c r="BL577" s="46" t="b">
        <v>0</v>
      </c>
      <c r="BM577" s="46" t="b">
        <v>0</v>
      </c>
      <c r="BO577" s="46" t="b">
        <v>1</v>
      </c>
      <c r="BP577" s="46" t="s">
        <v>237</v>
      </c>
      <c r="BQ577" s="46" t="s">
        <v>242</v>
      </c>
      <c r="BR577" s="46" t="s">
        <v>238</v>
      </c>
      <c r="BS577" s="46" t="s">
        <v>841</v>
      </c>
      <c r="BT577" s="46" t="s">
        <v>57</v>
      </c>
      <c r="BU577" s="46" t="s">
        <v>987</v>
      </c>
      <c r="BV577" s="46" t="s">
        <v>99</v>
      </c>
      <c r="BX577" s="46" t="s">
        <v>986</v>
      </c>
      <c r="BY577" s="46" t="s">
        <v>988</v>
      </c>
      <c r="CA577" s="46" t="s">
        <v>244</v>
      </c>
      <c r="CB577" s="46" t="s">
        <v>240</v>
      </c>
      <c r="CC577" s="46" t="s">
        <v>1038</v>
      </c>
      <c r="CD577" s="46" t="s">
        <v>237</v>
      </c>
      <c r="CU577" s="46" t="s">
        <v>264</v>
      </c>
      <c r="DA577" s="46" t="s">
        <v>246</v>
      </c>
      <c r="DB577" s="46" t="s">
        <v>265</v>
      </c>
      <c r="DC577" s="46" t="s">
        <v>265</v>
      </c>
      <c r="DD577" s="46" t="s">
        <v>246</v>
      </c>
      <c r="DE577" s="46" t="s">
        <v>265</v>
      </c>
      <c r="DF577" s="46" t="s">
        <v>265</v>
      </c>
      <c r="DG577" s="46" t="s">
        <v>246</v>
      </c>
      <c r="DH577" s="46" t="s">
        <v>247</v>
      </c>
      <c r="DK577" s="46" t="b">
        <f>vw_ET_Dataset_Public[[#This Row],[Event Location:  State PCODE]]=vw_ET_Dataset_Public[[#This Row],[Arrival from: Admin 1 PCODE]]</f>
        <v>1</v>
      </c>
      <c r="DL577" s="46" t="b">
        <f>vw_ET_Dataset_Public[[#This Row],[Event Location:  County PCODE]]=vw_ET_Dataset_Public[[#This Row],[Arrival from: Admin 2 PCODE]]</f>
        <v>1</v>
      </c>
      <c r="DM577" s="46" t="b">
        <f>vw_ET_Dataset_Public[[#This Row],[Event Location:  Payam PCODE]]=vw_ET_Dataset_Public[[#This Row],[Arrival from: Admin 3 PCODE]]</f>
        <v>0</v>
      </c>
      <c r="DN577" s="46" t="s">
        <v>3391</v>
      </c>
    </row>
    <row r="578" spans="1:118" x14ac:dyDescent="0.35">
      <c r="A578" s="46" t="s">
        <v>2661</v>
      </c>
      <c r="B578" s="47">
        <v>44459</v>
      </c>
      <c r="C578" s="47">
        <v>44458</v>
      </c>
      <c r="D578" s="47">
        <v>44458</v>
      </c>
      <c r="E578" s="46" t="s">
        <v>841</v>
      </c>
      <c r="F578" s="46" t="s">
        <v>57</v>
      </c>
      <c r="G578" s="46" t="s">
        <v>1321</v>
      </c>
      <c r="H578" s="46" t="s">
        <v>98</v>
      </c>
      <c r="I578" s="46" t="s">
        <v>1322</v>
      </c>
      <c r="J578" s="46" t="s">
        <v>1320</v>
      </c>
      <c r="K578" s="46" t="s">
        <v>1387</v>
      </c>
      <c r="L578" s="46" t="s">
        <v>1388</v>
      </c>
      <c r="M578" s="46">
        <v>9.2722110000000004</v>
      </c>
      <c r="N578" s="46">
        <v>29.810030999999999</v>
      </c>
      <c r="O578" s="46" t="s">
        <v>232</v>
      </c>
      <c r="P578" s="46" t="s">
        <v>233</v>
      </c>
      <c r="Q578" s="46" t="s">
        <v>6</v>
      </c>
      <c r="U578" s="46" t="b">
        <v>1</v>
      </c>
      <c r="V578" s="46">
        <v>10</v>
      </c>
      <c r="W578" s="46">
        <v>60</v>
      </c>
      <c r="X578" s="46">
        <v>2</v>
      </c>
      <c r="Y578" s="46">
        <v>5</v>
      </c>
      <c r="Z578" s="46">
        <v>3</v>
      </c>
      <c r="AA578" s="46">
        <v>5</v>
      </c>
      <c r="AB578" s="46">
        <v>2</v>
      </c>
      <c r="AC578" s="46">
        <v>0</v>
      </c>
      <c r="AD578" s="46">
        <v>6</v>
      </c>
      <c r="AE578" s="46">
        <v>7</v>
      </c>
      <c r="AF578" s="46">
        <v>10</v>
      </c>
      <c r="AG578" s="46">
        <v>15</v>
      </c>
      <c r="AH578" s="46">
        <v>5</v>
      </c>
      <c r="AI578" s="46">
        <v>0</v>
      </c>
      <c r="AJ578" s="46">
        <v>17</v>
      </c>
      <c r="AK578" s="46">
        <v>43</v>
      </c>
      <c r="AL578" s="46">
        <v>20</v>
      </c>
      <c r="AM578" s="46">
        <v>0</v>
      </c>
      <c r="AN578" s="46">
        <v>60</v>
      </c>
      <c r="AO578" s="46" t="s">
        <v>13</v>
      </c>
      <c r="AP578" s="46" t="s">
        <v>48</v>
      </c>
      <c r="AR578" s="46" t="s">
        <v>272</v>
      </c>
      <c r="AV578" s="46" t="s">
        <v>255</v>
      </c>
      <c r="AX578" s="46" t="s">
        <v>65</v>
      </c>
      <c r="BD578" s="46" t="s">
        <v>256</v>
      </c>
      <c r="BF578" s="46" t="b">
        <v>1</v>
      </c>
      <c r="BP578" s="46" t="s">
        <v>237</v>
      </c>
      <c r="BQ578" s="46" t="s">
        <v>242</v>
      </c>
      <c r="BR578" s="46" t="s">
        <v>238</v>
      </c>
      <c r="BS578" s="46" t="s">
        <v>841</v>
      </c>
      <c r="BT578" s="46" t="s">
        <v>57</v>
      </c>
      <c r="BU578" s="46" t="s">
        <v>1321</v>
      </c>
      <c r="BV578" s="46" t="s">
        <v>98</v>
      </c>
      <c r="BX578" s="46" t="s">
        <v>1325</v>
      </c>
      <c r="BY578" s="46" t="s">
        <v>1327</v>
      </c>
      <c r="CA578" s="46" t="s">
        <v>244</v>
      </c>
      <c r="CB578" s="46" t="s">
        <v>240</v>
      </c>
      <c r="CC578" s="46" t="s">
        <v>1389</v>
      </c>
      <c r="CD578" s="46" t="s">
        <v>237</v>
      </c>
      <c r="CU578" s="46" t="s">
        <v>264</v>
      </c>
      <c r="DA578" s="46" t="s">
        <v>246</v>
      </c>
      <c r="DB578" s="46" t="s">
        <v>265</v>
      </c>
      <c r="DC578" s="46" t="s">
        <v>265</v>
      </c>
      <c r="DD578" s="46" t="s">
        <v>246</v>
      </c>
      <c r="DE578" s="46" t="s">
        <v>265</v>
      </c>
      <c r="DF578" s="46" t="s">
        <v>265</v>
      </c>
      <c r="DG578" s="46" t="s">
        <v>246</v>
      </c>
      <c r="DH578" s="46" t="s">
        <v>247</v>
      </c>
      <c r="DK578" s="46" t="b">
        <f>vw_ET_Dataset_Public[[#This Row],[Event Location:  State PCODE]]=vw_ET_Dataset_Public[[#This Row],[Arrival from: Admin 1 PCODE]]</f>
        <v>1</v>
      </c>
      <c r="DL578" s="46" t="b">
        <f>vw_ET_Dataset_Public[[#This Row],[Event Location:  County PCODE]]=vw_ET_Dataset_Public[[#This Row],[Arrival from: Admin 2 PCODE]]</f>
        <v>1</v>
      </c>
      <c r="DM578" s="46" t="b">
        <f>vw_ET_Dataset_Public[[#This Row],[Event Location:  Payam PCODE]]=vw_ET_Dataset_Public[[#This Row],[Arrival from: Admin 3 PCODE]]</f>
        <v>0</v>
      </c>
      <c r="DN578" s="46" t="s">
        <v>3391</v>
      </c>
    </row>
    <row r="579" spans="1:118" x14ac:dyDescent="0.35">
      <c r="A579" s="46" t="s">
        <v>2020</v>
      </c>
      <c r="B579" s="47">
        <v>44461</v>
      </c>
      <c r="C579" s="47">
        <v>44457</v>
      </c>
      <c r="D579" s="47">
        <v>44461</v>
      </c>
      <c r="E579" s="46" t="s">
        <v>1626</v>
      </c>
      <c r="F579" s="46" t="s">
        <v>111</v>
      </c>
      <c r="G579" s="46" t="s">
        <v>1994</v>
      </c>
      <c r="H579" s="46" t="s">
        <v>113</v>
      </c>
      <c r="I579" s="46" t="s">
        <v>1998</v>
      </c>
      <c r="J579" s="46" t="s">
        <v>1997</v>
      </c>
      <c r="K579" s="46" t="s">
        <v>2021</v>
      </c>
      <c r="L579" s="46" t="s">
        <v>2022</v>
      </c>
      <c r="M579" s="46">
        <v>7.6020000000000003</v>
      </c>
      <c r="N579" s="46">
        <v>28.806000000000001</v>
      </c>
      <c r="O579" s="46" t="s">
        <v>232</v>
      </c>
      <c r="P579" s="46" t="s">
        <v>271</v>
      </c>
      <c r="Q579" s="46" t="s">
        <v>6</v>
      </c>
      <c r="R579" s="46" t="b">
        <v>1</v>
      </c>
      <c r="S579" s="46" t="b">
        <v>1</v>
      </c>
      <c r="U579" s="46" t="b">
        <v>1</v>
      </c>
      <c r="V579" s="46">
        <v>699</v>
      </c>
      <c r="W579" s="46">
        <v>3565</v>
      </c>
      <c r="X579" s="46">
        <v>312</v>
      </c>
      <c r="Y579" s="46">
        <v>324</v>
      </c>
      <c r="Z579" s="46">
        <v>340</v>
      </c>
      <c r="AA579" s="46">
        <v>404</v>
      </c>
      <c r="AB579" s="46">
        <v>174</v>
      </c>
      <c r="AC579" s="46">
        <v>74</v>
      </c>
      <c r="AD579" s="46">
        <v>324</v>
      </c>
      <c r="AE579" s="46">
        <v>338</v>
      </c>
      <c r="AF579" s="46">
        <v>374</v>
      </c>
      <c r="AG579" s="46">
        <v>513</v>
      </c>
      <c r="AH579" s="46">
        <v>298</v>
      </c>
      <c r="AI579" s="46">
        <v>90</v>
      </c>
      <c r="AJ579" s="46">
        <v>1628</v>
      </c>
      <c r="AK579" s="46">
        <v>1937</v>
      </c>
      <c r="AL579" s="46">
        <v>1298</v>
      </c>
      <c r="AM579" s="46">
        <v>164</v>
      </c>
      <c r="AN579" s="46">
        <v>3565</v>
      </c>
      <c r="AO579" s="46" t="s">
        <v>12</v>
      </c>
      <c r="AP579" s="46" t="s">
        <v>48</v>
      </c>
      <c r="AR579" s="46" t="s">
        <v>272</v>
      </c>
      <c r="AV579" s="46" t="s">
        <v>255</v>
      </c>
      <c r="AX579" s="46" t="s">
        <v>65</v>
      </c>
      <c r="BD579" s="46" t="s">
        <v>256</v>
      </c>
      <c r="BE579" s="46" t="b">
        <v>1</v>
      </c>
      <c r="BF579" s="46" t="b">
        <v>1</v>
      </c>
      <c r="BG579" s="46" t="b">
        <v>1</v>
      </c>
      <c r="BH579" s="46" t="b">
        <v>1</v>
      </c>
      <c r="BJ579" s="46" t="b">
        <v>1</v>
      </c>
      <c r="BL579" s="46" t="b">
        <v>1</v>
      </c>
      <c r="BP579" s="46" t="s">
        <v>237</v>
      </c>
      <c r="BQ579" s="46" t="s">
        <v>242</v>
      </c>
      <c r="BR579" s="46" t="s">
        <v>238</v>
      </c>
      <c r="BS579" s="46" t="s">
        <v>1626</v>
      </c>
      <c r="BT579" s="46" t="s">
        <v>111</v>
      </c>
      <c r="BU579" s="46" t="s">
        <v>1994</v>
      </c>
      <c r="BV579" s="46" t="s">
        <v>113</v>
      </c>
      <c r="BX579" s="46" t="s">
        <v>1997</v>
      </c>
      <c r="BY579" s="46" t="s">
        <v>1998</v>
      </c>
      <c r="CA579" s="46" t="s">
        <v>244</v>
      </c>
      <c r="CB579" s="46" t="s">
        <v>240</v>
      </c>
      <c r="CC579" s="46" t="s">
        <v>2023</v>
      </c>
      <c r="CD579" s="46" t="s">
        <v>237</v>
      </c>
      <c r="CU579" s="46" t="s">
        <v>237</v>
      </c>
      <c r="DA579" s="46" t="s">
        <v>245</v>
      </c>
      <c r="DB579" s="46" t="s">
        <v>245</v>
      </c>
      <c r="DC579" s="46" t="s">
        <v>245</v>
      </c>
      <c r="DD579" s="46" t="s">
        <v>246</v>
      </c>
      <c r="DE579" s="46" t="s">
        <v>265</v>
      </c>
      <c r="DF579" s="46" t="s">
        <v>245</v>
      </c>
      <c r="DG579" s="46" t="s">
        <v>265</v>
      </c>
      <c r="DH579" s="46" t="s">
        <v>247</v>
      </c>
      <c r="DK579" s="46" t="b">
        <f>vw_ET_Dataset_Public[[#This Row],[Event Location:  State PCODE]]=vw_ET_Dataset_Public[[#This Row],[Arrival from: Admin 1 PCODE]]</f>
        <v>1</v>
      </c>
      <c r="DL579" s="46" t="b">
        <f>vw_ET_Dataset_Public[[#This Row],[Event Location:  County PCODE]]=vw_ET_Dataset_Public[[#This Row],[Arrival from: Admin 2 PCODE]]</f>
        <v>1</v>
      </c>
      <c r="DM579" s="46" t="b">
        <f>vw_ET_Dataset_Public[[#This Row],[Event Location:  Payam PCODE]]=vw_ET_Dataset_Public[[#This Row],[Arrival from: Admin 3 PCODE]]</f>
        <v>1</v>
      </c>
      <c r="DN579" s="46" t="s">
        <v>3390</v>
      </c>
    </row>
    <row r="580" spans="1:118" x14ac:dyDescent="0.35">
      <c r="A580" s="46" t="s">
        <v>2242</v>
      </c>
      <c r="B580" s="47">
        <v>44461</v>
      </c>
      <c r="C580" s="47">
        <v>44458</v>
      </c>
      <c r="D580" s="47">
        <v>44461</v>
      </c>
      <c r="E580" s="46" t="s">
        <v>1626</v>
      </c>
      <c r="F580" s="46" t="s">
        <v>111</v>
      </c>
      <c r="G580" s="46" t="s">
        <v>1994</v>
      </c>
      <c r="H580" s="46" t="s">
        <v>113</v>
      </c>
      <c r="I580" s="46" t="s">
        <v>2042</v>
      </c>
      <c r="J580" s="46" t="s">
        <v>2041</v>
      </c>
      <c r="K580" s="46" t="s">
        <v>2243</v>
      </c>
      <c r="L580" s="46" t="s">
        <v>2244</v>
      </c>
      <c r="M580" s="46">
        <v>7.5</v>
      </c>
      <c r="N580" s="46">
        <v>28.757000000000001</v>
      </c>
      <c r="O580" s="46" t="s">
        <v>253</v>
      </c>
      <c r="P580" s="46" t="s">
        <v>233</v>
      </c>
      <c r="Q580" s="46" t="s">
        <v>6</v>
      </c>
      <c r="R580" s="46" t="b">
        <v>1</v>
      </c>
      <c r="U580" s="46" t="b">
        <v>1</v>
      </c>
      <c r="V580" s="46">
        <v>132</v>
      </c>
      <c r="W580" s="46">
        <v>686</v>
      </c>
      <c r="X580" s="46">
        <v>39</v>
      </c>
      <c r="Y580" s="46">
        <v>45</v>
      </c>
      <c r="Z580" s="46">
        <v>53</v>
      </c>
      <c r="AA580" s="46">
        <v>112</v>
      </c>
      <c r="AB580" s="46">
        <v>32</v>
      </c>
      <c r="AC580" s="46">
        <v>17</v>
      </c>
      <c r="AD580" s="46">
        <v>45</v>
      </c>
      <c r="AE580" s="46">
        <v>52</v>
      </c>
      <c r="AF580" s="46">
        <v>60</v>
      </c>
      <c r="AG580" s="46">
        <v>165</v>
      </c>
      <c r="AH580" s="46">
        <v>41</v>
      </c>
      <c r="AI580" s="46">
        <v>25</v>
      </c>
      <c r="AJ580" s="46">
        <v>298</v>
      </c>
      <c r="AK580" s="46">
        <v>388</v>
      </c>
      <c r="AL580" s="46">
        <v>181</v>
      </c>
      <c r="AM580" s="46">
        <v>42</v>
      </c>
      <c r="AN580" s="46">
        <v>686</v>
      </c>
      <c r="AO580" s="46" t="s">
        <v>12</v>
      </c>
      <c r="AP580" s="46" t="s">
        <v>48</v>
      </c>
      <c r="AR580" s="46" t="s">
        <v>272</v>
      </c>
      <c r="AV580" s="46" t="s">
        <v>255</v>
      </c>
      <c r="AX580" s="46" t="s">
        <v>65</v>
      </c>
      <c r="AY580" s="46" t="s">
        <v>2245</v>
      </c>
      <c r="BD580" s="46" t="s">
        <v>256</v>
      </c>
      <c r="BE580" s="46" t="b">
        <v>1</v>
      </c>
      <c r="BF580" s="46" t="b">
        <v>1</v>
      </c>
      <c r="BG580" s="46" t="b">
        <v>1</v>
      </c>
      <c r="BH580" s="46" t="b">
        <v>1</v>
      </c>
      <c r="BJ580" s="46" t="b">
        <v>1</v>
      </c>
      <c r="BL580" s="46" t="b">
        <v>1</v>
      </c>
      <c r="BP580" s="46" t="s">
        <v>237</v>
      </c>
      <c r="BQ580" s="46" t="s">
        <v>242</v>
      </c>
      <c r="BR580" s="46" t="s">
        <v>238</v>
      </c>
      <c r="BS580" s="46" t="s">
        <v>1626</v>
      </c>
      <c r="BT580" s="46" t="s">
        <v>111</v>
      </c>
      <c r="BU580" s="46" t="s">
        <v>1994</v>
      </c>
      <c r="BV580" s="46" t="s">
        <v>113</v>
      </c>
      <c r="BX580" s="46" t="s">
        <v>2041</v>
      </c>
      <c r="BY580" s="46" t="s">
        <v>2042</v>
      </c>
      <c r="CA580" s="46" t="s">
        <v>244</v>
      </c>
      <c r="CB580" s="46" t="s">
        <v>240</v>
      </c>
      <c r="CC580" s="46" t="s">
        <v>2246</v>
      </c>
      <c r="CD580" s="46" t="s">
        <v>237</v>
      </c>
      <c r="CU580" s="46" t="s">
        <v>237</v>
      </c>
      <c r="DA580" s="46" t="s">
        <v>245</v>
      </c>
      <c r="DB580" s="46" t="s">
        <v>245</v>
      </c>
      <c r="DC580" s="46" t="s">
        <v>245</v>
      </c>
      <c r="DD580" s="46" t="s">
        <v>246</v>
      </c>
      <c r="DE580" s="46" t="s">
        <v>265</v>
      </c>
      <c r="DF580" s="46" t="s">
        <v>265</v>
      </c>
      <c r="DG580" s="46" t="s">
        <v>265</v>
      </c>
      <c r="DH580" s="46" t="s">
        <v>247</v>
      </c>
      <c r="DK580" s="46" t="b">
        <f>vw_ET_Dataset_Public[[#This Row],[Event Location:  State PCODE]]=vw_ET_Dataset_Public[[#This Row],[Arrival from: Admin 1 PCODE]]</f>
        <v>1</v>
      </c>
      <c r="DL580" s="46" t="b">
        <f>vw_ET_Dataset_Public[[#This Row],[Event Location:  County PCODE]]=vw_ET_Dataset_Public[[#This Row],[Arrival from: Admin 2 PCODE]]</f>
        <v>1</v>
      </c>
      <c r="DM580" s="46" t="b">
        <f>vw_ET_Dataset_Public[[#This Row],[Event Location:  Payam PCODE]]=vw_ET_Dataset_Public[[#This Row],[Arrival from: Admin 3 PCODE]]</f>
        <v>1</v>
      </c>
      <c r="DN580" s="46" t="s">
        <v>3390</v>
      </c>
    </row>
    <row r="581" spans="1:118" x14ac:dyDescent="0.35">
      <c r="A581" s="46" t="s">
        <v>2040</v>
      </c>
      <c r="B581" s="47">
        <v>44461</v>
      </c>
      <c r="C581" s="47">
        <v>44458</v>
      </c>
      <c r="D581" s="47">
        <v>44461</v>
      </c>
      <c r="E581" s="46" t="s">
        <v>1626</v>
      </c>
      <c r="F581" s="46" t="s">
        <v>111</v>
      </c>
      <c r="G581" s="46" t="s">
        <v>1994</v>
      </c>
      <c r="H581" s="46" t="s">
        <v>113</v>
      </c>
      <c r="I581" s="46" t="s">
        <v>2042</v>
      </c>
      <c r="J581" s="46" t="s">
        <v>2041</v>
      </c>
      <c r="K581" s="46" t="s">
        <v>2043</v>
      </c>
      <c r="L581" s="46" t="s">
        <v>2044</v>
      </c>
      <c r="M581" s="46">
        <v>7.4800000190000002</v>
      </c>
      <c r="N581" s="46">
        <v>28.780000690000001</v>
      </c>
      <c r="O581" s="46" t="s">
        <v>232</v>
      </c>
      <c r="P581" s="46" t="s">
        <v>233</v>
      </c>
      <c r="Q581" s="46" t="s">
        <v>6</v>
      </c>
      <c r="R581" s="46" t="b">
        <v>1</v>
      </c>
      <c r="S581" s="46" t="b">
        <v>1</v>
      </c>
      <c r="T581" s="46" t="b">
        <v>0</v>
      </c>
      <c r="U581" s="46" t="b">
        <v>1</v>
      </c>
      <c r="V581" s="46">
        <v>284</v>
      </c>
      <c r="W581" s="46">
        <v>1505</v>
      </c>
      <c r="X581" s="46">
        <v>106</v>
      </c>
      <c r="Y581" s="46">
        <v>112</v>
      </c>
      <c r="Z581" s="46">
        <v>120</v>
      </c>
      <c r="AA581" s="46">
        <v>239</v>
      </c>
      <c r="AB581" s="46">
        <v>87</v>
      </c>
      <c r="AC581" s="46">
        <v>37</v>
      </c>
      <c r="AD581" s="46">
        <v>112</v>
      </c>
      <c r="AE581" s="46">
        <v>119</v>
      </c>
      <c r="AF581" s="46">
        <v>137</v>
      </c>
      <c r="AG581" s="46">
        <v>292</v>
      </c>
      <c r="AH581" s="46">
        <v>99</v>
      </c>
      <c r="AI581" s="46">
        <v>45</v>
      </c>
      <c r="AJ581" s="46">
        <v>701</v>
      </c>
      <c r="AK581" s="46">
        <v>804</v>
      </c>
      <c r="AL581" s="46">
        <v>449</v>
      </c>
      <c r="AM581" s="46">
        <v>82</v>
      </c>
      <c r="AN581" s="46">
        <v>1505</v>
      </c>
      <c r="AO581" s="46" t="s">
        <v>12</v>
      </c>
      <c r="AP581" s="46" t="s">
        <v>48</v>
      </c>
      <c r="AR581" s="46" t="s">
        <v>272</v>
      </c>
      <c r="AV581" s="46" t="s">
        <v>255</v>
      </c>
      <c r="AX581" s="46" t="s">
        <v>65</v>
      </c>
      <c r="BD581" s="46" t="s">
        <v>256</v>
      </c>
      <c r="BE581" s="46" t="b">
        <v>1</v>
      </c>
      <c r="BF581" s="46" t="b">
        <v>1</v>
      </c>
      <c r="BG581" s="46" t="b">
        <v>1</v>
      </c>
      <c r="BH581" s="46" t="b">
        <v>1</v>
      </c>
      <c r="BI581" s="46" t="b">
        <v>0</v>
      </c>
      <c r="BJ581" s="46" t="b">
        <v>0</v>
      </c>
      <c r="BK581" s="46" t="b">
        <v>0</v>
      </c>
      <c r="BL581" s="46" t="b">
        <v>1</v>
      </c>
      <c r="BM581" s="46" t="b">
        <v>0</v>
      </c>
      <c r="BO581" s="46" t="b">
        <v>0</v>
      </c>
      <c r="BP581" s="46" t="s">
        <v>237</v>
      </c>
      <c r="BQ581" s="46" t="s">
        <v>242</v>
      </c>
      <c r="BR581" s="46" t="s">
        <v>238</v>
      </c>
      <c r="BS581" s="46" t="s">
        <v>1626</v>
      </c>
      <c r="BT581" s="46" t="s">
        <v>111</v>
      </c>
      <c r="BU581" s="46" t="s">
        <v>1994</v>
      </c>
      <c r="BV581" s="46" t="s">
        <v>113</v>
      </c>
      <c r="BX581" s="46" t="s">
        <v>2041</v>
      </c>
      <c r="BY581" s="46" t="s">
        <v>2042</v>
      </c>
      <c r="CA581" s="46" t="s">
        <v>244</v>
      </c>
      <c r="CB581" s="46" t="s">
        <v>240</v>
      </c>
      <c r="CC581" s="46" t="s">
        <v>2045</v>
      </c>
      <c r="CD581" s="46" t="s">
        <v>237</v>
      </c>
      <c r="CU581" s="46" t="s">
        <v>237</v>
      </c>
      <c r="DA581" s="46" t="s">
        <v>265</v>
      </c>
      <c r="DB581" s="46" t="s">
        <v>245</v>
      </c>
      <c r="DC581" s="46" t="s">
        <v>245</v>
      </c>
      <c r="DD581" s="46" t="s">
        <v>246</v>
      </c>
      <c r="DE581" s="46" t="s">
        <v>265</v>
      </c>
      <c r="DF581" s="46" t="s">
        <v>245</v>
      </c>
      <c r="DG581" s="46" t="s">
        <v>265</v>
      </c>
      <c r="DH581" s="46" t="s">
        <v>247</v>
      </c>
      <c r="DK581" s="46" t="b">
        <f>vw_ET_Dataset_Public[[#This Row],[Event Location:  State PCODE]]=vw_ET_Dataset_Public[[#This Row],[Arrival from: Admin 1 PCODE]]</f>
        <v>1</v>
      </c>
      <c r="DL581" s="46" t="b">
        <f>vw_ET_Dataset_Public[[#This Row],[Event Location:  County PCODE]]=vw_ET_Dataset_Public[[#This Row],[Arrival from: Admin 2 PCODE]]</f>
        <v>1</v>
      </c>
      <c r="DM581" s="46" t="b">
        <f>vw_ET_Dataset_Public[[#This Row],[Event Location:  Payam PCODE]]=vw_ET_Dataset_Public[[#This Row],[Arrival from: Admin 3 PCODE]]</f>
        <v>1</v>
      </c>
      <c r="DN581" s="46" t="s">
        <v>3390</v>
      </c>
    </row>
    <row r="582" spans="1:118" x14ac:dyDescent="0.35">
      <c r="A582" s="46" t="s">
        <v>2016</v>
      </c>
      <c r="B582" s="47">
        <v>44461</v>
      </c>
      <c r="C582" s="47">
        <v>44459</v>
      </c>
      <c r="D582" s="47">
        <v>44461</v>
      </c>
      <c r="E582" s="46" t="s">
        <v>1626</v>
      </c>
      <c r="F582" s="46" t="s">
        <v>111</v>
      </c>
      <c r="G582" s="46" t="s">
        <v>1994</v>
      </c>
      <c r="H582" s="46" t="s">
        <v>113</v>
      </c>
      <c r="I582" s="46" t="s">
        <v>1998</v>
      </c>
      <c r="J582" s="46" t="s">
        <v>1997</v>
      </c>
      <c r="K582" s="46" t="s">
        <v>2017</v>
      </c>
      <c r="L582" s="46" t="s">
        <v>2018</v>
      </c>
      <c r="M582" s="46">
        <v>7.6150000000000002</v>
      </c>
      <c r="N582" s="46">
        <v>28.809000000000001</v>
      </c>
      <c r="O582" s="46" t="s">
        <v>253</v>
      </c>
      <c r="P582" s="46" t="s">
        <v>271</v>
      </c>
      <c r="Q582" s="46" t="s">
        <v>6</v>
      </c>
      <c r="R582" s="46" t="b">
        <v>1</v>
      </c>
      <c r="U582" s="46" t="b">
        <v>1</v>
      </c>
      <c r="V582" s="46">
        <v>356</v>
      </c>
      <c r="W582" s="46">
        <v>1851</v>
      </c>
      <c r="X582" s="46">
        <v>141</v>
      </c>
      <c r="Y582" s="46">
        <v>147</v>
      </c>
      <c r="Z582" s="46">
        <v>155</v>
      </c>
      <c r="AA582" s="46">
        <v>274</v>
      </c>
      <c r="AB582" s="46">
        <v>107</v>
      </c>
      <c r="AC582" s="46">
        <v>50</v>
      </c>
      <c r="AD582" s="46">
        <v>147</v>
      </c>
      <c r="AE582" s="46">
        <v>154</v>
      </c>
      <c r="AF582" s="46">
        <v>172</v>
      </c>
      <c r="AG582" s="46">
        <v>327</v>
      </c>
      <c r="AH582" s="46">
        <v>119</v>
      </c>
      <c r="AI582" s="46">
        <v>58</v>
      </c>
      <c r="AJ582" s="46">
        <v>874</v>
      </c>
      <c r="AK582" s="46">
        <v>977</v>
      </c>
      <c r="AL582" s="46">
        <v>589</v>
      </c>
      <c r="AM582" s="46">
        <v>108</v>
      </c>
      <c r="AN582" s="46">
        <v>1851</v>
      </c>
      <c r="AO582" s="46" t="s">
        <v>12</v>
      </c>
      <c r="AP582" s="46" t="s">
        <v>48</v>
      </c>
      <c r="AR582" s="46" t="s">
        <v>272</v>
      </c>
      <c r="AV582" s="46" t="s">
        <v>255</v>
      </c>
      <c r="AX582" s="46" t="s">
        <v>65</v>
      </c>
      <c r="BD582" s="46" t="s">
        <v>256</v>
      </c>
      <c r="BE582" s="46" t="b">
        <v>1</v>
      </c>
      <c r="BF582" s="46" t="b">
        <v>1</v>
      </c>
      <c r="BG582" s="46" t="b">
        <v>1</v>
      </c>
      <c r="BH582" s="46" t="b">
        <v>1</v>
      </c>
      <c r="BJ582" s="46" t="b">
        <v>1</v>
      </c>
      <c r="BL582" s="46" t="b">
        <v>1</v>
      </c>
      <c r="BP582" s="46" t="s">
        <v>237</v>
      </c>
      <c r="BQ582" s="46" t="s">
        <v>242</v>
      </c>
      <c r="BR582" s="46" t="s">
        <v>238</v>
      </c>
      <c r="BS582" s="46" t="s">
        <v>1626</v>
      </c>
      <c r="BT582" s="46" t="s">
        <v>111</v>
      </c>
      <c r="BU582" s="46" t="s">
        <v>1994</v>
      </c>
      <c r="BV582" s="46" t="s">
        <v>113</v>
      </c>
      <c r="BX582" s="46" t="s">
        <v>1997</v>
      </c>
      <c r="BY582" s="46" t="s">
        <v>1998</v>
      </c>
      <c r="CA582" s="46" t="s">
        <v>244</v>
      </c>
      <c r="CB582" s="46" t="s">
        <v>240</v>
      </c>
      <c r="CC582" s="46" t="s">
        <v>2019</v>
      </c>
      <c r="CD582" s="46" t="s">
        <v>237</v>
      </c>
      <c r="CU582" s="46" t="s">
        <v>237</v>
      </c>
      <c r="DA582" s="46" t="s">
        <v>245</v>
      </c>
      <c r="DB582" s="46" t="s">
        <v>245</v>
      </c>
      <c r="DC582" s="46" t="s">
        <v>245</v>
      </c>
      <c r="DD582" s="46" t="s">
        <v>246</v>
      </c>
      <c r="DE582" s="46" t="s">
        <v>246</v>
      </c>
      <c r="DF582" s="46" t="s">
        <v>265</v>
      </c>
      <c r="DG582" s="46" t="s">
        <v>265</v>
      </c>
      <c r="DH582" s="46" t="s">
        <v>247</v>
      </c>
      <c r="DK582" s="46" t="b">
        <f>vw_ET_Dataset_Public[[#This Row],[Event Location:  State PCODE]]=vw_ET_Dataset_Public[[#This Row],[Arrival from: Admin 1 PCODE]]</f>
        <v>1</v>
      </c>
      <c r="DL582" s="46" t="b">
        <f>vw_ET_Dataset_Public[[#This Row],[Event Location:  County PCODE]]=vw_ET_Dataset_Public[[#This Row],[Arrival from: Admin 2 PCODE]]</f>
        <v>1</v>
      </c>
      <c r="DM582" s="46" t="b">
        <f>vw_ET_Dataset_Public[[#This Row],[Event Location:  Payam PCODE]]=vw_ET_Dataset_Public[[#This Row],[Arrival from: Admin 3 PCODE]]</f>
        <v>1</v>
      </c>
      <c r="DN582" s="46" t="s">
        <v>3390</v>
      </c>
    </row>
    <row r="583" spans="1:118" x14ac:dyDescent="0.35">
      <c r="A583" s="46" t="s">
        <v>2050</v>
      </c>
      <c r="B583" s="47">
        <v>44461</v>
      </c>
      <c r="C583" s="47">
        <v>44459</v>
      </c>
      <c r="D583" s="47">
        <v>44461</v>
      </c>
      <c r="E583" s="46" t="s">
        <v>1626</v>
      </c>
      <c r="F583" s="46" t="s">
        <v>111</v>
      </c>
      <c r="G583" s="46" t="s">
        <v>1994</v>
      </c>
      <c r="H583" s="46" t="s">
        <v>113</v>
      </c>
      <c r="I583" s="46" t="s">
        <v>2042</v>
      </c>
      <c r="J583" s="46" t="s">
        <v>2041</v>
      </c>
      <c r="K583" s="46" t="s">
        <v>2051</v>
      </c>
      <c r="L583" s="46" t="s">
        <v>2052</v>
      </c>
      <c r="M583" s="46">
        <v>7.530125</v>
      </c>
      <c r="N583" s="46">
        <v>28.639503000000001</v>
      </c>
      <c r="O583" s="46" t="s">
        <v>232</v>
      </c>
      <c r="P583" s="46" t="s">
        <v>233</v>
      </c>
      <c r="Q583" s="46" t="s">
        <v>6</v>
      </c>
      <c r="R583" s="46" t="b">
        <v>1</v>
      </c>
      <c r="S583" s="46" t="b">
        <v>0</v>
      </c>
      <c r="T583" s="46" t="b">
        <v>0</v>
      </c>
      <c r="U583" s="46" t="b">
        <v>0</v>
      </c>
      <c r="V583" s="46">
        <v>163</v>
      </c>
      <c r="W583" s="46">
        <v>848</v>
      </c>
      <c r="X583" s="46">
        <v>56</v>
      </c>
      <c r="Y583" s="46">
        <v>62</v>
      </c>
      <c r="Z583" s="46">
        <v>70</v>
      </c>
      <c r="AA583" s="46">
        <v>132</v>
      </c>
      <c r="AB583" s="46">
        <v>37</v>
      </c>
      <c r="AC583" s="46">
        <v>22</v>
      </c>
      <c r="AD583" s="46">
        <v>62</v>
      </c>
      <c r="AE583" s="46">
        <v>69</v>
      </c>
      <c r="AF583" s="46">
        <v>77</v>
      </c>
      <c r="AG583" s="46">
        <v>185</v>
      </c>
      <c r="AH583" s="46">
        <v>46</v>
      </c>
      <c r="AI583" s="46">
        <v>30</v>
      </c>
      <c r="AJ583" s="46">
        <v>379</v>
      </c>
      <c r="AK583" s="46">
        <v>469</v>
      </c>
      <c r="AL583" s="46">
        <v>249</v>
      </c>
      <c r="AM583" s="46">
        <v>52</v>
      </c>
      <c r="AN583" s="46">
        <v>848</v>
      </c>
      <c r="AO583" s="46" t="s">
        <v>12</v>
      </c>
      <c r="AP583" s="46" t="s">
        <v>48</v>
      </c>
      <c r="AR583" s="46" t="s">
        <v>272</v>
      </c>
      <c r="AV583" s="46" t="s">
        <v>255</v>
      </c>
      <c r="AX583" s="46" t="s">
        <v>65</v>
      </c>
      <c r="BD583" s="46" t="s">
        <v>256</v>
      </c>
      <c r="BE583" s="46" t="b">
        <v>1</v>
      </c>
      <c r="BF583" s="46" t="b">
        <v>1</v>
      </c>
      <c r="BG583" s="46" t="b">
        <v>1</v>
      </c>
      <c r="BH583" s="46" t="b">
        <v>0</v>
      </c>
      <c r="BI583" s="46" t="b">
        <v>0</v>
      </c>
      <c r="BJ583" s="46" t="b">
        <v>1</v>
      </c>
      <c r="BK583" s="46" t="b">
        <v>0</v>
      </c>
      <c r="BL583" s="46" t="b">
        <v>1</v>
      </c>
      <c r="BM583" s="46" t="b">
        <v>0</v>
      </c>
      <c r="BO583" s="46" t="b">
        <v>0</v>
      </c>
      <c r="BP583" s="46" t="s">
        <v>237</v>
      </c>
      <c r="BQ583" s="46" t="s">
        <v>242</v>
      </c>
      <c r="BR583" s="46" t="s">
        <v>238</v>
      </c>
      <c r="BS583" s="46" t="s">
        <v>1626</v>
      </c>
      <c r="BT583" s="46" t="s">
        <v>111</v>
      </c>
      <c r="BU583" s="46" t="s">
        <v>1994</v>
      </c>
      <c r="BV583" s="46" t="s">
        <v>113</v>
      </c>
      <c r="BX583" s="46" t="s">
        <v>2041</v>
      </c>
      <c r="BY583" s="46" t="s">
        <v>2042</v>
      </c>
      <c r="CA583" s="46" t="s">
        <v>244</v>
      </c>
      <c r="CB583" s="46" t="s">
        <v>240</v>
      </c>
      <c r="CC583" s="46" t="s">
        <v>2053</v>
      </c>
      <c r="CD583" s="46" t="s">
        <v>237</v>
      </c>
      <c r="CU583" s="46" t="s">
        <v>237</v>
      </c>
      <c r="DA583" s="46" t="s">
        <v>245</v>
      </c>
      <c r="DB583" s="46" t="s">
        <v>245</v>
      </c>
      <c r="DC583" s="46" t="s">
        <v>245</v>
      </c>
      <c r="DD583" s="46" t="s">
        <v>265</v>
      </c>
      <c r="DE583" s="46" t="s">
        <v>265</v>
      </c>
      <c r="DF583" s="46" t="s">
        <v>265</v>
      </c>
      <c r="DG583" s="46" t="s">
        <v>265</v>
      </c>
      <c r="DH583" s="46" t="s">
        <v>247</v>
      </c>
      <c r="DK583" s="46" t="b">
        <f>vw_ET_Dataset_Public[[#This Row],[Event Location:  State PCODE]]=vw_ET_Dataset_Public[[#This Row],[Arrival from: Admin 1 PCODE]]</f>
        <v>1</v>
      </c>
      <c r="DL583" s="46" t="b">
        <f>vw_ET_Dataset_Public[[#This Row],[Event Location:  County PCODE]]=vw_ET_Dataset_Public[[#This Row],[Arrival from: Admin 2 PCODE]]</f>
        <v>1</v>
      </c>
      <c r="DM583" s="46" t="b">
        <f>vw_ET_Dataset_Public[[#This Row],[Event Location:  Payam PCODE]]=vw_ET_Dataset_Public[[#This Row],[Arrival from: Admin 3 PCODE]]</f>
        <v>1</v>
      </c>
      <c r="DN583" s="46" t="s">
        <v>3390</v>
      </c>
    </row>
    <row r="584" spans="1:118" x14ac:dyDescent="0.35">
      <c r="A584" s="46" t="s">
        <v>929</v>
      </c>
      <c r="B584" s="47">
        <v>44462</v>
      </c>
      <c r="C584" s="47">
        <v>44460</v>
      </c>
      <c r="D584" s="47">
        <v>44462</v>
      </c>
      <c r="E584" s="46" t="s">
        <v>841</v>
      </c>
      <c r="F584" s="46" t="s">
        <v>57</v>
      </c>
      <c r="G584" s="46" t="s">
        <v>931</v>
      </c>
      <c r="H584" s="46" t="s">
        <v>104</v>
      </c>
      <c r="I584" s="46" t="s">
        <v>932</v>
      </c>
      <c r="J584" s="46" t="s">
        <v>930</v>
      </c>
      <c r="K584" s="46" t="s">
        <v>933</v>
      </c>
      <c r="L584" s="46" t="s">
        <v>934</v>
      </c>
      <c r="M584" s="46">
        <v>9.3892579999999999</v>
      </c>
      <c r="N584" s="46">
        <v>28.932061999999998</v>
      </c>
      <c r="O584" s="46" t="s">
        <v>232</v>
      </c>
      <c r="P584" s="46" t="s">
        <v>382</v>
      </c>
      <c r="Q584" s="46" t="s">
        <v>6</v>
      </c>
      <c r="R584" s="46" t="b">
        <v>1</v>
      </c>
      <c r="V584" s="46">
        <v>235</v>
      </c>
      <c r="W584" s="46">
        <v>1168</v>
      </c>
      <c r="X584" s="46">
        <v>61</v>
      </c>
      <c r="Y584" s="46">
        <v>95</v>
      </c>
      <c r="Z584" s="46">
        <v>83</v>
      </c>
      <c r="AA584" s="46">
        <v>139</v>
      </c>
      <c r="AB584" s="46">
        <v>56</v>
      </c>
      <c r="AC584" s="46">
        <v>33</v>
      </c>
      <c r="AD584" s="46">
        <v>95</v>
      </c>
      <c r="AE584" s="46">
        <v>122</v>
      </c>
      <c r="AF584" s="46">
        <v>100</v>
      </c>
      <c r="AG584" s="46">
        <v>239</v>
      </c>
      <c r="AH584" s="46">
        <v>95</v>
      </c>
      <c r="AI584" s="46">
        <v>50</v>
      </c>
      <c r="AJ584" s="46">
        <v>467</v>
      </c>
      <c r="AK584" s="46">
        <v>701</v>
      </c>
      <c r="AL584" s="46">
        <v>373</v>
      </c>
      <c r="AM584" s="46">
        <v>83</v>
      </c>
      <c r="AN584" s="46">
        <v>1168</v>
      </c>
      <c r="AO584" s="46" t="s">
        <v>12</v>
      </c>
      <c r="AP584" s="46" t="s">
        <v>48</v>
      </c>
      <c r="AR584" s="46" t="s">
        <v>272</v>
      </c>
      <c r="AV584" s="46" t="s">
        <v>255</v>
      </c>
      <c r="AX584" s="46" t="s">
        <v>65</v>
      </c>
      <c r="BD584" s="46" t="s">
        <v>256</v>
      </c>
      <c r="BF584" s="46" t="b">
        <v>1</v>
      </c>
      <c r="BG584" s="46" t="b">
        <v>1</v>
      </c>
      <c r="BL584" s="46" t="b">
        <v>1</v>
      </c>
      <c r="BP584" s="46" t="s">
        <v>237</v>
      </c>
      <c r="BQ584" s="46" t="s">
        <v>242</v>
      </c>
      <c r="BR584" s="46" t="s">
        <v>238</v>
      </c>
      <c r="BS584" s="46" t="s">
        <v>841</v>
      </c>
      <c r="BT584" s="46" t="s">
        <v>57</v>
      </c>
      <c r="BU584" s="46" t="s">
        <v>931</v>
      </c>
      <c r="BV584" s="46" t="s">
        <v>104</v>
      </c>
      <c r="BX584" s="46" t="s">
        <v>930</v>
      </c>
      <c r="BY584" s="46" t="s">
        <v>932</v>
      </c>
      <c r="CA584" s="46" t="s">
        <v>244</v>
      </c>
      <c r="CB584" s="46" t="s">
        <v>240</v>
      </c>
      <c r="CC584" s="46" t="s">
        <v>935</v>
      </c>
      <c r="CD584" s="46" t="s">
        <v>237</v>
      </c>
      <c r="CU584" s="46" t="s">
        <v>237</v>
      </c>
      <c r="DA584" s="46" t="s">
        <v>265</v>
      </c>
      <c r="DB584" s="46" t="s">
        <v>245</v>
      </c>
      <c r="DC584" s="46" t="s">
        <v>265</v>
      </c>
      <c r="DD584" s="46" t="s">
        <v>246</v>
      </c>
      <c r="DE584" s="46" t="s">
        <v>265</v>
      </c>
      <c r="DF584" s="46" t="s">
        <v>246</v>
      </c>
      <c r="DG584" s="46" t="s">
        <v>246</v>
      </c>
      <c r="DH584" s="46" t="s">
        <v>247</v>
      </c>
      <c r="DK584" s="46" t="b">
        <f>vw_ET_Dataset_Public[[#This Row],[Event Location:  State PCODE]]=vw_ET_Dataset_Public[[#This Row],[Arrival from: Admin 1 PCODE]]</f>
        <v>1</v>
      </c>
      <c r="DL584" s="46" t="b">
        <f>vw_ET_Dataset_Public[[#This Row],[Event Location:  County PCODE]]=vw_ET_Dataset_Public[[#This Row],[Arrival from: Admin 2 PCODE]]</f>
        <v>1</v>
      </c>
      <c r="DM584" s="46" t="b">
        <f>vw_ET_Dataset_Public[[#This Row],[Event Location:  Payam PCODE]]=vw_ET_Dataset_Public[[#This Row],[Arrival from: Admin 3 PCODE]]</f>
        <v>1</v>
      </c>
      <c r="DN584" s="46" t="s">
        <v>3390</v>
      </c>
    </row>
    <row r="585" spans="1:118" x14ac:dyDescent="0.35">
      <c r="A585" s="46" t="s">
        <v>900</v>
      </c>
      <c r="B585" s="47">
        <v>44463</v>
      </c>
      <c r="C585" s="47">
        <v>44431</v>
      </c>
      <c r="D585" s="47">
        <v>44445</v>
      </c>
      <c r="E585" s="46" t="s">
        <v>902</v>
      </c>
      <c r="F585" s="46" t="s">
        <v>62</v>
      </c>
      <c r="G585" s="46" t="s">
        <v>903</v>
      </c>
      <c r="H585" s="46" t="s">
        <v>63</v>
      </c>
      <c r="I585" s="46" t="s">
        <v>904</v>
      </c>
      <c r="J585" s="46" t="s">
        <v>901</v>
      </c>
      <c r="K585" s="46" t="s">
        <v>905</v>
      </c>
      <c r="L585" s="46" t="s">
        <v>901</v>
      </c>
      <c r="M585" s="46">
        <v>8.6630000000000003</v>
      </c>
      <c r="N585" s="46">
        <v>26.864000000000001</v>
      </c>
      <c r="O585" s="46" t="s">
        <v>232</v>
      </c>
      <c r="P585" s="46" t="s">
        <v>233</v>
      </c>
      <c r="Q585" s="46" t="s">
        <v>6</v>
      </c>
      <c r="R585" s="46" t="b">
        <v>1</v>
      </c>
      <c r="S585" s="46" t="b">
        <v>1</v>
      </c>
      <c r="T585" s="46" t="b">
        <v>0</v>
      </c>
      <c r="U585" s="46" t="b">
        <v>1</v>
      </c>
      <c r="V585" s="46">
        <v>52</v>
      </c>
      <c r="W585" s="46">
        <v>201</v>
      </c>
      <c r="X585" s="46">
        <v>16</v>
      </c>
      <c r="Y585" s="46">
        <v>26</v>
      </c>
      <c r="Z585" s="46">
        <v>17</v>
      </c>
      <c r="AA585" s="46">
        <v>21</v>
      </c>
      <c r="AB585" s="46">
        <v>0</v>
      </c>
      <c r="AC585" s="46">
        <v>0</v>
      </c>
      <c r="AD585" s="46">
        <v>23</v>
      </c>
      <c r="AE585" s="46">
        <v>34</v>
      </c>
      <c r="AF585" s="46">
        <v>25</v>
      </c>
      <c r="AG585" s="46">
        <v>38</v>
      </c>
      <c r="AH585" s="46">
        <v>1</v>
      </c>
      <c r="AI585" s="46">
        <v>0</v>
      </c>
      <c r="AJ585" s="46">
        <v>80</v>
      </c>
      <c r="AK585" s="46">
        <v>121</v>
      </c>
      <c r="AL585" s="46">
        <v>99</v>
      </c>
      <c r="AM585" s="46">
        <v>0</v>
      </c>
      <c r="AN585" s="46">
        <v>201</v>
      </c>
      <c r="AO585" s="46" t="s">
        <v>12</v>
      </c>
      <c r="AP585" s="46" t="s">
        <v>48</v>
      </c>
      <c r="AR585" s="46" t="s">
        <v>272</v>
      </c>
      <c r="AV585" s="46" t="s">
        <v>255</v>
      </c>
      <c r="AX585" s="46" t="s">
        <v>29</v>
      </c>
      <c r="AZ585" s="46" t="s">
        <v>906</v>
      </c>
      <c r="BA585" s="46" t="b">
        <v>1</v>
      </c>
      <c r="BB585" s="46" t="b">
        <v>0</v>
      </c>
      <c r="BC585" s="46" t="b">
        <v>0</v>
      </c>
      <c r="BD585" s="46" t="s">
        <v>237</v>
      </c>
      <c r="BE585" s="46" t="b">
        <v>0</v>
      </c>
      <c r="BF585" s="46" t="b">
        <v>0</v>
      </c>
      <c r="BG585" s="46" t="b">
        <v>0</v>
      </c>
      <c r="BH585" s="46" t="b">
        <v>0</v>
      </c>
      <c r="BI585" s="46" t="b">
        <v>0</v>
      </c>
      <c r="BJ585" s="46" t="b">
        <v>0</v>
      </c>
      <c r="BK585" s="46" t="b">
        <v>0</v>
      </c>
      <c r="BL585" s="46" t="b">
        <v>0</v>
      </c>
      <c r="BM585" s="46" t="b">
        <v>0</v>
      </c>
      <c r="BO585" s="46" t="b">
        <v>0</v>
      </c>
      <c r="BP585" s="46" t="s">
        <v>237</v>
      </c>
      <c r="BQ585" s="46" t="s">
        <v>242</v>
      </c>
      <c r="BR585" s="46" t="s">
        <v>238</v>
      </c>
      <c r="BS585" s="46" t="s">
        <v>908</v>
      </c>
      <c r="BT585" s="46" t="s">
        <v>58</v>
      </c>
      <c r="BU585" s="46" t="s">
        <v>909</v>
      </c>
      <c r="BV585" s="46" t="s">
        <v>61</v>
      </c>
      <c r="BX585" s="46" t="s">
        <v>61</v>
      </c>
      <c r="BY585" s="46" t="s">
        <v>910</v>
      </c>
      <c r="CA585" s="46" t="s">
        <v>911</v>
      </c>
      <c r="CB585" s="46" t="s">
        <v>907</v>
      </c>
      <c r="CC585" s="46" t="s">
        <v>61</v>
      </c>
      <c r="CD585" s="46" t="s">
        <v>237</v>
      </c>
      <c r="CU585" s="46" t="s">
        <v>237</v>
      </c>
      <c r="DA585" s="46" t="s">
        <v>245</v>
      </c>
      <c r="DB585" s="46" t="s">
        <v>245</v>
      </c>
      <c r="DC585" s="46" t="s">
        <v>245</v>
      </c>
      <c r="DD585" s="46" t="s">
        <v>265</v>
      </c>
      <c r="DE585" s="46" t="s">
        <v>265</v>
      </c>
      <c r="DF585" s="46" t="s">
        <v>245</v>
      </c>
      <c r="DG585" s="46" t="s">
        <v>246</v>
      </c>
      <c r="DH585" s="46" t="s">
        <v>247</v>
      </c>
      <c r="DK585" s="46" t="b">
        <f>vw_ET_Dataset_Public[[#This Row],[Event Location:  State PCODE]]=vw_ET_Dataset_Public[[#This Row],[Arrival from: Admin 1 PCODE]]</f>
        <v>0</v>
      </c>
      <c r="DL585" s="46" t="b">
        <f>vw_ET_Dataset_Public[[#This Row],[Event Location:  County PCODE]]=vw_ET_Dataset_Public[[#This Row],[Arrival from: Admin 2 PCODE]]</f>
        <v>0</v>
      </c>
      <c r="DM585" s="46" t="b">
        <f>vw_ET_Dataset_Public[[#This Row],[Event Location:  Payam PCODE]]=vw_ET_Dataset_Public[[#This Row],[Arrival from: Admin 3 PCODE]]</f>
        <v>0</v>
      </c>
      <c r="DN585" s="46" t="s">
        <v>3395</v>
      </c>
    </row>
    <row r="586" spans="1:118" x14ac:dyDescent="0.35">
      <c r="A586" s="46" t="s">
        <v>2677</v>
      </c>
      <c r="B586" s="47">
        <v>44463</v>
      </c>
      <c r="C586" s="47">
        <v>44459</v>
      </c>
      <c r="D586" s="47">
        <v>44459</v>
      </c>
      <c r="E586" s="46" t="s">
        <v>841</v>
      </c>
      <c r="F586" s="46" t="s">
        <v>57</v>
      </c>
      <c r="G586" s="46" t="s">
        <v>1321</v>
      </c>
      <c r="H586" s="46" t="s">
        <v>98</v>
      </c>
      <c r="I586" s="46" t="s">
        <v>1403</v>
      </c>
      <c r="J586" s="46" t="s">
        <v>98</v>
      </c>
      <c r="K586" s="46" t="s">
        <v>1421</v>
      </c>
      <c r="L586" s="46" t="s">
        <v>1422</v>
      </c>
      <c r="M586" s="46">
        <v>9.3316400000000002</v>
      </c>
      <c r="N586" s="46">
        <v>29.793399999999998</v>
      </c>
      <c r="O586" s="46" t="s">
        <v>232</v>
      </c>
      <c r="P586" s="46" t="s">
        <v>233</v>
      </c>
      <c r="Q586" s="46" t="s">
        <v>6</v>
      </c>
      <c r="R586" s="46" t="b">
        <v>0</v>
      </c>
      <c r="S586" s="46" t="b">
        <v>0</v>
      </c>
      <c r="T586" s="46" t="b">
        <v>0</v>
      </c>
      <c r="U586" s="46" t="b">
        <v>1</v>
      </c>
      <c r="V586" s="46">
        <v>1</v>
      </c>
      <c r="W586" s="46">
        <v>4</v>
      </c>
      <c r="X586" s="46">
        <v>0</v>
      </c>
      <c r="Y586" s="46">
        <v>1</v>
      </c>
      <c r="Z586" s="46">
        <v>1</v>
      </c>
      <c r="AA586" s="46">
        <v>0</v>
      </c>
      <c r="AB586" s="46">
        <v>0</v>
      </c>
      <c r="AC586" s="46">
        <v>0</v>
      </c>
      <c r="AD586" s="46">
        <v>0</v>
      </c>
      <c r="AE586" s="46">
        <v>0</v>
      </c>
      <c r="AF586" s="46">
        <v>1</v>
      </c>
      <c r="AG586" s="46">
        <v>1</v>
      </c>
      <c r="AH586" s="46">
        <v>0</v>
      </c>
      <c r="AI586" s="46">
        <v>0</v>
      </c>
      <c r="AJ586" s="46">
        <v>2</v>
      </c>
      <c r="AK586" s="46">
        <v>2</v>
      </c>
      <c r="AL586" s="46">
        <v>1</v>
      </c>
      <c r="AM586" s="46">
        <v>0</v>
      </c>
      <c r="AN586" s="46">
        <v>4</v>
      </c>
      <c r="AO586" s="46" t="s">
        <v>13</v>
      </c>
      <c r="AP586" s="46" t="s">
        <v>48</v>
      </c>
      <c r="AR586" s="46" t="s">
        <v>272</v>
      </c>
      <c r="AV586" s="46" t="s">
        <v>255</v>
      </c>
      <c r="AX586" s="46" t="s">
        <v>65</v>
      </c>
      <c r="BD586" s="46" t="s">
        <v>256</v>
      </c>
      <c r="BE586" s="46" t="b">
        <v>0</v>
      </c>
      <c r="BF586" s="46" t="b">
        <v>0</v>
      </c>
      <c r="BG586" s="46" t="b">
        <v>0</v>
      </c>
      <c r="BH586" s="46" t="b">
        <v>0</v>
      </c>
      <c r="BI586" s="46" t="b">
        <v>0</v>
      </c>
      <c r="BJ586" s="46" t="b">
        <v>0</v>
      </c>
      <c r="BK586" s="46" t="b">
        <v>0</v>
      </c>
      <c r="BL586" s="46" t="b">
        <v>0</v>
      </c>
      <c r="BM586" s="46" t="b">
        <v>0</v>
      </c>
      <c r="BO586" s="46" t="b">
        <v>1</v>
      </c>
      <c r="BP586" s="46" t="s">
        <v>237</v>
      </c>
      <c r="BQ586" s="46" t="s">
        <v>242</v>
      </c>
      <c r="BR586" s="46" t="s">
        <v>238</v>
      </c>
      <c r="BS586" s="46" t="s">
        <v>841</v>
      </c>
      <c r="BT586" s="46" t="s">
        <v>57</v>
      </c>
      <c r="BU586" s="46" t="s">
        <v>1321</v>
      </c>
      <c r="BV586" s="46" t="s">
        <v>98</v>
      </c>
      <c r="BX586" s="46" t="s">
        <v>352</v>
      </c>
      <c r="BY586" s="46" t="s">
        <v>244</v>
      </c>
      <c r="BZ586" s="46" t="s">
        <v>881</v>
      </c>
      <c r="CA586" s="46" t="s">
        <v>244</v>
      </c>
      <c r="CB586" s="46" t="s">
        <v>240</v>
      </c>
      <c r="CC586" s="46" t="s">
        <v>2678</v>
      </c>
      <c r="CD586" s="46" t="s">
        <v>237</v>
      </c>
      <c r="CU586" s="46" t="s">
        <v>264</v>
      </c>
      <c r="DA586" s="46" t="s">
        <v>246</v>
      </c>
      <c r="DB586" s="46" t="s">
        <v>246</v>
      </c>
      <c r="DC586" s="46" t="s">
        <v>246</v>
      </c>
      <c r="DD586" s="46" t="s">
        <v>246</v>
      </c>
      <c r="DE586" s="46" t="s">
        <v>246</v>
      </c>
      <c r="DF586" s="46" t="s">
        <v>246</v>
      </c>
      <c r="DG586" s="46" t="s">
        <v>246</v>
      </c>
      <c r="DH586" s="46" t="s">
        <v>247</v>
      </c>
      <c r="DK586" s="46" t="b">
        <f>vw_ET_Dataset_Public[[#This Row],[Event Location:  State PCODE]]=vw_ET_Dataset_Public[[#This Row],[Arrival from: Admin 1 PCODE]]</f>
        <v>1</v>
      </c>
      <c r="DL586" s="46" t="b">
        <f>vw_ET_Dataset_Public[[#This Row],[Event Location:  County PCODE]]=vw_ET_Dataset_Public[[#This Row],[Arrival from: Admin 2 PCODE]]</f>
        <v>1</v>
      </c>
      <c r="DM586" s="46" t="b">
        <f>vw_ET_Dataset_Public[[#This Row],[Event Location:  Payam PCODE]]=vw_ET_Dataset_Public[[#This Row],[Arrival from: Admin 3 PCODE]]</f>
        <v>0</v>
      </c>
      <c r="DN586" s="46" t="s">
        <v>3391</v>
      </c>
    </row>
    <row r="587" spans="1:118" x14ac:dyDescent="0.35">
      <c r="A587" s="46" t="s">
        <v>829</v>
      </c>
      <c r="B587" s="47">
        <v>44466</v>
      </c>
      <c r="C587" s="47">
        <v>44456</v>
      </c>
      <c r="D587" s="47">
        <v>44461</v>
      </c>
      <c r="E587" s="46" t="s">
        <v>260</v>
      </c>
      <c r="F587" s="46" t="s">
        <v>83</v>
      </c>
      <c r="G587" s="46" t="s">
        <v>704</v>
      </c>
      <c r="H587" s="46" t="s">
        <v>91</v>
      </c>
      <c r="I587" s="46" t="s">
        <v>831</v>
      </c>
      <c r="J587" s="46" t="s">
        <v>830</v>
      </c>
      <c r="K587" s="46" t="s">
        <v>832</v>
      </c>
      <c r="L587" s="46" t="s">
        <v>830</v>
      </c>
      <c r="M587" s="46">
        <v>7.7833332999999998</v>
      </c>
      <c r="N587" s="46">
        <v>31.766666699999998</v>
      </c>
      <c r="O587" s="46" t="s">
        <v>232</v>
      </c>
      <c r="P587" s="46" t="s">
        <v>233</v>
      </c>
      <c r="Q587" s="46" t="s">
        <v>6</v>
      </c>
      <c r="R587" s="46" t="b">
        <v>1</v>
      </c>
      <c r="U587" s="46" t="b">
        <v>1</v>
      </c>
      <c r="V587" s="46">
        <v>18</v>
      </c>
      <c r="W587" s="46">
        <v>98</v>
      </c>
      <c r="X587" s="46">
        <v>5</v>
      </c>
      <c r="Y587" s="46">
        <v>8</v>
      </c>
      <c r="Z587" s="46">
        <v>7</v>
      </c>
      <c r="AA587" s="46">
        <v>11</v>
      </c>
      <c r="AB587" s="46">
        <v>5</v>
      </c>
      <c r="AC587" s="46">
        <v>3</v>
      </c>
      <c r="AD587" s="46">
        <v>8</v>
      </c>
      <c r="AE587" s="46">
        <v>10</v>
      </c>
      <c r="AF587" s="46">
        <v>8</v>
      </c>
      <c r="AG587" s="46">
        <v>20</v>
      </c>
      <c r="AH587" s="46">
        <v>8</v>
      </c>
      <c r="AI587" s="46">
        <v>5</v>
      </c>
      <c r="AJ587" s="46">
        <v>39</v>
      </c>
      <c r="AK587" s="46">
        <v>59</v>
      </c>
      <c r="AL587" s="46">
        <v>31</v>
      </c>
      <c r="AM587" s="46">
        <v>8</v>
      </c>
      <c r="AN587" s="46">
        <v>98</v>
      </c>
      <c r="AO587" s="46" t="s">
        <v>12</v>
      </c>
      <c r="AP587" s="46" t="s">
        <v>48</v>
      </c>
      <c r="AR587" s="46" t="s">
        <v>272</v>
      </c>
      <c r="AV587" s="46" t="s">
        <v>255</v>
      </c>
      <c r="AX587" s="46" t="s">
        <v>65</v>
      </c>
      <c r="BD587" s="46" t="s">
        <v>237</v>
      </c>
      <c r="BP587" s="46" t="s">
        <v>237</v>
      </c>
      <c r="BQ587" s="46" t="s">
        <v>242</v>
      </c>
      <c r="BR587" s="46" t="s">
        <v>238</v>
      </c>
      <c r="BS587" s="46" t="s">
        <v>260</v>
      </c>
      <c r="BT587" s="46" t="s">
        <v>83</v>
      </c>
      <c r="BU587" s="46" t="s">
        <v>704</v>
      </c>
      <c r="BV587" s="46" t="s">
        <v>91</v>
      </c>
      <c r="BX587" s="46" t="s">
        <v>830</v>
      </c>
      <c r="BY587" s="46" t="s">
        <v>831</v>
      </c>
      <c r="CA587" s="46" t="s">
        <v>832</v>
      </c>
      <c r="CB587" s="46" t="s">
        <v>830</v>
      </c>
      <c r="CC587" s="46" t="s">
        <v>830</v>
      </c>
      <c r="CD587" s="46" t="s">
        <v>237</v>
      </c>
      <c r="CU587" s="46" t="s">
        <v>264</v>
      </c>
      <c r="DA587" s="46" t="s">
        <v>246</v>
      </c>
      <c r="DB587" s="46" t="s">
        <v>265</v>
      </c>
      <c r="DC587" s="46" t="s">
        <v>265</v>
      </c>
      <c r="DD587" s="46" t="s">
        <v>265</v>
      </c>
      <c r="DE587" s="46" t="s">
        <v>265</v>
      </c>
      <c r="DF587" s="46" t="s">
        <v>265</v>
      </c>
      <c r="DG587" s="46" t="s">
        <v>246</v>
      </c>
      <c r="DH587" s="46" t="s">
        <v>247</v>
      </c>
      <c r="DK587" s="46" t="b">
        <f>vw_ET_Dataset_Public[[#This Row],[Event Location:  State PCODE]]=vw_ET_Dataset_Public[[#This Row],[Arrival from: Admin 1 PCODE]]</f>
        <v>1</v>
      </c>
      <c r="DL587" s="46" t="b">
        <f>vw_ET_Dataset_Public[[#This Row],[Event Location:  County PCODE]]=vw_ET_Dataset_Public[[#This Row],[Arrival from: Admin 2 PCODE]]</f>
        <v>1</v>
      </c>
      <c r="DM587" s="46" t="b">
        <f>vw_ET_Dataset_Public[[#This Row],[Event Location:  Payam PCODE]]=vw_ET_Dataset_Public[[#This Row],[Arrival from: Admin 3 PCODE]]</f>
        <v>1</v>
      </c>
      <c r="DN587" s="46" t="s">
        <v>3390</v>
      </c>
    </row>
    <row r="588" spans="1:118" x14ac:dyDescent="0.35">
      <c r="A588" s="46" t="s">
        <v>2650</v>
      </c>
      <c r="B588" s="47">
        <v>44467</v>
      </c>
      <c r="C588" s="47">
        <v>44463</v>
      </c>
      <c r="D588" s="47">
        <v>44463</v>
      </c>
      <c r="E588" s="46" t="s">
        <v>841</v>
      </c>
      <c r="F588" s="46" t="s">
        <v>57</v>
      </c>
      <c r="G588" s="46" t="s">
        <v>1321</v>
      </c>
      <c r="H588" s="46" t="s">
        <v>98</v>
      </c>
      <c r="I588" s="46" t="s">
        <v>1322</v>
      </c>
      <c r="J588" s="46" t="s">
        <v>1320</v>
      </c>
      <c r="K588" s="46" t="s">
        <v>1366</v>
      </c>
      <c r="L588" s="46" t="s">
        <v>1367</v>
      </c>
      <c r="M588" s="46">
        <v>9.2560000000000002</v>
      </c>
      <c r="N588" s="46">
        <v>29.797000000000001</v>
      </c>
      <c r="O588" s="46" t="s">
        <v>232</v>
      </c>
      <c r="P588" s="46" t="s">
        <v>233</v>
      </c>
      <c r="Q588" s="46" t="s">
        <v>6</v>
      </c>
      <c r="U588" s="46" t="b">
        <v>1</v>
      </c>
      <c r="V588" s="46">
        <v>50</v>
      </c>
      <c r="W588" s="46">
        <v>300</v>
      </c>
      <c r="X588" s="46">
        <v>28</v>
      </c>
      <c r="Y588" s="46">
        <v>31</v>
      </c>
      <c r="Z588" s="46">
        <v>18</v>
      </c>
      <c r="AA588" s="46">
        <v>32</v>
      </c>
      <c r="AB588" s="46">
        <v>5</v>
      </c>
      <c r="AC588" s="46">
        <v>3</v>
      </c>
      <c r="AD588" s="46">
        <v>35</v>
      </c>
      <c r="AE588" s="46">
        <v>34</v>
      </c>
      <c r="AF588" s="46">
        <v>23</v>
      </c>
      <c r="AG588" s="46">
        <v>64</v>
      </c>
      <c r="AH588" s="46">
        <v>20</v>
      </c>
      <c r="AI588" s="46">
        <v>7</v>
      </c>
      <c r="AJ588" s="46">
        <v>117</v>
      </c>
      <c r="AK588" s="46">
        <v>183</v>
      </c>
      <c r="AL588" s="46">
        <v>128</v>
      </c>
      <c r="AM588" s="46">
        <v>10</v>
      </c>
      <c r="AN588" s="46">
        <v>300</v>
      </c>
      <c r="AO588" s="46" t="s">
        <v>13</v>
      </c>
      <c r="AP588" s="46" t="s">
        <v>48</v>
      </c>
      <c r="AR588" s="46" t="s">
        <v>272</v>
      </c>
      <c r="AV588" s="46" t="s">
        <v>255</v>
      </c>
      <c r="AX588" s="46" t="s">
        <v>65</v>
      </c>
      <c r="BD588" s="46" t="s">
        <v>256</v>
      </c>
      <c r="BL588" s="46" t="b">
        <v>1</v>
      </c>
      <c r="BP588" s="46" t="s">
        <v>237</v>
      </c>
      <c r="BQ588" s="46" t="s">
        <v>242</v>
      </c>
      <c r="BR588" s="46" t="s">
        <v>238</v>
      </c>
      <c r="BS588" s="46" t="s">
        <v>841</v>
      </c>
      <c r="BT588" s="46" t="s">
        <v>57</v>
      </c>
      <c r="BU588" s="46" t="s">
        <v>1321</v>
      </c>
      <c r="BV588" s="46" t="s">
        <v>98</v>
      </c>
      <c r="BX588" s="46" t="s">
        <v>1325</v>
      </c>
      <c r="BY588" s="46" t="s">
        <v>1327</v>
      </c>
      <c r="CA588" s="46" t="s">
        <v>1361</v>
      </c>
      <c r="CB588" s="46" t="s">
        <v>1360</v>
      </c>
      <c r="CC588" s="46" t="s">
        <v>1325</v>
      </c>
      <c r="CD588" s="46" t="s">
        <v>237</v>
      </c>
      <c r="CU588" s="46" t="s">
        <v>264</v>
      </c>
      <c r="DA588" s="46" t="s">
        <v>246</v>
      </c>
      <c r="DB588" s="46" t="s">
        <v>246</v>
      </c>
      <c r="DC588" s="46" t="s">
        <v>246</v>
      </c>
      <c r="DD588" s="46" t="s">
        <v>246</v>
      </c>
      <c r="DE588" s="46" t="s">
        <v>265</v>
      </c>
      <c r="DF588" s="46" t="s">
        <v>246</v>
      </c>
      <c r="DG588" s="46" t="s">
        <v>246</v>
      </c>
      <c r="DH588" s="46" t="s">
        <v>247</v>
      </c>
      <c r="DK588" s="46" t="b">
        <f>vw_ET_Dataset_Public[[#This Row],[Event Location:  State PCODE]]=vw_ET_Dataset_Public[[#This Row],[Arrival from: Admin 1 PCODE]]</f>
        <v>1</v>
      </c>
      <c r="DL588" s="46" t="b">
        <f>vw_ET_Dataset_Public[[#This Row],[Event Location:  County PCODE]]=vw_ET_Dataset_Public[[#This Row],[Arrival from: Admin 2 PCODE]]</f>
        <v>1</v>
      </c>
      <c r="DM588" s="46" t="b">
        <f>vw_ET_Dataset_Public[[#This Row],[Event Location:  Payam PCODE]]=vw_ET_Dataset_Public[[#This Row],[Arrival from: Admin 3 PCODE]]</f>
        <v>0</v>
      </c>
      <c r="DN588" s="46" t="s">
        <v>3391</v>
      </c>
    </row>
    <row r="589" spans="1:118" x14ac:dyDescent="0.35">
      <c r="A589" s="46" t="s">
        <v>317</v>
      </c>
      <c r="B589" s="47">
        <v>44467</v>
      </c>
      <c r="C589" s="47">
        <v>44464</v>
      </c>
      <c r="D589" s="47">
        <v>44464</v>
      </c>
      <c r="E589" s="46" t="s">
        <v>227</v>
      </c>
      <c r="F589" s="46" t="s">
        <v>80</v>
      </c>
      <c r="G589" s="46" t="s">
        <v>228</v>
      </c>
      <c r="H589" s="46" t="s">
        <v>81</v>
      </c>
      <c r="I589" s="46" t="s">
        <v>243</v>
      </c>
      <c r="J589" s="46" t="s">
        <v>239</v>
      </c>
      <c r="K589" s="46" t="s">
        <v>2554</v>
      </c>
      <c r="L589" s="46" t="s">
        <v>318</v>
      </c>
      <c r="M589" s="46">
        <v>4.8049999999999997</v>
      </c>
      <c r="N589" s="46">
        <v>31.608000000000001</v>
      </c>
      <c r="O589" s="46" t="s">
        <v>232</v>
      </c>
      <c r="P589" s="46" t="s">
        <v>271</v>
      </c>
      <c r="Q589" s="46" t="s">
        <v>6</v>
      </c>
      <c r="U589" s="46" t="b">
        <v>1</v>
      </c>
      <c r="V589" s="46">
        <v>36</v>
      </c>
      <c r="W589" s="46">
        <v>218</v>
      </c>
      <c r="X589" s="46">
        <v>11</v>
      </c>
      <c r="Y589" s="46">
        <v>15</v>
      </c>
      <c r="Z589" s="46">
        <v>24</v>
      </c>
      <c r="AA589" s="46">
        <v>32</v>
      </c>
      <c r="AB589" s="46">
        <v>11</v>
      </c>
      <c r="AC589" s="46">
        <v>6</v>
      </c>
      <c r="AD589" s="46">
        <v>12</v>
      </c>
      <c r="AE589" s="46">
        <v>18</v>
      </c>
      <c r="AF589" s="46">
        <v>29</v>
      </c>
      <c r="AG589" s="46">
        <v>39</v>
      </c>
      <c r="AH589" s="46">
        <v>14</v>
      </c>
      <c r="AI589" s="46">
        <v>7</v>
      </c>
      <c r="AJ589" s="46">
        <v>99</v>
      </c>
      <c r="AK589" s="46">
        <v>119</v>
      </c>
      <c r="AL589" s="46">
        <v>56</v>
      </c>
      <c r="AM589" s="46">
        <v>13</v>
      </c>
      <c r="AN589" s="46">
        <v>218</v>
      </c>
      <c r="AO589" s="46" t="s">
        <v>12</v>
      </c>
      <c r="AP589" s="46" t="s">
        <v>48</v>
      </c>
      <c r="AR589" s="46" t="s">
        <v>272</v>
      </c>
      <c r="AV589" s="46" t="s">
        <v>255</v>
      </c>
      <c r="AX589" s="46" t="s">
        <v>65</v>
      </c>
      <c r="BD589" s="46" t="s">
        <v>256</v>
      </c>
      <c r="BF589" s="46" t="b">
        <v>1</v>
      </c>
      <c r="BL589" s="46" t="b">
        <v>1</v>
      </c>
      <c r="BP589" s="46" t="s">
        <v>237</v>
      </c>
      <c r="BQ589" s="46" t="s">
        <v>242</v>
      </c>
      <c r="BR589" s="46" t="s">
        <v>238</v>
      </c>
      <c r="BS589" s="46" t="s">
        <v>227</v>
      </c>
      <c r="BT589" s="46" t="s">
        <v>80</v>
      </c>
      <c r="BU589" s="46" t="s">
        <v>228</v>
      </c>
      <c r="BV589" s="46" t="s">
        <v>81</v>
      </c>
      <c r="BX589" s="46" t="s">
        <v>239</v>
      </c>
      <c r="BY589" s="46" t="s">
        <v>243</v>
      </c>
      <c r="CA589" s="46" t="s">
        <v>244</v>
      </c>
      <c r="CB589" s="46" t="s">
        <v>240</v>
      </c>
      <c r="CC589" s="46" t="s">
        <v>319</v>
      </c>
      <c r="CD589" s="46" t="s">
        <v>237</v>
      </c>
      <c r="CU589" s="46" t="s">
        <v>264</v>
      </c>
      <c r="DA589" s="46" t="s">
        <v>265</v>
      </c>
      <c r="DB589" s="46" t="s">
        <v>265</v>
      </c>
      <c r="DC589" s="46" t="s">
        <v>246</v>
      </c>
      <c r="DD589" s="46" t="s">
        <v>246</v>
      </c>
      <c r="DE589" s="46" t="s">
        <v>265</v>
      </c>
      <c r="DF589" s="46" t="s">
        <v>265</v>
      </c>
      <c r="DG589" s="46" t="s">
        <v>246</v>
      </c>
      <c r="DH589" s="46" t="s">
        <v>247</v>
      </c>
      <c r="DK589" s="46" t="b">
        <f>vw_ET_Dataset_Public[[#This Row],[Event Location:  State PCODE]]=vw_ET_Dataset_Public[[#This Row],[Arrival from: Admin 1 PCODE]]</f>
        <v>1</v>
      </c>
      <c r="DL589" s="46" t="b">
        <f>vw_ET_Dataset_Public[[#This Row],[Event Location:  County PCODE]]=vw_ET_Dataset_Public[[#This Row],[Arrival from: Admin 2 PCODE]]</f>
        <v>1</v>
      </c>
      <c r="DM589" s="46" t="b">
        <f>vw_ET_Dataset_Public[[#This Row],[Event Location:  Payam PCODE]]=vw_ET_Dataset_Public[[#This Row],[Arrival from: Admin 3 PCODE]]</f>
        <v>1</v>
      </c>
      <c r="DN589" s="46" t="s">
        <v>3390</v>
      </c>
    </row>
    <row r="590" spans="1:118" x14ac:dyDescent="0.35">
      <c r="A590" s="46" t="s">
        <v>2652</v>
      </c>
      <c r="B590" s="47">
        <v>44468</v>
      </c>
      <c r="C590" s="47">
        <v>44463</v>
      </c>
      <c r="D590" s="47">
        <v>44463</v>
      </c>
      <c r="E590" s="46" t="s">
        <v>841</v>
      </c>
      <c r="F590" s="46" t="s">
        <v>57</v>
      </c>
      <c r="G590" s="46" t="s">
        <v>1321</v>
      </c>
      <c r="H590" s="46" t="s">
        <v>98</v>
      </c>
      <c r="I590" s="46" t="s">
        <v>1322</v>
      </c>
      <c r="J590" s="46" t="s">
        <v>1320</v>
      </c>
      <c r="K590" s="46" t="s">
        <v>1366</v>
      </c>
      <c r="L590" s="46" t="s">
        <v>1367</v>
      </c>
      <c r="M590" s="46">
        <v>9.2560000000000002</v>
      </c>
      <c r="N590" s="46">
        <v>29.797000000000001</v>
      </c>
      <c r="O590" s="46" t="s">
        <v>232</v>
      </c>
      <c r="P590" s="46" t="s">
        <v>233</v>
      </c>
      <c r="Q590" s="46" t="s">
        <v>6</v>
      </c>
      <c r="U590" s="46" t="b">
        <v>1</v>
      </c>
      <c r="V590" s="46">
        <v>51</v>
      </c>
      <c r="W590" s="46">
        <v>296</v>
      </c>
      <c r="X590" s="46">
        <v>27</v>
      </c>
      <c r="Y590" s="46">
        <v>18</v>
      </c>
      <c r="Z590" s="46">
        <v>23</v>
      </c>
      <c r="AA590" s="46">
        <v>33</v>
      </c>
      <c r="AB590" s="46">
        <v>17</v>
      </c>
      <c r="AC590" s="46">
        <v>3</v>
      </c>
      <c r="AD590" s="46">
        <v>37</v>
      </c>
      <c r="AE590" s="46">
        <v>21</v>
      </c>
      <c r="AF590" s="46">
        <v>18</v>
      </c>
      <c r="AG590" s="46">
        <v>69</v>
      </c>
      <c r="AH590" s="46">
        <v>25</v>
      </c>
      <c r="AI590" s="46">
        <v>5</v>
      </c>
      <c r="AJ590" s="46">
        <v>121</v>
      </c>
      <c r="AK590" s="46">
        <v>175</v>
      </c>
      <c r="AL590" s="46">
        <v>103</v>
      </c>
      <c r="AM590" s="46">
        <v>8</v>
      </c>
      <c r="AN590" s="46">
        <v>296</v>
      </c>
      <c r="AO590" s="46" t="s">
        <v>13</v>
      </c>
      <c r="AP590" s="46" t="s">
        <v>48</v>
      </c>
      <c r="AR590" s="46" t="s">
        <v>272</v>
      </c>
      <c r="AV590" s="46" t="s">
        <v>255</v>
      </c>
      <c r="AX590" s="46" t="s">
        <v>65</v>
      </c>
      <c r="BD590" s="46" t="s">
        <v>237</v>
      </c>
      <c r="BP590" s="46" t="s">
        <v>237</v>
      </c>
      <c r="BQ590" s="46" t="s">
        <v>242</v>
      </c>
      <c r="BR590" s="46" t="s">
        <v>238</v>
      </c>
      <c r="BS590" s="46" t="s">
        <v>841</v>
      </c>
      <c r="BT590" s="46" t="s">
        <v>57</v>
      </c>
      <c r="BU590" s="46" t="s">
        <v>1321</v>
      </c>
      <c r="BV590" s="46" t="s">
        <v>98</v>
      </c>
      <c r="BX590" s="46" t="s">
        <v>1320</v>
      </c>
      <c r="BY590" s="46" t="s">
        <v>1322</v>
      </c>
      <c r="CA590" s="46" t="s">
        <v>244</v>
      </c>
      <c r="CB590" s="46" t="s">
        <v>240</v>
      </c>
      <c r="CC590" s="46" t="s">
        <v>2653</v>
      </c>
      <c r="CD590" s="46" t="s">
        <v>237</v>
      </c>
      <c r="CU590" s="46" t="s">
        <v>264</v>
      </c>
      <c r="DA590" s="46" t="s">
        <v>246</v>
      </c>
      <c r="DB590" s="46" t="s">
        <v>246</v>
      </c>
      <c r="DC590" s="46" t="s">
        <v>246</v>
      </c>
      <c r="DD590" s="46" t="s">
        <v>246</v>
      </c>
      <c r="DE590" s="46" t="s">
        <v>246</v>
      </c>
      <c r="DF590" s="46" t="s">
        <v>246</v>
      </c>
      <c r="DG590" s="46" t="s">
        <v>246</v>
      </c>
      <c r="DH590" s="46" t="s">
        <v>247</v>
      </c>
      <c r="DK590" s="46" t="b">
        <f>vw_ET_Dataset_Public[[#This Row],[Event Location:  State PCODE]]=vw_ET_Dataset_Public[[#This Row],[Arrival from: Admin 1 PCODE]]</f>
        <v>1</v>
      </c>
      <c r="DL590" s="46" t="b">
        <f>vw_ET_Dataset_Public[[#This Row],[Event Location:  County PCODE]]=vw_ET_Dataset_Public[[#This Row],[Arrival from: Admin 2 PCODE]]</f>
        <v>1</v>
      </c>
      <c r="DM590" s="46" t="b">
        <f>vw_ET_Dataset_Public[[#This Row],[Event Location:  Payam PCODE]]=vw_ET_Dataset_Public[[#This Row],[Arrival from: Admin 3 PCODE]]</f>
        <v>1</v>
      </c>
      <c r="DN590" s="46" t="s">
        <v>3390</v>
      </c>
    </row>
    <row r="591" spans="1:118" x14ac:dyDescent="0.35">
      <c r="A591" s="46" t="s">
        <v>636</v>
      </c>
      <c r="B591" s="47">
        <v>44468</v>
      </c>
      <c r="C591" s="47">
        <v>44463</v>
      </c>
      <c r="D591" s="47">
        <v>44468</v>
      </c>
      <c r="E591" s="46" t="s">
        <v>260</v>
      </c>
      <c r="F591" s="46" t="s">
        <v>83</v>
      </c>
      <c r="G591" s="46" t="s">
        <v>638</v>
      </c>
      <c r="H591" s="46" t="s">
        <v>92</v>
      </c>
      <c r="I591" s="46" t="s">
        <v>639</v>
      </c>
      <c r="J591" s="46" t="s">
        <v>637</v>
      </c>
      <c r="K591" s="46" t="s">
        <v>640</v>
      </c>
      <c r="L591" s="46" t="s">
        <v>641</v>
      </c>
      <c r="M591" s="46">
        <v>6.2</v>
      </c>
      <c r="N591" s="46">
        <v>31.83</v>
      </c>
      <c r="O591" s="46" t="s">
        <v>232</v>
      </c>
      <c r="P591" s="46" t="s">
        <v>382</v>
      </c>
      <c r="Q591" s="46" t="s">
        <v>6</v>
      </c>
      <c r="U591" s="46" t="b">
        <v>1</v>
      </c>
      <c r="V591" s="46">
        <v>50</v>
      </c>
      <c r="W591" s="46">
        <v>272</v>
      </c>
      <c r="X591" s="46">
        <v>1</v>
      </c>
      <c r="Y591" s="46">
        <v>11</v>
      </c>
      <c r="Z591" s="46">
        <v>32</v>
      </c>
      <c r="AA591" s="46">
        <v>41</v>
      </c>
      <c r="AB591" s="46">
        <v>25</v>
      </c>
      <c r="AC591" s="46">
        <v>12</v>
      </c>
      <c r="AD591" s="46">
        <v>2</v>
      </c>
      <c r="AE591" s="46">
        <v>12</v>
      </c>
      <c r="AF591" s="46">
        <v>37</v>
      </c>
      <c r="AG591" s="46">
        <v>50</v>
      </c>
      <c r="AH591" s="46">
        <v>36</v>
      </c>
      <c r="AI591" s="46">
        <v>13</v>
      </c>
      <c r="AJ591" s="46">
        <v>122</v>
      </c>
      <c r="AK591" s="46">
        <v>150</v>
      </c>
      <c r="AL591" s="46">
        <v>26</v>
      </c>
      <c r="AM591" s="46">
        <v>25</v>
      </c>
      <c r="AN591" s="46">
        <v>272</v>
      </c>
      <c r="AO591" s="46" t="s">
        <v>13</v>
      </c>
      <c r="AP591" s="46" t="s">
        <v>48</v>
      </c>
      <c r="AR591" s="46" t="s">
        <v>272</v>
      </c>
      <c r="AV591" s="46" t="s">
        <v>255</v>
      </c>
      <c r="AX591" s="46" t="s">
        <v>65</v>
      </c>
      <c r="BD591" s="46" t="s">
        <v>256</v>
      </c>
      <c r="BF591" s="46" t="b">
        <v>1</v>
      </c>
      <c r="BJ591" s="46" t="b">
        <v>1</v>
      </c>
      <c r="BL591" s="46" t="b">
        <v>1</v>
      </c>
      <c r="BP591" s="46" t="s">
        <v>237</v>
      </c>
      <c r="BQ591" s="46" t="s">
        <v>242</v>
      </c>
      <c r="BR591" s="46" t="s">
        <v>238</v>
      </c>
      <c r="BS591" s="46" t="s">
        <v>260</v>
      </c>
      <c r="BT591" s="46" t="s">
        <v>83</v>
      </c>
      <c r="BU591" s="46" t="s">
        <v>638</v>
      </c>
      <c r="BV591" s="46" t="s">
        <v>92</v>
      </c>
      <c r="BX591" s="46" t="s">
        <v>642</v>
      </c>
      <c r="BY591" s="46" t="s">
        <v>644</v>
      </c>
      <c r="CA591" s="46" t="s">
        <v>645</v>
      </c>
      <c r="CB591" s="46" t="s">
        <v>643</v>
      </c>
      <c r="CC591" s="46" t="s">
        <v>642</v>
      </c>
      <c r="CD591" s="46" t="s">
        <v>237</v>
      </c>
      <c r="CU591" s="46" t="s">
        <v>264</v>
      </c>
      <c r="DA591" s="46" t="s">
        <v>265</v>
      </c>
      <c r="DB591" s="46" t="s">
        <v>245</v>
      </c>
      <c r="DC591" s="46" t="s">
        <v>265</v>
      </c>
      <c r="DD591" s="46" t="s">
        <v>265</v>
      </c>
      <c r="DE591" s="46" t="s">
        <v>265</v>
      </c>
      <c r="DF591" s="46" t="s">
        <v>265</v>
      </c>
      <c r="DG591" s="46" t="s">
        <v>265</v>
      </c>
      <c r="DH591" s="46" t="s">
        <v>247</v>
      </c>
      <c r="DK591" s="46" t="b">
        <f>vw_ET_Dataset_Public[[#This Row],[Event Location:  State PCODE]]=vw_ET_Dataset_Public[[#This Row],[Arrival from: Admin 1 PCODE]]</f>
        <v>1</v>
      </c>
      <c r="DL591" s="46" t="b">
        <f>vw_ET_Dataset_Public[[#This Row],[Event Location:  County PCODE]]=vw_ET_Dataset_Public[[#This Row],[Arrival from: Admin 2 PCODE]]</f>
        <v>1</v>
      </c>
      <c r="DM591" s="46" t="b">
        <f>vw_ET_Dataset_Public[[#This Row],[Event Location:  Payam PCODE]]=vw_ET_Dataset_Public[[#This Row],[Arrival from: Admin 3 PCODE]]</f>
        <v>0</v>
      </c>
      <c r="DN591" s="46" t="s">
        <v>3391</v>
      </c>
    </row>
    <row r="592" spans="1:118" x14ac:dyDescent="0.35">
      <c r="A592" s="46" t="s">
        <v>646</v>
      </c>
      <c r="B592" s="47">
        <v>44468</v>
      </c>
      <c r="C592" s="47">
        <v>44463</v>
      </c>
      <c r="D592" s="47">
        <v>44468</v>
      </c>
      <c r="E592" s="46" t="s">
        <v>260</v>
      </c>
      <c r="F592" s="46" t="s">
        <v>83</v>
      </c>
      <c r="G592" s="46" t="s">
        <v>638</v>
      </c>
      <c r="H592" s="46" t="s">
        <v>92</v>
      </c>
      <c r="I592" s="46" t="s">
        <v>644</v>
      </c>
      <c r="J592" s="46" t="s">
        <v>642</v>
      </c>
      <c r="K592" s="46" t="s">
        <v>647</v>
      </c>
      <c r="L592" s="46" t="s">
        <v>2885</v>
      </c>
      <c r="M592" s="46">
        <v>6.2164200000000003</v>
      </c>
      <c r="N592" s="46">
        <v>31.605</v>
      </c>
      <c r="O592" s="46" t="s">
        <v>232</v>
      </c>
      <c r="P592" s="46" t="s">
        <v>382</v>
      </c>
      <c r="Q592" s="46" t="s">
        <v>6</v>
      </c>
      <c r="R592" s="46" t="b">
        <v>0</v>
      </c>
      <c r="S592" s="46" t="b">
        <v>0</v>
      </c>
      <c r="T592" s="46" t="b">
        <v>0</v>
      </c>
      <c r="U592" s="46" t="b">
        <v>1</v>
      </c>
      <c r="V592" s="46">
        <v>55</v>
      </c>
      <c r="W592" s="46">
        <v>302</v>
      </c>
      <c r="X592" s="46">
        <v>1</v>
      </c>
      <c r="Y592" s="46">
        <v>11</v>
      </c>
      <c r="Z592" s="46">
        <v>37</v>
      </c>
      <c r="AA592" s="46">
        <v>41</v>
      </c>
      <c r="AB592" s="46">
        <v>30</v>
      </c>
      <c r="AC592" s="46">
        <v>12</v>
      </c>
      <c r="AD592" s="46">
        <v>2</v>
      </c>
      <c r="AE592" s="46">
        <v>12</v>
      </c>
      <c r="AF592" s="46">
        <v>42</v>
      </c>
      <c r="AG592" s="46">
        <v>60</v>
      </c>
      <c r="AH592" s="46">
        <v>36</v>
      </c>
      <c r="AI592" s="46">
        <v>18</v>
      </c>
      <c r="AJ592" s="46">
        <v>132</v>
      </c>
      <c r="AK592" s="46">
        <v>170</v>
      </c>
      <c r="AL592" s="46">
        <v>26</v>
      </c>
      <c r="AM592" s="46">
        <v>30</v>
      </c>
      <c r="AN592" s="46">
        <v>302</v>
      </c>
      <c r="AO592" s="46" t="s">
        <v>13</v>
      </c>
      <c r="AP592" s="46" t="s">
        <v>48</v>
      </c>
      <c r="AR592" s="46" t="s">
        <v>272</v>
      </c>
      <c r="AV592" s="46" t="s">
        <v>255</v>
      </c>
      <c r="AX592" s="46" t="s">
        <v>65</v>
      </c>
      <c r="BD592" s="46" t="s">
        <v>256</v>
      </c>
      <c r="BE592" s="46" t="b">
        <v>0</v>
      </c>
      <c r="BF592" s="46" t="b">
        <v>1</v>
      </c>
      <c r="BG592" s="46" t="b">
        <v>0</v>
      </c>
      <c r="BH592" s="46" t="b">
        <v>1</v>
      </c>
      <c r="BI592" s="46" t="b">
        <v>0</v>
      </c>
      <c r="BJ592" s="46" t="b">
        <v>1</v>
      </c>
      <c r="BK592" s="46" t="b">
        <v>0</v>
      </c>
      <c r="BL592" s="46" t="b">
        <v>1</v>
      </c>
      <c r="BM592" s="46" t="b">
        <v>0</v>
      </c>
      <c r="BO592" s="46" t="b">
        <v>0</v>
      </c>
      <c r="BP592" s="46" t="s">
        <v>237</v>
      </c>
      <c r="BQ592" s="46" t="s">
        <v>242</v>
      </c>
      <c r="BR592" s="46" t="s">
        <v>238</v>
      </c>
      <c r="BS592" s="46" t="s">
        <v>260</v>
      </c>
      <c r="BT592" s="46" t="s">
        <v>83</v>
      </c>
      <c r="BU592" s="46" t="s">
        <v>638</v>
      </c>
      <c r="BV592" s="46" t="s">
        <v>92</v>
      </c>
      <c r="BX592" s="46" t="s">
        <v>642</v>
      </c>
      <c r="BY592" s="46" t="s">
        <v>644</v>
      </c>
      <c r="CA592" s="46" t="s">
        <v>649</v>
      </c>
      <c r="CB592" s="46" t="s">
        <v>648</v>
      </c>
      <c r="CC592" s="46" t="s">
        <v>642</v>
      </c>
      <c r="CD592" s="46" t="s">
        <v>237</v>
      </c>
      <c r="CU592" s="46" t="s">
        <v>264</v>
      </c>
      <c r="DA592" s="46" t="s">
        <v>265</v>
      </c>
      <c r="DB592" s="46" t="s">
        <v>245</v>
      </c>
      <c r="DC592" s="46" t="s">
        <v>265</v>
      </c>
      <c r="DD592" s="46" t="s">
        <v>265</v>
      </c>
      <c r="DE592" s="46" t="s">
        <v>265</v>
      </c>
      <c r="DF592" s="46" t="s">
        <v>265</v>
      </c>
      <c r="DG592" s="46" t="s">
        <v>245</v>
      </c>
      <c r="DH592" s="46" t="s">
        <v>247</v>
      </c>
      <c r="DK592" s="46" t="b">
        <f>vw_ET_Dataset_Public[[#This Row],[Event Location:  State PCODE]]=vw_ET_Dataset_Public[[#This Row],[Arrival from: Admin 1 PCODE]]</f>
        <v>1</v>
      </c>
      <c r="DL592" s="46" t="b">
        <f>vw_ET_Dataset_Public[[#This Row],[Event Location:  County PCODE]]=vw_ET_Dataset_Public[[#This Row],[Arrival from: Admin 2 PCODE]]</f>
        <v>1</v>
      </c>
      <c r="DM592" s="46" t="b">
        <f>vw_ET_Dataset_Public[[#This Row],[Event Location:  Payam PCODE]]=vw_ET_Dataset_Public[[#This Row],[Arrival from: Admin 3 PCODE]]</f>
        <v>1</v>
      </c>
      <c r="DN592" s="46" t="s">
        <v>3390</v>
      </c>
    </row>
    <row r="593" spans="1:118" x14ac:dyDescent="0.35">
      <c r="A593" s="46" t="s">
        <v>2918</v>
      </c>
      <c r="B593" s="47">
        <v>44470</v>
      </c>
      <c r="C593" s="47">
        <v>44453</v>
      </c>
      <c r="D593" s="47">
        <v>44453</v>
      </c>
      <c r="E593" s="46" t="s">
        <v>841</v>
      </c>
      <c r="F593" s="46" t="s">
        <v>57</v>
      </c>
      <c r="G593" s="46" t="s">
        <v>1054</v>
      </c>
      <c r="H593" s="46" t="s">
        <v>100</v>
      </c>
      <c r="I593" s="46" t="s">
        <v>1116</v>
      </c>
      <c r="J593" s="46" t="s">
        <v>1115</v>
      </c>
      <c r="K593" s="46" t="s">
        <v>2919</v>
      </c>
      <c r="L593" s="46" t="s">
        <v>2920</v>
      </c>
      <c r="M593" s="46">
        <v>8.2974701070000005</v>
      </c>
      <c r="N593" s="46">
        <v>30.121357</v>
      </c>
      <c r="O593" s="46" t="s">
        <v>253</v>
      </c>
      <c r="P593" s="46" t="s">
        <v>233</v>
      </c>
      <c r="Q593" s="46" t="s">
        <v>6</v>
      </c>
      <c r="R593" s="46" t="b">
        <v>0</v>
      </c>
      <c r="S593" s="46" t="b">
        <v>0</v>
      </c>
      <c r="T593" s="46" t="b">
        <v>0</v>
      </c>
      <c r="U593" s="46" t="b">
        <v>1</v>
      </c>
      <c r="V593" s="46">
        <v>241</v>
      </c>
      <c r="W593" s="46">
        <v>1830</v>
      </c>
      <c r="X593" s="46">
        <v>121</v>
      </c>
      <c r="Y593" s="46">
        <v>225</v>
      </c>
      <c r="Z593" s="46">
        <v>209</v>
      </c>
      <c r="AA593" s="46">
        <v>85</v>
      </c>
      <c r="AB593" s="46">
        <v>63</v>
      </c>
      <c r="AC593" s="46">
        <v>18</v>
      </c>
      <c r="AD593" s="46">
        <v>129</v>
      </c>
      <c r="AE593" s="46">
        <v>255</v>
      </c>
      <c r="AF593" s="46">
        <v>201</v>
      </c>
      <c r="AG593" s="46">
        <v>395</v>
      </c>
      <c r="AH593" s="46">
        <v>97</v>
      </c>
      <c r="AI593" s="46">
        <v>32</v>
      </c>
      <c r="AJ593" s="46">
        <v>721</v>
      </c>
      <c r="AK593" s="46">
        <v>1109</v>
      </c>
      <c r="AL593" s="46">
        <v>730</v>
      </c>
      <c r="AM593" s="46">
        <v>50</v>
      </c>
      <c r="AN593" s="46">
        <v>1830</v>
      </c>
      <c r="AO593" s="46" t="s">
        <v>12</v>
      </c>
      <c r="AP593" s="46" t="s">
        <v>48</v>
      </c>
      <c r="AR593" s="46" t="s">
        <v>264</v>
      </c>
      <c r="AV593" s="46" t="s">
        <v>255</v>
      </c>
      <c r="AX593" s="46" t="s">
        <v>65</v>
      </c>
      <c r="BD593" s="46" t="s">
        <v>256</v>
      </c>
      <c r="BE593" s="46" t="b">
        <v>0</v>
      </c>
      <c r="BF593" s="46" t="b">
        <v>1</v>
      </c>
      <c r="BG593" s="46" t="b">
        <v>0</v>
      </c>
      <c r="BH593" s="46" t="b">
        <v>0</v>
      </c>
      <c r="BI593" s="46" t="b">
        <v>0</v>
      </c>
      <c r="BJ593" s="46" t="b">
        <v>1</v>
      </c>
      <c r="BK593" s="46" t="b">
        <v>0</v>
      </c>
      <c r="BL593" s="46" t="b">
        <v>0</v>
      </c>
      <c r="BM593" s="46" t="b">
        <v>0</v>
      </c>
      <c r="BO593" s="46" t="b">
        <v>0</v>
      </c>
      <c r="BP593" s="46" t="s">
        <v>237</v>
      </c>
      <c r="BQ593" s="46" t="s">
        <v>242</v>
      </c>
      <c r="BR593" s="46" t="s">
        <v>238</v>
      </c>
      <c r="BS593" s="46" t="s">
        <v>841</v>
      </c>
      <c r="BT593" s="46" t="s">
        <v>57</v>
      </c>
      <c r="BU593" s="46" t="s">
        <v>1054</v>
      </c>
      <c r="BV593" s="46" t="s">
        <v>100</v>
      </c>
      <c r="BX593" s="46" t="s">
        <v>1115</v>
      </c>
      <c r="BY593" s="46" t="s">
        <v>1116</v>
      </c>
      <c r="CA593" s="46" t="s">
        <v>2919</v>
      </c>
      <c r="CB593" s="46" t="s">
        <v>2920</v>
      </c>
      <c r="CC593" s="46" t="s">
        <v>1115</v>
      </c>
      <c r="CD593" s="46" t="s">
        <v>237</v>
      </c>
      <c r="CU593" s="46" t="s">
        <v>264</v>
      </c>
      <c r="DA593" s="46" t="s">
        <v>246</v>
      </c>
      <c r="DB593" s="46" t="s">
        <v>245</v>
      </c>
      <c r="DC593" s="46" t="s">
        <v>245</v>
      </c>
      <c r="DD593" s="46" t="s">
        <v>246</v>
      </c>
      <c r="DE593" s="46" t="s">
        <v>245</v>
      </c>
      <c r="DF593" s="46" t="s">
        <v>245</v>
      </c>
      <c r="DG593" s="46" t="s">
        <v>246</v>
      </c>
      <c r="DH593" s="46" t="s">
        <v>247</v>
      </c>
      <c r="DK593" s="46" t="b">
        <f>vw_ET_Dataset_Public[[#This Row],[Event Location:  State PCODE]]=vw_ET_Dataset_Public[[#This Row],[Arrival from: Admin 1 PCODE]]</f>
        <v>1</v>
      </c>
      <c r="DL593" s="46" t="b">
        <f>vw_ET_Dataset_Public[[#This Row],[Event Location:  County PCODE]]=vw_ET_Dataset_Public[[#This Row],[Arrival from: Admin 2 PCODE]]</f>
        <v>1</v>
      </c>
      <c r="DM593" s="46" t="b">
        <f>vw_ET_Dataset_Public[[#This Row],[Event Location:  Payam PCODE]]=vw_ET_Dataset_Public[[#This Row],[Arrival from: Admin 3 PCODE]]</f>
        <v>1</v>
      </c>
      <c r="DN593" s="46" t="s">
        <v>3390</v>
      </c>
    </row>
    <row r="594" spans="1:118" x14ac:dyDescent="0.35">
      <c r="A594" s="46" t="s">
        <v>3032</v>
      </c>
      <c r="B594" s="47">
        <v>44471</v>
      </c>
      <c r="C594" s="47">
        <v>44465</v>
      </c>
      <c r="D594" s="47">
        <v>44471</v>
      </c>
      <c r="E594" s="46" t="s">
        <v>1626</v>
      </c>
      <c r="F594" s="46" t="s">
        <v>111</v>
      </c>
      <c r="G594" s="46" t="s">
        <v>1652</v>
      </c>
      <c r="H594" s="46" t="s">
        <v>1649</v>
      </c>
      <c r="I594" s="46" t="s">
        <v>1898</v>
      </c>
      <c r="J594" s="46" t="s">
        <v>1897</v>
      </c>
      <c r="K594" s="46" t="s">
        <v>3302</v>
      </c>
      <c r="L594" s="46" t="s">
        <v>3033</v>
      </c>
      <c r="M594" s="46">
        <v>7.9020000000000001</v>
      </c>
      <c r="N594" s="46">
        <v>28.399000000000001</v>
      </c>
      <c r="O594" s="46" t="s">
        <v>232</v>
      </c>
      <c r="P594" s="46" t="s">
        <v>233</v>
      </c>
      <c r="Q594" s="46" t="s">
        <v>24</v>
      </c>
      <c r="R594" s="46" t="b">
        <v>1</v>
      </c>
      <c r="V594" s="46">
        <v>59</v>
      </c>
      <c r="W594" s="46">
        <v>309</v>
      </c>
      <c r="X594" s="46">
        <v>15</v>
      </c>
      <c r="Y594" s="46">
        <v>25</v>
      </c>
      <c r="Z594" s="46">
        <v>40</v>
      </c>
      <c r="AA594" s="46">
        <v>32</v>
      </c>
      <c r="AB594" s="46">
        <v>13</v>
      </c>
      <c r="AC594" s="46">
        <v>7</v>
      </c>
      <c r="AD594" s="46">
        <v>20</v>
      </c>
      <c r="AE594" s="46">
        <v>33</v>
      </c>
      <c r="AF594" s="46">
        <v>54</v>
      </c>
      <c r="AG594" s="46">
        <v>37</v>
      </c>
      <c r="AH594" s="46">
        <v>21</v>
      </c>
      <c r="AI594" s="46">
        <v>12</v>
      </c>
      <c r="AJ594" s="46">
        <v>132</v>
      </c>
      <c r="AK594" s="46">
        <v>177</v>
      </c>
      <c r="AL594" s="46">
        <v>93</v>
      </c>
      <c r="AM594" s="46">
        <v>19</v>
      </c>
      <c r="AN594" s="46">
        <v>309</v>
      </c>
      <c r="AP594" s="46" t="s">
        <v>48</v>
      </c>
      <c r="AR594" s="46" t="s">
        <v>234</v>
      </c>
      <c r="AU594" s="46" t="b">
        <v>1</v>
      </c>
      <c r="AV594" s="46" t="s">
        <v>255</v>
      </c>
      <c r="AX594" s="46" t="s">
        <v>305</v>
      </c>
      <c r="BD594" s="46" t="s">
        <v>256</v>
      </c>
      <c r="BE594" s="46" t="b">
        <v>1</v>
      </c>
      <c r="BF594" s="46" t="b">
        <v>1</v>
      </c>
      <c r="BP594" s="46" t="s">
        <v>237</v>
      </c>
      <c r="BQ594" s="46" t="s">
        <v>242</v>
      </c>
      <c r="BR594" s="46" t="s">
        <v>238</v>
      </c>
      <c r="BS594" s="46" t="s">
        <v>1626</v>
      </c>
      <c r="BT594" s="46" t="s">
        <v>111</v>
      </c>
      <c r="BU594" s="46" t="s">
        <v>1652</v>
      </c>
      <c r="BV594" s="46" t="s">
        <v>1649</v>
      </c>
      <c r="BX594" s="46" t="s">
        <v>1897</v>
      </c>
      <c r="BY594" s="46" t="s">
        <v>1898</v>
      </c>
      <c r="CA594" s="46" t="s">
        <v>1905</v>
      </c>
      <c r="CB594" s="46" t="s">
        <v>1906</v>
      </c>
      <c r="CC594" s="46" t="s">
        <v>1897</v>
      </c>
      <c r="CU594" s="46" t="s">
        <v>237</v>
      </c>
      <c r="DA594" s="46" t="s">
        <v>245</v>
      </c>
      <c r="DB594" s="46" t="s">
        <v>245</v>
      </c>
      <c r="DC594" s="46" t="s">
        <v>265</v>
      </c>
      <c r="DD594" s="46" t="s">
        <v>265</v>
      </c>
      <c r="DE594" s="46" t="s">
        <v>265</v>
      </c>
      <c r="DF594" s="46" t="s">
        <v>265</v>
      </c>
      <c r="DG594" s="46" t="s">
        <v>246</v>
      </c>
      <c r="DH594" s="46" t="s">
        <v>247</v>
      </c>
      <c r="DK594" s="46" t="b">
        <f>vw_ET_Dataset_Public[[#This Row],[Event Location:  State PCODE]]=vw_ET_Dataset_Public[[#This Row],[Arrival from: Admin 1 PCODE]]</f>
        <v>1</v>
      </c>
      <c r="DL594" s="46" t="b">
        <f>vw_ET_Dataset_Public[[#This Row],[Event Location:  County PCODE]]=vw_ET_Dataset_Public[[#This Row],[Arrival from: Admin 2 PCODE]]</f>
        <v>1</v>
      </c>
      <c r="DM594" s="46" t="b">
        <f>vw_ET_Dataset_Public[[#This Row],[Event Location:  Payam PCODE]]=vw_ET_Dataset_Public[[#This Row],[Arrival from: Admin 3 PCODE]]</f>
        <v>1</v>
      </c>
      <c r="DN594" s="46" t="s">
        <v>3390</v>
      </c>
    </row>
    <row r="595" spans="1:118" x14ac:dyDescent="0.35">
      <c r="A595" s="46" t="s">
        <v>2784</v>
      </c>
      <c r="B595" s="47">
        <v>44472</v>
      </c>
      <c r="C595" s="47">
        <v>44469</v>
      </c>
      <c r="D595" s="47">
        <v>44469</v>
      </c>
      <c r="E595" s="46" t="s">
        <v>841</v>
      </c>
      <c r="F595" s="46" t="s">
        <v>57</v>
      </c>
      <c r="G595" s="46" t="s">
        <v>1321</v>
      </c>
      <c r="H595" s="46" t="s">
        <v>98</v>
      </c>
      <c r="I595" s="46" t="s">
        <v>1403</v>
      </c>
      <c r="J595" s="46" t="s">
        <v>98</v>
      </c>
      <c r="K595" s="46" t="s">
        <v>1404</v>
      </c>
      <c r="L595" s="46" t="s">
        <v>1402</v>
      </c>
      <c r="M595" s="46">
        <v>9.2894232999999993</v>
      </c>
      <c r="N595" s="46">
        <v>29.789508399999999</v>
      </c>
      <c r="O595" s="46" t="s">
        <v>232</v>
      </c>
      <c r="P595" s="46" t="s">
        <v>233</v>
      </c>
      <c r="Q595" s="46" t="s">
        <v>6</v>
      </c>
      <c r="R595" s="46" t="b">
        <v>0</v>
      </c>
      <c r="S595" s="46" t="b">
        <v>0</v>
      </c>
      <c r="T595" s="46" t="b">
        <v>0</v>
      </c>
      <c r="U595" s="46" t="b">
        <v>1</v>
      </c>
      <c r="V595" s="46">
        <v>13</v>
      </c>
      <c r="W595" s="46">
        <v>51</v>
      </c>
      <c r="X595" s="46">
        <v>1</v>
      </c>
      <c r="Y595" s="46">
        <v>2</v>
      </c>
      <c r="Z595" s="46">
        <v>7</v>
      </c>
      <c r="AA595" s="46">
        <v>6</v>
      </c>
      <c r="AB595" s="46">
        <v>5</v>
      </c>
      <c r="AC595" s="46">
        <v>0</v>
      </c>
      <c r="AD595" s="46">
        <v>1</v>
      </c>
      <c r="AE595" s="46">
        <v>3</v>
      </c>
      <c r="AF595" s="46">
        <v>11</v>
      </c>
      <c r="AG595" s="46">
        <v>9</v>
      </c>
      <c r="AH595" s="46">
        <v>4</v>
      </c>
      <c r="AI595" s="46">
        <v>2</v>
      </c>
      <c r="AJ595" s="46">
        <v>21</v>
      </c>
      <c r="AK595" s="46">
        <v>30</v>
      </c>
      <c r="AL595" s="46">
        <v>7</v>
      </c>
      <c r="AM595" s="46">
        <v>2</v>
      </c>
      <c r="AN595" s="46">
        <v>51</v>
      </c>
      <c r="AO595" s="46" t="s">
        <v>12</v>
      </c>
      <c r="AP595" s="46" t="s">
        <v>48</v>
      </c>
      <c r="AR595" s="46" t="s">
        <v>303</v>
      </c>
      <c r="AV595" s="46" t="s">
        <v>304</v>
      </c>
      <c r="AX595" s="46" t="s">
        <v>1416</v>
      </c>
      <c r="AY595" s="46" t="s">
        <v>350</v>
      </c>
      <c r="BD595" s="46" t="s">
        <v>256</v>
      </c>
      <c r="BE595" s="46" t="b">
        <v>0</v>
      </c>
      <c r="BF595" s="46" t="b">
        <v>0</v>
      </c>
      <c r="BG595" s="46" t="b">
        <v>0</v>
      </c>
      <c r="BH595" s="46" t="b">
        <v>0</v>
      </c>
      <c r="BI595" s="46" t="b">
        <v>0</v>
      </c>
      <c r="BJ595" s="46" t="b">
        <v>0</v>
      </c>
      <c r="BK595" s="46" t="b">
        <v>0</v>
      </c>
      <c r="BL595" s="46" t="b">
        <v>0</v>
      </c>
      <c r="BM595" s="46" t="b">
        <v>0</v>
      </c>
      <c r="BO595" s="46" t="b">
        <v>1</v>
      </c>
      <c r="BP595" s="46" t="s">
        <v>237</v>
      </c>
      <c r="BQ595" s="46" t="s">
        <v>944</v>
      </c>
      <c r="BR595" s="46" t="s">
        <v>942</v>
      </c>
      <c r="BS595" s="46" t="s">
        <v>945</v>
      </c>
      <c r="BT595" s="46" t="s">
        <v>943</v>
      </c>
      <c r="BU595" s="46" t="s">
        <v>946</v>
      </c>
      <c r="BV595" s="46" t="s">
        <v>943</v>
      </c>
      <c r="BX595" s="46" t="s">
        <v>352</v>
      </c>
      <c r="BY595" s="46" t="s">
        <v>244</v>
      </c>
      <c r="BZ595" s="46" t="s">
        <v>943</v>
      </c>
      <c r="CC595" s="46" t="s">
        <v>943</v>
      </c>
      <c r="CD595" s="46" t="s">
        <v>237</v>
      </c>
      <c r="CU595" s="46" t="s">
        <v>264</v>
      </c>
      <c r="DA595" s="46" t="s">
        <v>246</v>
      </c>
      <c r="DB595" s="46" t="s">
        <v>265</v>
      </c>
      <c r="DC595" s="46" t="s">
        <v>265</v>
      </c>
      <c r="DD595" s="46" t="s">
        <v>246</v>
      </c>
      <c r="DE595" s="46" t="s">
        <v>246</v>
      </c>
      <c r="DF595" s="46" t="s">
        <v>246</v>
      </c>
      <c r="DG595" s="46" t="s">
        <v>246</v>
      </c>
      <c r="DH595" s="46" t="s">
        <v>247</v>
      </c>
      <c r="DK595" s="46" t="b">
        <f>vw_ET_Dataset_Public[[#This Row],[Event Location:  State PCODE]]=vw_ET_Dataset_Public[[#This Row],[Arrival from: Admin 1 PCODE]]</f>
        <v>0</v>
      </c>
      <c r="DL595" s="46" t="b">
        <f>vw_ET_Dataset_Public[[#This Row],[Event Location:  County PCODE]]=vw_ET_Dataset_Public[[#This Row],[Arrival from: Admin 2 PCODE]]</f>
        <v>0</v>
      </c>
      <c r="DM595" s="46" t="b">
        <f>vw_ET_Dataset_Public[[#This Row],[Event Location:  Payam PCODE]]=vw_ET_Dataset_Public[[#This Row],[Arrival from: Admin 3 PCODE]]</f>
        <v>0</v>
      </c>
      <c r="DN595" s="46" t="s">
        <v>3393</v>
      </c>
    </row>
    <row r="596" spans="1:118" x14ac:dyDescent="0.35">
      <c r="A596" s="46" t="s">
        <v>2977</v>
      </c>
      <c r="B596" s="47">
        <v>44473</v>
      </c>
      <c r="C596" s="47">
        <v>44462</v>
      </c>
      <c r="D596" s="47">
        <v>44473</v>
      </c>
      <c r="E596" s="46" t="s">
        <v>1626</v>
      </c>
      <c r="F596" s="46" t="s">
        <v>111</v>
      </c>
      <c r="G596" s="46" t="s">
        <v>1652</v>
      </c>
      <c r="H596" s="46" t="s">
        <v>1649</v>
      </c>
      <c r="I596" s="46" t="s">
        <v>1653</v>
      </c>
      <c r="J596" s="46" t="s">
        <v>1650</v>
      </c>
      <c r="K596" s="46" t="s">
        <v>1878</v>
      </c>
      <c r="L596" s="46" t="s">
        <v>1879</v>
      </c>
      <c r="M596" s="46">
        <v>8.1783103940000004</v>
      </c>
      <c r="N596" s="46">
        <v>28.64909935</v>
      </c>
      <c r="O596" s="46" t="s">
        <v>253</v>
      </c>
      <c r="P596" s="46" t="s">
        <v>302</v>
      </c>
      <c r="Q596" s="46" t="s">
        <v>6</v>
      </c>
      <c r="R596" s="46" t="b">
        <v>1</v>
      </c>
      <c r="V596" s="46">
        <v>52</v>
      </c>
      <c r="W596" s="46">
        <v>276</v>
      </c>
      <c r="X596" s="46">
        <v>13</v>
      </c>
      <c r="Y596" s="46">
        <v>23</v>
      </c>
      <c r="Z596" s="46">
        <v>29</v>
      </c>
      <c r="AA596" s="46">
        <v>41</v>
      </c>
      <c r="AB596" s="46">
        <v>32</v>
      </c>
      <c r="AC596" s="46">
        <v>6</v>
      </c>
      <c r="AD596" s="46">
        <v>16</v>
      </c>
      <c r="AE596" s="46">
        <v>27</v>
      </c>
      <c r="AF596" s="46">
        <v>44</v>
      </c>
      <c r="AG596" s="46">
        <v>22</v>
      </c>
      <c r="AH596" s="46">
        <v>14</v>
      </c>
      <c r="AI596" s="46">
        <v>9</v>
      </c>
      <c r="AJ596" s="46">
        <v>144</v>
      </c>
      <c r="AK596" s="46">
        <v>132</v>
      </c>
      <c r="AL596" s="46">
        <v>79</v>
      </c>
      <c r="AM596" s="46">
        <v>15</v>
      </c>
      <c r="AN596" s="46">
        <v>276</v>
      </c>
      <c r="AO596" s="46" t="s">
        <v>12</v>
      </c>
      <c r="AP596" s="46" t="s">
        <v>48</v>
      </c>
      <c r="AR596" s="46" t="s">
        <v>272</v>
      </c>
      <c r="AV596" s="46" t="s">
        <v>255</v>
      </c>
      <c r="AX596" s="46" t="s">
        <v>65</v>
      </c>
      <c r="BD596" s="46" t="s">
        <v>256</v>
      </c>
      <c r="BE596" s="46" t="b">
        <v>1</v>
      </c>
      <c r="BF596" s="46" t="b">
        <v>1</v>
      </c>
      <c r="BH596" s="46" t="b">
        <v>1</v>
      </c>
      <c r="BL596" s="46" t="b">
        <v>1</v>
      </c>
      <c r="BP596" s="46" t="s">
        <v>237</v>
      </c>
      <c r="BQ596" s="46" t="s">
        <v>242</v>
      </c>
      <c r="BR596" s="46" t="s">
        <v>238</v>
      </c>
      <c r="BS596" s="46" t="s">
        <v>1626</v>
      </c>
      <c r="BT596" s="46" t="s">
        <v>111</v>
      </c>
      <c r="BU596" s="46" t="s">
        <v>1652</v>
      </c>
      <c r="BV596" s="46" t="s">
        <v>1649</v>
      </c>
      <c r="BX596" s="46" t="s">
        <v>1650</v>
      </c>
      <c r="BY596" s="46" t="s">
        <v>1653</v>
      </c>
      <c r="CA596" s="46" t="s">
        <v>244</v>
      </c>
      <c r="CB596" s="46" t="s">
        <v>240</v>
      </c>
      <c r="CC596" s="46" t="s">
        <v>2978</v>
      </c>
      <c r="CD596" s="46" t="s">
        <v>237</v>
      </c>
      <c r="CU596" s="46" t="s">
        <v>237</v>
      </c>
      <c r="DA596" s="46" t="s">
        <v>245</v>
      </c>
      <c r="DB596" s="46" t="s">
        <v>245</v>
      </c>
      <c r="DC596" s="46" t="s">
        <v>245</v>
      </c>
      <c r="DD596" s="46" t="s">
        <v>265</v>
      </c>
      <c r="DE596" s="46" t="s">
        <v>265</v>
      </c>
      <c r="DF596" s="46" t="s">
        <v>265</v>
      </c>
      <c r="DG596" s="46" t="s">
        <v>246</v>
      </c>
      <c r="DH596" s="46" t="s">
        <v>247</v>
      </c>
      <c r="DK596" s="46" t="b">
        <f>vw_ET_Dataset_Public[[#This Row],[Event Location:  State PCODE]]=vw_ET_Dataset_Public[[#This Row],[Arrival from: Admin 1 PCODE]]</f>
        <v>1</v>
      </c>
      <c r="DL596" s="46" t="b">
        <f>vw_ET_Dataset_Public[[#This Row],[Event Location:  County PCODE]]=vw_ET_Dataset_Public[[#This Row],[Arrival from: Admin 2 PCODE]]</f>
        <v>1</v>
      </c>
      <c r="DM596" s="46" t="b">
        <f>vw_ET_Dataset_Public[[#This Row],[Event Location:  Payam PCODE]]=vw_ET_Dataset_Public[[#This Row],[Arrival from: Admin 3 PCODE]]</f>
        <v>1</v>
      </c>
      <c r="DN596" s="46" t="s">
        <v>3390</v>
      </c>
    </row>
    <row r="597" spans="1:118" x14ac:dyDescent="0.35">
      <c r="A597" s="46" t="s">
        <v>2761</v>
      </c>
      <c r="B597" s="47">
        <v>44474</v>
      </c>
      <c r="C597" s="47">
        <v>44440</v>
      </c>
      <c r="D597" s="47">
        <v>44474</v>
      </c>
      <c r="E597" s="46" t="s">
        <v>2058</v>
      </c>
      <c r="F597" s="46" t="s">
        <v>2055</v>
      </c>
      <c r="G597" s="46" t="s">
        <v>2725</v>
      </c>
      <c r="H597" s="46" t="s">
        <v>2723</v>
      </c>
      <c r="I597" s="46" t="s">
        <v>2746</v>
      </c>
      <c r="J597" s="46" t="s">
        <v>2745</v>
      </c>
      <c r="K597" s="46" t="s">
        <v>3074</v>
      </c>
      <c r="L597" s="46" t="s">
        <v>2762</v>
      </c>
      <c r="M597" s="46">
        <v>7.6879999999999997</v>
      </c>
      <c r="N597" s="46">
        <v>28.055</v>
      </c>
      <c r="O597" s="46" t="s">
        <v>232</v>
      </c>
      <c r="P597" s="46" t="s">
        <v>271</v>
      </c>
      <c r="Q597" s="46" t="s">
        <v>6</v>
      </c>
      <c r="R597" s="46" t="b">
        <v>1</v>
      </c>
      <c r="V597" s="46">
        <v>230</v>
      </c>
      <c r="W597" s="46">
        <v>1201</v>
      </c>
      <c r="X597" s="46">
        <v>63</v>
      </c>
      <c r="Y597" s="46">
        <v>76</v>
      </c>
      <c r="Z597" s="46">
        <v>98</v>
      </c>
      <c r="AA597" s="46">
        <v>153</v>
      </c>
      <c r="AB597" s="46">
        <v>144</v>
      </c>
      <c r="AC597" s="46">
        <v>57</v>
      </c>
      <c r="AD597" s="46">
        <v>70</v>
      </c>
      <c r="AE597" s="46">
        <v>82</v>
      </c>
      <c r="AF597" s="46">
        <v>90</v>
      </c>
      <c r="AG597" s="46">
        <v>163</v>
      </c>
      <c r="AH597" s="46">
        <v>151</v>
      </c>
      <c r="AI597" s="46">
        <v>54</v>
      </c>
      <c r="AJ597" s="46">
        <v>591</v>
      </c>
      <c r="AK597" s="46">
        <v>610</v>
      </c>
      <c r="AL597" s="46">
        <v>291</v>
      </c>
      <c r="AM597" s="46">
        <v>111</v>
      </c>
      <c r="AN597" s="46">
        <v>1201</v>
      </c>
      <c r="AO597" s="46" t="s">
        <v>12</v>
      </c>
      <c r="AP597" s="46" t="s">
        <v>48</v>
      </c>
      <c r="AR597" s="46" t="s">
        <v>272</v>
      </c>
      <c r="AV597" s="46" t="s">
        <v>255</v>
      </c>
      <c r="AX597" s="46" t="s">
        <v>65</v>
      </c>
      <c r="BD597" s="46" t="s">
        <v>256</v>
      </c>
      <c r="BE597" s="46" t="b">
        <v>1</v>
      </c>
      <c r="BF597" s="46" t="b">
        <v>1</v>
      </c>
      <c r="BH597" s="46" t="b">
        <v>1</v>
      </c>
      <c r="BP597" s="46" t="s">
        <v>237</v>
      </c>
      <c r="BQ597" s="46" t="s">
        <v>242</v>
      </c>
      <c r="BR597" s="46" t="s">
        <v>238</v>
      </c>
      <c r="BS597" s="46" t="s">
        <v>2058</v>
      </c>
      <c r="BT597" s="46" t="s">
        <v>2055</v>
      </c>
      <c r="BU597" s="46" t="s">
        <v>2725</v>
      </c>
      <c r="BV597" s="46" t="s">
        <v>2723</v>
      </c>
      <c r="BX597" s="46" t="s">
        <v>2745</v>
      </c>
      <c r="BY597" s="46" t="s">
        <v>2746</v>
      </c>
      <c r="CA597" s="46" t="s">
        <v>244</v>
      </c>
      <c r="CB597" s="46" t="s">
        <v>240</v>
      </c>
      <c r="CC597" s="46" t="s">
        <v>2762</v>
      </c>
      <c r="CD597" s="46" t="s">
        <v>237</v>
      </c>
      <c r="CU597" s="46" t="s">
        <v>237</v>
      </c>
      <c r="DA597" s="46" t="s">
        <v>245</v>
      </c>
      <c r="DB597" s="46" t="s">
        <v>245</v>
      </c>
      <c r="DC597" s="46" t="s">
        <v>245</v>
      </c>
      <c r="DD597" s="46" t="s">
        <v>265</v>
      </c>
      <c r="DE597" s="46" t="s">
        <v>246</v>
      </c>
      <c r="DF597" s="46" t="s">
        <v>265</v>
      </c>
      <c r="DG597" s="46" t="s">
        <v>246</v>
      </c>
      <c r="DH597" s="46" t="s">
        <v>247</v>
      </c>
      <c r="DK597" s="46" t="b">
        <f>vw_ET_Dataset_Public[[#This Row],[Event Location:  State PCODE]]=vw_ET_Dataset_Public[[#This Row],[Arrival from: Admin 1 PCODE]]</f>
        <v>1</v>
      </c>
      <c r="DL597" s="46" t="b">
        <f>vw_ET_Dataset_Public[[#This Row],[Event Location:  County PCODE]]=vw_ET_Dataset_Public[[#This Row],[Arrival from: Admin 2 PCODE]]</f>
        <v>1</v>
      </c>
      <c r="DM597" s="46" t="b">
        <f>vw_ET_Dataset_Public[[#This Row],[Event Location:  Payam PCODE]]=vw_ET_Dataset_Public[[#This Row],[Arrival from: Admin 3 PCODE]]</f>
        <v>1</v>
      </c>
      <c r="DN597" s="46" t="s">
        <v>3390</v>
      </c>
    </row>
    <row r="598" spans="1:118" x14ac:dyDescent="0.35">
      <c r="A598" s="46" t="s">
        <v>2757</v>
      </c>
      <c r="B598" s="47">
        <v>44474</v>
      </c>
      <c r="C598" s="47">
        <v>44440</v>
      </c>
      <c r="D598" s="47">
        <v>44474</v>
      </c>
      <c r="E598" s="46" t="s">
        <v>2058</v>
      </c>
      <c r="F598" s="46" t="s">
        <v>2055</v>
      </c>
      <c r="G598" s="46" t="s">
        <v>2725</v>
      </c>
      <c r="H598" s="46" t="s">
        <v>2723</v>
      </c>
      <c r="I598" s="46" t="s">
        <v>2746</v>
      </c>
      <c r="J598" s="46" t="s">
        <v>2745</v>
      </c>
      <c r="K598" s="46" t="s">
        <v>2877</v>
      </c>
      <c r="L598" s="46" t="s">
        <v>2758</v>
      </c>
      <c r="M598" s="46">
        <v>7.5209999999999999</v>
      </c>
      <c r="N598" s="46">
        <v>28.058</v>
      </c>
      <c r="O598" s="46" t="s">
        <v>232</v>
      </c>
      <c r="P598" s="46" t="s">
        <v>271</v>
      </c>
      <c r="Q598" s="46" t="s">
        <v>6</v>
      </c>
      <c r="R598" s="46" t="b">
        <v>1</v>
      </c>
      <c r="V598" s="46">
        <v>123</v>
      </c>
      <c r="W598" s="46">
        <v>701</v>
      </c>
      <c r="X598" s="46">
        <v>25</v>
      </c>
      <c r="Y598" s="46">
        <v>52</v>
      </c>
      <c r="Z598" s="46">
        <v>63</v>
      </c>
      <c r="AA598" s="46">
        <v>75</v>
      </c>
      <c r="AB598" s="46">
        <v>38</v>
      </c>
      <c r="AC598" s="46">
        <v>58</v>
      </c>
      <c r="AD598" s="46">
        <v>28</v>
      </c>
      <c r="AE598" s="46">
        <v>61</v>
      </c>
      <c r="AF598" s="46">
        <v>69</v>
      </c>
      <c r="AG598" s="46">
        <v>109</v>
      </c>
      <c r="AH598" s="46">
        <v>63</v>
      </c>
      <c r="AI598" s="46">
        <v>60</v>
      </c>
      <c r="AJ598" s="46">
        <v>311</v>
      </c>
      <c r="AK598" s="46">
        <v>390</v>
      </c>
      <c r="AL598" s="46">
        <v>166</v>
      </c>
      <c r="AM598" s="46">
        <v>118</v>
      </c>
      <c r="AN598" s="46">
        <v>701</v>
      </c>
      <c r="AO598" s="46" t="s">
        <v>12</v>
      </c>
      <c r="AP598" s="46" t="s">
        <v>48</v>
      </c>
      <c r="AR598" s="46" t="s">
        <v>272</v>
      </c>
      <c r="AV598" s="46" t="s">
        <v>255</v>
      </c>
      <c r="AX598" s="46" t="s">
        <v>65</v>
      </c>
      <c r="BD598" s="46" t="s">
        <v>256</v>
      </c>
      <c r="BE598" s="46" t="b">
        <v>1</v>
      </c>
      <c r="BF598" s="46" t="b">
        <v>1</v>
      </c>
      <c r="BG598" s="46" t="b">
        <v>1</v>
      </c>
      <c r="BH598" s="46" t="b">
        <v>1</v>
      </c>
      <c r="BP598" s="46" t="s">
        <v>237</v>
      </c>
      <c r="BQ598" s="46" t="s">
        <v>242</v>
      </c>
      <c r="BR598" s="46" t="s">
        <v>238</v>
      </c>
      <c r="BS598" s="46" t="s">
        <v>2058</v>
      </c>
      <c r="BT598" s="46" t="s">
        <v>2055</v>
      </c>
      <c r="BU598" s="46" t="s">
        <v>2725</v>
      </c>
      <c r="BV598" s="46" t="s">
        <v>2723</v>
      </c>
      <c r="BX598" s="46" t="s">
        <v>2745</v>
      </c>
      <c r="BY598" s="46" t="s">
        <v>2746</v>
      </c>
      <c r="CA598" s="46" t="s">
        <v>244</v>
      </c>
      <c r="CB598" s="46" t="s">
        <v>240</v>
      </c>
      <c r="CC598" s="46" t="s">
        <v>2758</v>
      </c>
      <c r="CD598" s="46" t="s">
        <v>237</v>
      </c>
      <c r="CU598" s="46" t="s">
        <v>237</v>
      </c>
      <c r="DA598" s="46" t="s">
        <v>245</v>
      </c>
      <c r="DB598" s="46" t="s">
        <v>265</v>
      </c>
      <c r="DC598" s="46" t="s">
        <v>245</v>
      </c>
      <c r="DD598" s="46" t="s">
        <v>265</v>
      </c>
      <c r="DE598" s="46" t="s">
        <v>246</v>
      </c>
      <c r="DF598" s="46" t="s">
        <v>265</v>
      </c>
      <c r="DG598" s="46" t="s">
        <v>246</v>
      </c>
      <c r="DH598" s="46" t="s">
        <v>247</v>
      </c>
      <c r="DK598" s="46" t="b">
        <f>vw_ET_Dataset_Public[[#This Row],[Event Location:  State PCODE]]=vw_ET_Dataset_Public[[#This Row],[Arrival from: Admin 1 PCODE]]</f>
        <v>1</v>
      </c>
      <c r="DL598" s="46" t="b">
        <f>vw_ET_Dataset_Public[[#This Row],[Event Location:  County PCODE]]=vw_ET_Dataset_Public[[#This Row],[Arrival from: Admin 2 PCODE]]</f>
        <v>1</v>
      </c>
      <c r="DM598" s="46" t="b">
        <f>vw_ET_Dataset_Public[[#This Row],[Event Location:  Payam PCODE]]=vw_ET_Dataset_Public[[#This Row],[Arrival from: Admin 3 PCODE]]</f>
        <v>1</v>
      </c>
      <c r="DN598" s="46" t="s">
        <v>3390</v>
      </c>
    </row>
    <row r="599" spans="1:118" x14ac:dyDescent="0.35">
      <c r="A599" s="46" t="s">
        <v>2759</v>
      </c>
      <c r="B599" s="47">
        <v>44474</v>
      </c>
      <c r="C599" s="47">
        <v>44470</v>
      </c>
      <c r="D599" s="47">
        <v>44474</v>
      </c>
      <c r="E599" s="46" t="s">
        <v>2058</v>
      </c>
      <c r="F599" s="46" t="s">
        <v>2055</v>
      </c>
      <c r="G599" s="46" t="s">
        <v>2725</v>
      </c>
      <c r="H599" s="46" t="s">
        <v>2723</v>
      </c>
      <c r="I599" s="46" t="s">
        <v>2746</v>
      </c>
      <c r="J599" s="46" t="s">
        <v>2745</v>
      </c>
      <c r="K599" s="46" t="s">
        <v>3073</v>
      </c>
      <c r="L599" s="46" t="s">
        <v>2760</v>
      </c>
      <c r="M599" s="46">
        <v>7.8310000000000004</v>
      </c>
      <c r="N599" s="46">
        <v>28.201000000000001</v>
      </c>
      <c r="O599" s="46" t="s">
        <v>232</v>
      </c>
      <c r="P599" s="46" t="s">
        <v>271</v>
      </c>
      <c r="Q599" s="46" t="s">
        <v>6</v>
      </c>
      <c r="R599" s="46" t="b">
        <v>1</v>
      </c>
      <c r="V599" s="46">
        <v>164</v>
      </c>
      <c r="W599" s="46">
        <v>869</v>
      </c>
      <c r="X599" s="46">
        <v>34</v>
      </c>
      <c r="Y599" s="46">
        <v>68</v>
      </c>
      <c r="Z599" s="46">
        <v>83</v>
      </c>
      <c r="AA599" s="46">
        <v>120</v>
      </c>
      <c r="AB599" s="46">
        <v>44</v>
      </c>
      <c r="AC599" s="46">
        <v>54</v>
      </c>
      <c r="AD599" s="46">
        <v>41</v>
      </c>
      <c r="AE599" s="46">
        <v>72</v>
      </c>
      <c r="AF599" s="46">
        <v>109</v>
      </c>
      <c r="AG599" s="46">
        <v>128</v>
      </c>
      <c r="AH599" s="46">
        <v>53</v>
      </c>
      <c r="AI599" s="46">
        <v>63</v>
      </c>
      <c r="AJ599" s="46">
        <v>403</v>
      </c>
      <c r="AK599" s="46">
        <v>466</v>
      </c>
      <c r="AL599" s="46">
        <v>215</v>
      </c>
      <c r="AM599" s="46">
        <v>117</v>
      </c>
      <c r="AN599" s="46">
        <v>869</v>
      </c>
      <c r="AO599" s="46" t="s">
        <v>12</v>
      </c>
      <c r="AP599" s="46" t="s">
        <v>48</v>
      </c>
      <c r="AR599" s="46" t="s">
        <v>272</v>
      </c>
      <c r="AV599" s="46" t="s">
        <v>255</v>
      </c>
      <c r="AX599" s="46" t="s">
        <v>65</v>
      </c>
      <c r="BD599" s="46" t="s">
        <v>256</v>
      </c>
      <c r="BE599" s="46" t="b">
        <v>1</v>
      </c>
      <c r="BF599" s="46" t="b">
        <v>1</v>
      </c>
      <c r="BP599" s="46" t="s">
        <v>237</v>
      </c>
      <c r="BQ599" s="46" t="s">
        <v>242</v>
      </c>
      <c r="BR599" s="46" t="s">
        <v>238</v>
      </c>
      <c r="BS599" s="46" t="s">
        <v>2058</v>
      </c>
      <c r="BT599" s="46" t="s">
        <v>2055</v>
      </c>
      <c r="BU599" s="46" t="s">
        <v>2725</v>
      </c>
      <c r="BV599" s="46" t="s">
        <v>2723</v>
      </c>
      <c r="BX599" s="46" t="s">
        <v>2745</v>
      </c>
      <c r="BY599" s="46" t="s">
        <v>2746</v>
      </c>
      <c r="CA599" s="46" t="s">
        <v>244</v>
      </c>
      <c r="CB599" s="46" t="s">
        <v>240</v>
      </c>
      <c r="CC599" s="46" t="s">
        <v>2760</v>
      </c>
      <c r="CD599" s="46" t="s">
        <v>237</v>
      </c>
      <c r="CU599" s="46" t="s">
        <v>237</v>
      </c>
      <c r="DA599" s="46" t="s">
        <v>245</v>
      </c>
      <c r="DB599" s="46" t="s">
        <v>245</v>
      </c>
      <c r="DC599" s="46" t="s">
        <v>245</v>
      </c>
      <c r="DD599" s="46" t="s">
        <v>265</v>
      </c>
      <c r="DE599" s="46" t="s">
        <v>265</v>
      </c>
      <c r="DF599" s="46" t="s">
        <v>245</v>
      </c>
      <c r="DG599" s="46" t="s">
        <v>265</v>
      </c>
      <c r="DH599" s="46" t="s">
        <v>247</v>
      </c>
      <c r="DK599" s="46" t="b">
        <f>vw_ET_Dataset_Public[[#This Row],[Event Location:  State PCODE]]=vw_ET_Dataset_Public[[#This Row],[Arrival from: Admin 1 PCODE]]</f>
        <v>1</v>
      </c>
      <c r="DL599" s="46" t="b">
        <f>vw_ET_Dataset_Public[[#This Row],[Event Location:  County PCODE]]=vw_ET_Dataset_Public[[#This Row],[Arrival from: Admin 2 PCODE]]</f>
        <v>1</v>
      </c>
      <c r="DM599" s="46" t="b">
        <f>vw_ET_Dataset_Public[[#This Row],[Event Location:  Payam PCODE]]=vw_ET_Dataset_Public[[#This Row],[Arrival from: Admin 3 PCODE]]</f>
        <v>1</v>
      </c>
      <c r="DN599" s="46" t="s">
        <v>3390</v>
      </c>
    </row>
    <row r="600" spans="1:118" x14ac:dyDescent="0.35">
      <c r="A600" s="46" t="s">
        <v>2676</v>
      </c>
      <c r="B600" s="47">
        <v>44475</v>
      </c>
      <c r="C600" s="47">
        <v>44469</v>
      </c>
      <c r="D600" s="47">
        <v>44469</v>
      </c>
      <c r="E600" s="46" t="s">
        <v>841</v>
      </c>
      <c r="F600" s="46" t="s">
        <v>57</v>
      </c>
      <c r="G600" s="46" t="s">
        <v>1321</v>
      </c>
      <c r="H600" s="46" t="s">
        <v>98</v>
      </c>
      <c r="I600" s="46" t="s">
        <v>1403</v>
      </c>
      <c r="J600" s="46" t="s">
        <v>98</v>
      </c>
      <c r="K600" s="46" t="s">
        <v>1421</v>
      </c>
      <c r="L600" s="46" t="s">
        <v>1422</v>
      </c>
      <c r="M600" s="46">
        <v>9.3316400000000002</v>
      </c>
      <c r="N600" s="46">
        <v>29.793399999999998</v>
      </c>
      <c r="O600" s="46" t="s">
        <v>232</v>
      </c>
      <c r="P600" s="46" t="s">
        <v>233</v>
      </c>
      <c r="Q600" s="46" t="s">
        <v>6</v>
      </c>
      <c r="R600" s="46" t="b">
        <v>0</v>
      </c>
      <c r="S600" s="46" t="b">
        <v>0</v>
      </c>
      <c r="T600" s="46" t="b">
        <v>0</v>
      </c>
      <c r="U600" s="46" t="b">
        <v>1</v>
      </c>
      <c r="V600" s="46">
        <v>2</v>
      </c>
      <c r="W600" s="46">
        <v>16</v>
      </c>
      <c r="X600" s="46">
        <v>0</v>
      </c>
      <c r="Y600" s="46">
        <v>2</v>
      </c>
      <c r="Z600" s="46">
        <v>2</v>
      </c>
      <c r="AA600" s="46">
        <v>3</v>
      </c>
      <c r="AB600" s="46">
        <v>1</v>
      </c>
      <c r="AC600" s="46">
        <v>0</v>
      </c>
      <c r="AD600" s="46">
        <v>2</v>
      </c>
      <c r="AE600" s="46">
        <v>0</v>
      </c>
      <c r="AF600" s="46">
        <v>1</v>
      </c>
      <c r="AG600" s="46">
        <v>4</v>
      </c>
      <c r="AH600" s="46">
        <v>0</v>
      </c>
      <c r="AI600" s="46">
        <v>1</v>
      </c>
      <c r="AJ600" s="46">
        <v>8</v>
      </c>
      <c r="AK600" s="46">
        <v>8</v>
      </c>
      <c r="AL600" s="46">
        <v>4</v>
      </c>
      <c r="AM600" s="46">
        <v>1</v>
      </c>
      <c r="AN600" s="46">
        <v>16</v>
      </c>
      <c r="AO600" s="46" t="s">
        <v>13</v>
      </c>
      <c r="AP600" s="46" t="s">
        <v>48</v>
      </c>
      <c r="AR600" s="46" t="s">
        <v>272</v>
      </c>
      <c r="AV600" s="46" t="s">
        <v>255</v>
      </c>
      <c r="AX600" s="46" t="s">
        <v>65</v>
      </c>
      <c r="BD600" s="46" t="s">
        <v>256</v>
      </c>
      <c r="BE600" s="46" t="b">
        <v>0</v>
      </c>
      <c r="BF600" s="46" t="b">
        <v>0</v>
      </c>
      <c r="BG600" s="46" t="b">
        <v>0</v>
      </c>
      <c r="BH600" s="46" t="b">
        <v>0</v>
      </c>
      <c r="BI600" s="46" t="b">
        <v>0</v>
      </c>
      <c r="BJ600" s="46" t="b">
        <v>0</v>
      </c>
      <c r="BK600" s="46" t="b">
        <v>0</v>
      </c>
      <c r="BL600" s="46" t="b">
        <v>0</v>
      </c>
      <c r="BM600" s="46" t="b">
        <v>0</v>
      </c>
      <c r="BO600" s="46" t="b">
        <v>1</v>
      </c>
      <c r="BP600" s="46" t="s">
        <v>237</v>
      </c>
      <c r="BQ600" s="46" t="s">
        <v>242</v>
      </c>
      <c r="BR600" s="46" t="s">
        <v>238</v>
      </c>
      <c r="BS600" s="46" t="s">
        <v>841</v>
      </c>
      <c r="BT600" s="46" t="s">
        <v>57</v>
      </c>
      <c r="BU600" s="46" t="s">
        <v>1321</v>
      </c>
      <c r="BV600" s="46" t="s">
        <v>98</v>
      </c>
      <c r="BX600" s="46" t="s">
        <v>1325</v>
      </c>
      <c r="BY600" s="46" t="s">
        <v>1327</v>
      </c>
      <c r="CA600" s="46" t="s">
        <v>244</v>
      </c>
      <c r="CB600" s="46" t="s">
        <v>240</v>
      </c>
      <c r="CC600" s="46" t="s">
        <v>1335</v>
      </c>
      <c r="CD600" s="46" t="s">
        <v>237</v>
      </c>
      <c r="CU600" s="46" t="s">
        <v>264</v>
      </c>
      <c r="DA600" s="46" t="s">
        <v>246</v>
      </c>
      <c r="DB600" s="46" t="s">
        <v>246</v>
      </c>
      <c r="DC600" s="46" t="s">
        <v>246</v>
      </c>
      <c r="DD600" s="46" t="s">
        <v>246</v>
      </c>
      <c r="DE600" s="46" t="s">
        <v>246</v>
      </c>
      <c r="DF600" s="46" t="s">
        <v>246</v>
      </c>
      <c r="DG600" s="46" t="s">
        <v>246</v>
      </c>
      <c r="DH600" s="46" t="s">
        <v>247</v>
      </c>
      <c r="DK600" s="46" t="b">
        <f>vw_ET_Dataset_Public[[#This Row],[Event Location:  State PCODE]]=vw_ET_Dataset_Public[[#This Row],[Arrival from: Admin 1 PCODE]]</f>
        <v>1</v>
      </c>
      <c r="DL600" s="46" t="b">
        <f>vw_ET_Dataset_Public[[#This Row],[Event Location:  County PCODE]]=vw_ET_Dataset_Public[[#This Row],[Arrival from: Admin 2 PCODE]]</f>
        <v>1</v>
      </c>
      <c r="DM600" s="46" t="b">
        <f>vw_ET_Dataset_Public[[#This Row],[Event Location:  Payam PCODE]]=vw_ET_Dataset_Public[[#This Row],[Arrival from: Admin 3 PCODE]]</f>
        <v>0</v>
      </c>
      <c r="DN600" s="46" t="s">
        <v>3391</v>
      </c>
    </row>
    <row r="601" spans="1:118" x14ac:dyDescent="0.35">
      <c r="A601" s="46" t="s">
        <v>3027</v>
      </c>
      <c r="B601" s="47">
        <v>44476</v>
      </c>
      <c r="C601" s="47">
        <v>44468</v>
      </c>
      <c r="D601" s="47">
        <v>44476</v>
      </c>
      <c r="E601" s="46" t="s">
        <v>1626</v>
      </c>
      <c r="F601" s="46" t="s">
        <v>111</v>
      </c>
      <c r="G601" s="46" t="s">
        <v>1652</v>
      </c>
      <c r="H601" s="46" t="s">
        <v>1649</v>
      </c>
      <c r="I601" s="46" t="s">
        <v>1898</v>
      </c>
      <c r="J601" s="46" t="s">
        <v>1897</v>
      </c>
      <c r="K601" s="46" t="s">
        <v>3024</v>
      </c>
      <c r="L601" s="46" t="s">
        <v>3025</v>
      </c>
      <c r="M601" s="46">
        <v>8.0856309999999993</v>
      </c>
      <c r="N601" s="46">
        <v>28.463805000000001</v>
      </c>
      <c r="O601" s="46" t="s">
        <v>253</v>
      </c>
      <c r="P601" s="46" t="s">
        <v>271</v>
      </c>
      <c r="Q601" s="46" t="s">
        <v>6</v>
      </c>
      <c r="R601" s="46" t="b">
        <v>1</v>
      </c>
      <c r="S601" s="46" t="b">
        <v>0</v>
      </c>
      <c r="T601" s="46" t="b">
        <v>0</v>
      </c>
      <c r="U601" s="46" t="b">
        <v>0</v>
      </c>
      <c r="V601" s="46">
        <v>53</v>
      </c>
      <c r="W601" s="46">
        <v>281</v>
      </c>
      <c r="X601" s="46">
        <v>22</v>
      </c>
      <c r="Y601" s="46">
        <v>13</v>
      </c>
      <c r="Z601" s="46">
        <v>27</v>
      </c>
      <c r="AA601" s="46">
        <v>31</v>
      </c>
      <c r="AB601" s="46">
        <v>25</v>
      </c>
      <c r="AC601" s="46">
        <v>3</v>
      </c>
      <c r="AD601" s="46">
        <v>17</v>
      </c>
      <c r="AE601" s="46">
        <v>14</v>
      </c>
      <c r="AF601" s="46">
        <v>48</v>
      </c>
      <c r="AG601" s="46">
        <v>43</v>
      </c>
      <c r="AH601" s="46">
        <v>25</v>
      </c>
      <c r="AI601" s="46">
        <v>13</v>
      </c>
      <c r="AJ601" s="46">
        <v>121</v>
      </c>
      <c r="AK601" s="46">
        <v>160</v>
      </c>
      <c r="AL601" s="46">
        <v>66</v>
      </c>
      <c r="AM601" s="46">
        <v>16</v>
      </c>
      <c r="AN601" s="46">
        <v>281</v>
      </c>
      <c r="AO601" s="46" t="s">
        <v>12</v>
      </c>
      <c r="AP601" s="46" t="s">
        <v>48</v>
      </c>
      <c r="AR601" s="46" t="s">
        <v>272</v>
      </c>
      <c r="AV601" s="46" t="s">
        <v>255</v>
      </c>
      <c r="AX601" s="46" t="s">
        <v>65</v>
      </c>
      <c r="BD601" s="46" t="s">
        <v>256</v>
      </c>
      <c r="BE601" s="46" t="b">
        <v>1</v>
      </c>
      <c r="BF601" s="46" t="b">
        <v>1</v>
      </c>
      <c r="BG601" s="46" t="b">
        <v>0</v>
      </c>
      <c r="BH601" s="46" t="b">
        <v>0</v>
      </c>
      <c r="BI601" s="46" t="b">
        <v>0</v>
      </c>
      <c r="BJ601" s="46" t="b">
        <v>0</v>
      </c>
      <c r="BK601" s="46" t="b">
        <v>0</v>
      </c>
      <c r="BL601" s="46" t="b">
        <v>1</v>
      </c>
      <c r="BM601" s="46" t="b">
        <v>0</v>
      </c>
      <c r="BO601" s="46" t="b">
        <v>0</v>
      </c>
      <c r="BP601" s="46" t="s">
        <v>237</v>
      </c>
      <c r="BQ601" s="46" t="s">
        <v>242</v>
      </c>
      <c r="BR601" s="46" t="s">
        <v>238</v>
      </c>
      <c r="BS601" s="46" t="s">
        <v>1626</v>
      </c>
      <c r="BT601" s="46" t="s">
        <v>111</v>
      </c>
      <c r="BU601" s="46" t="s">
        <v>1652</v>
      </c>
      <c r="BV601" s="46" t="s">
        <v>1649</v>
      </c>
      <c r="BX601" s="46" t="s">
        <v>1897</v>
      </c>
      <c r="BY601" s="46" t="s">
        <v>1898</v>
      </c>
      <c r="CA601" s="46" t="s">
        <v>244</v>
      </c>
      <c r="CB601" s="46" t="s">
        <v>240</v>
      </c>
      <c r="CC601" s="46" t="s">
        <v>3028</v>
      </c>
      <c r="CD601" s="46" t="s">
        <v>237</v>
      </c>
      <c r="CU601" s="46" t="s">
        <v>237</v>
      </c>
      <c r="DA601" s="46" t="s">
        <v>245</v>
      </c>
      <c r="DB601" s="46" t="s">
        <v>265</v>
      </c>
      <c r="DC601" s="46" t="s">
        <v>265</v>
      </c>
      <c r="DD601" s="46" t="s">
        <v>265</v>
      </c>
      <c r="DE601" s="46" t="s">
        <v>265</v>
      </c>
      <c r="DF601" s="46" t="s">
        <v>245</v>
      </c>
      <c r="DG601" s="46" t="s">
        <v>265</v>
      </c>
      <c r="DH601" s="46" t="s">
        <v>247</v>
      </c>
      <c r="DK601" s="46" t="b">
        <f>vw_ET_Dataset_Public[[#This Row],[Event Location:  State PCODE]]=vw_ET_Dataset_Public[[#This Row],[Arrival from: Admin 1 PCODE]]</f>
        <v>1</v>
      </c>
      <c r="DL601" s="46" t="b">
        <f>vw_ET_Dataset_Public[[#This Row],[Event Location:  County PCODE]]=vw_ET_Dataset_Public[[#This Row],[Arrival from: Admin 2 PCODE]]</f>
        <v>1</v>
      </c>
      <c r="DM601" s="46" t="b">
        <f>vw_ET_Dataset_Public[[#This Row],[Event Location:  Payam PCODE]]=vw_ET_Dataset_Public[[#This Row],[Arrival from: Admin 3 PCODE]]</f>
        <v>1</v>
      </c>
      <c r="DN601" s="46" t="s">
        <v>3390</v>
      </c>
    </row>
    <row r="602" spans="1:118" x14ac:dyDescent="0.35">
      <c r="A602" s="46" t="s">
        <v>2974</v>
      </c>
      <c r="B602" s="47">
        <v>44477</v>
      </c>
      <c r="C602" s="47">
        <v>44468</v>
      </c>
      <c r="D602" s="47">
        <v>44477</v>
      </c>
      <c r="E602" s="46" t="s">
        <v>1626</v>
      </c>
      <c r="F602" s="46" t="s">
        <v>111</v>
      </c>
      <c r="G602" s="46" t="s">
        <v>1652</v>
      </c>
      <c r="H602" s="46" t="s">
        <v>1649</v>
      </c>
      <c r="I602" s="46" t="s">
        <v>1653</v>
      </c>
      <c r="J602" s="46" t="s">
        <v>1650</v>
      </c>
      <c r="K602" s="46" t="s">
        <v>1864</v>
      </c>
      <c r="L602" s="46" t="s">
        <v>1865</v>
      </c>
      <c r="M602" s="46">
        <v>8.1333303449999992</v>
      </c>
      <c r="N602" s="46">
        <v>28.616699220000001</v>
      </c>
      <c r="O602" s="46" t="s">
        <v>232</v>
      </c>
      <c r="P602" s="46" t="s">
        <v>233</v>
      </c>
      <c r="Q602" s="46" t="s">
        <v>24</v>
      </c>
      <c r="R602" s="46" t="b">
        <v>1</v>
      </c>
      <c r="S602" s="46" t="b">
        <v>0</v>
      </c>
      <c r="T602" s="46" t="b">
        <v>0</v>
      </c>
      <c r="U602" s="46" t="b">
        <v>0</v>
      </c>
      <c r="V602" s="46">
        <v>56</v>
      </c>
      <c r="W602" s="46">
        <v>286</v>
      </c>
      <c r="X602" s="46">
        <v>16</v>
      </c>
      <c r="Y602" s="46">
        <v>23</v>
      </c>
      <c r="Z602" s="46">
        <v>32</v>
      </c>
      <c r="AA602" s="46">
        <v>31</v>
      </c>
      <c r="AB602" s="46">
        <v>11</v>
      </c>
      <c r="AC602" s="46">
        <v>4</v>
      </c>
      <c r="AD602" s="46">
        <v>27</v>
      </c>
      <c r="AE602" s="46">
        <v>39</v>
      </c>
      <c r="AF602" s="46">
        <v>55</v>
      </c>
      <c r="AG602" s="46">
        <v>25</v>
      </c>
      <c r="AH602" s="46">
        <v>13</v>
      </c>
      <c r="AI602" s="46">
        <v>10</v>
      </c>
      <c r="AJ602" s="46">
        <v>117</v>
      </c>
      <c r="AK602" s="46">
        <v>169</v>
      </c>
      <c r="AL602" s="46">
        <v>105</v>
      </c>
      <c r="AM602" s="46">
        <v>14</v>
      </c>
      <c r="AN602" s="46">
        <v>286</v>
      </c>
      <c r="AP602" s="46" t="s">
        <v>48</v>
      </c>
      <c r="AR602" s="46" t="s">
        <v>409</v>
      </c>
      <c r="AS602" s="46" t="b">
        <v>0</v>
      </c>
      <c r="AT602" s="46" t="b">
        <v>0</v>
      </c>
      <c r="AU602" s="46" t="b">
        <v>1</v>
      </c>
      <c r="AV602" s="46" t="s">
        <v>255</v>
      </c>
      <c r="AX602" s="46" t="s">
        <v>305</v>
      </c>
      <c r="BD602" s="46" t="s">
        <v>256</v>
      </c>
      <c r="BE602" s="46" t="b">
        <v>0</v>
      </c>
      <c r="BF602" s="46" t="b">
        <v>1</v>
      </c>
      <c r="BG602" s="46" t="b">
        <v>0</v>
      </c>
      <c r="BH602" s="46" t="b">
        <v>1</v>
      </c>
      <c r="BI602" s="46" t="b">
        <v>0</v>
      </c>
      <c r="BJ602" s="46" t="b">
        <v>0</v>
      </c>
      <c r="BK602" s="46" t="b">
        <v>0</v>
      </c>
      <c r="BL602" s="46" t="b">
        <v>0</v>
      </c>
      <c r="BM602" s="46" t="b">
        <v>0</v>
      </c>
      <c r="BO602" s="46" t="b">
        <v>0</v>
      </c>
      <c r="BP602" s="46" t="s">
        <v>237</v>
      </c>
      <c r="BQ602" s="46" t="s">
        <v>242</v>
      </c>
      <c r="BR602" s="46" t="s">
        <v>238</v>
      </c>
      <c r="BS602" s="46" t="s">
        <v>1626</v>
      </c>
      <c r="BT602" s="46" t="s">
        <v>111</v>
      </c>
      <c r="BU602" s="46" t="s">
        <v>1652</v>
      </c>
      <c r="BV602" s="46" t="s">
        <v>1649</v>
      </c>
      <c r="BX602" s="46" t="s">
        <v>1650</v>
      </c>
      <c r="BY602" s="46" t="s">
        <v>1653</v>
      </c>
      <c r="CA602" s="46" t="s">
        <v>1864</v>
      </c>
      <c r="CB602" s="46" t="s">
        <v>1865</v>
      </c>
      <c r="CC602" s="46" t="s">
        <v>1650</v>
      </c>
      <c r="CU602" s="46" t="s">
        <v>237</v>
      </c>
      <c r="DA602" s="46" t="s">
        <v>245</v>
      </c>
      <c r="DB602" s="46" t="s">
        <v>245</v>
      </c>
      <c r="DC602" s="46" t="s">
        <v>265</v>
      </c>
      <c r="DD602" s="46" t="s">
        <v>246</v>
      </c>
      <c r="DE602" s="46" t="s">
        <v>246</v>
      </c>
      <c r="DF602" s="46" t="s">
        <v>245</v>
      </c>
      <c r="DG602" s="46" t="s">
        <v>246</v>
      </c>
      <c r="DH602" s="46" t="s">
        <v>247</v>
      </c>
      <c r="DK602" s="46" t="b">
        <f>vw_ET_Dataset_Public[[#This Row],[Event Location:  State PCODE]]=vw_ET_Dataset_Public[[#This Row],[Arrival from: Admin 1 PCODE]]</f>
        <v>1</v>
      </c>
      <c r="DL602" s="46" t="b">
        <f>vw_ET_Dataset_Public[[#This Row],[Event Location:  County PCODE]]=vw_ET_Dataset_Public[[#This Row],[Arrival from: Admin 2 PCODE]]</f>
        <v>1</v>
      </c>
      <c r="DM602" s="46" t="b">
        <f>vw_ET_Dataset_Public[[#This Row],[Event Location:  Payam PCODE]]=vw_ET_Dataset_Public[[#This Row],[Arrival from: Admin 3 PCODE]]</f>
        <v>1</v>
      </c>
      <c r="DN602" s="46" t="s">
        <v>3390</v>
      </c>
    </row>
    <row r="603" spans="1:118" x14ac:dyDescent="0.35">
      <c r="A603" s="46" t="s">
        <v>2710</v>
      </c>
      <c r="B603" s="47">
        <v>44477</v>
      </c>
      <c r="C603" s="47">
        <v>44475</v>
      </c>
      <c r="D603" s="47">
        <v>44477</v>
      </c>
      <c r="E603" s="46" t="s">
        <v>1461</v>
      </c>
      <c r="F603" s="46" t="s">
        <v>105</v>
      </c>
      <c r="G603" s="46" t="s">
        <v>1594</v>
      </c>
      <c r="H603" s="46" t="s">
        <v>107</v>
      </c>
      <c r="I603" s="46" t="s">
        <v>2708</v>
      </c>
      <c r="J603" s="46" t="s">
        <v>2707</v>
      </c>
      <c r="K603" s="46" t="s">
        <v>2711</v>
      </c>
      <c r="L603" s="46" t="s">
        <v>2712</v>
      </c>
      <c r="M603" s="46">
        <v>9.407</v>
      </c>
      <c r="N603" s="46">
        <v>31.55</v>
      </c>
      <c r="O603" s="46" t="s">
        <v>232</v>
      </c>
      <c r="P603" s="46" t="s">
        <v>271</v>
      </c>
      <c r="Q603" s="46" t="s">
        <v>6</v>
      </c>
      <c r="U603" s="46" t="b">
        <v>1</v>
      </c>
      <c r="V603" s="46">
        <v>263</v>
      </c>
      <c r="W603" s="46">
        <v>1721</v>
      </c>
      <c r="X603" s="46">
        <v>46</v>
      </c>
      <c r="Y603" s="46">
        <v>74</v>
      </c>
      <c r="Z603" s="46">
        <v>87</v>
      </c>
      <c r="AA603" s="46">
        <v>238</v>
      </c>
      <c r="AB603" s="46">
        <v>321</v>
      </c>
      <c r="AC603" s="46">
        <v>49</v>
      </c>
      <c r="AD603" s="46">
        <v>59</v>
      </c>
      <c r="AE603" s="46">
        <v>95</v>
      </c>
      <c r="AF603" s="46">
        <v>116</v>
      </c>
      <c r="AG603" s="46">
        <v>256</v>
      </c>
      <c r="AH603" s="46">
        <v>328</v>
      </c>
      <c r="AI603" s="46">
        <v>52</v>
      </c>
      <c r="AJ603" s="46">
        <v>815</v>
      </c>
      <c r="AK603" s="46">
        <v>906</v>
      </c>
      <c r="AL603" s="46">
        <v>274</v>
      </c>
      <c r="AM603" s="46">
        <v>101</v>
      </c>
      <c r="AN603" s="46">
        <v>1721</v>
      </c>
      <c r="AO603" s="46" t="s">
        <v>12</v>
      </c>
      <c r="AP603" s="46" t="s">
        <v>48</v>
      </c>
      <c r="AR603" s="46" t="s">
        <v>264</v>
      </c>
      <c r="AV603" s="46" t="s">
        <v>255</v>
      </c>
      <c r="AX603" s="46" t="s">
        <v>65</v>
      </c>
      <c r="BD603" s="46" t="s">
        <v>256</v>
      </c>
      <c r="BF603" s="46" t="b">
        <v>1</v>
      </c>
      <c r="BH603" s="46" t="b">
        <v>1</v>
      </c>
      <c r="BL603" s="46" t="b">
        <v>1</v>
      </c>
      <c r="BP603" s="46" t="s">
        <v>237</v>
      </c>
      <c r="BQ603" s="46" t="s">
        <v>242</v>
      </c>
      <c r="BR603" s="46" t="s">
        <v>238</v>
      </c>
      <c r="BS603" s="46" t="s">
        <v>1461</v>
      </c>
      <c r="BT603" s="46" t="s">
        <v>105</v>
      </c>
      <c r="BU603" s="46" t="s">
        <v>1594</v>
      </c>
      <c r="BV603" s="46" t="s">
        <v>107</v>
      </c>
      <c r="BX603" s="46" t="s">
        <v>2707</v>
      </c>
      <c r="BY603" s="46" t="s">
        <v>2708</v>
      </c>
      <c r="CC603" s="46" t="s">
        <v>2713</v>
      </c>
      <c r="CD603" s="46" t="s">
        <v>237</v>
      </c>
      <c r="CU603" s="46" t="s">
        <v>237</v>
      </c>
      <c r="DA603" s="46" t="s">
        <v>245</v>
      </c>
      <c r="DB603" s="46" t="s">
        <v>245</v>
      </c>
      <c r="DC603" s="46" t="s">
        <v>245</v>
      </c>
      <c r="DD603" s="46" t="s">
        <v>265</v>
      </c>
      <c r="DE603" s="46" t="s">
        <v>265</v>
      </c>
      <c r="DF603" s="46" t="s">
        <v>245</v>
      </c>
      <c r="DG603" s="46" t="s">
        <v>265</v>
      </c>
      <c r="DH603" s="46" t="s">
        <v>247</v>
      </c>
      <c r="DK603" s="46" t="b">
        <f>vw_ET_Dataset_Public[[#This Row],[Event Location:  State PCODE]]=vw_ET_Dataset_Public[[#This Row],[Arrival from: Admin 1 PCODE]]</f>
        <v>1</v>
      </c>
      <c r="DL603" s="46" t="b">
        <f>vw_ET_Dataset_Public[[#This Row],[Event Location:  County PCODE]]=vw_ET_Dataset_Public[[#This Row],[Arrival from: Admin 2 PCODE]]</f>
        <v>1</v>
      </c>
      <c r="DM603" s="46" t="b">
        <f>vw_ET_Dataset_Public[[#This Row],[Event Location:  Payam PCODE]]=vw_ET_Dataset_Public[[#This Row],[Arrival from: Admin 3 PCODE]]</f>
        <v>1</v>
      </c>
      <c r="DN603" s="46" t="s">
        <v>3390</v>
      </c>
    </row>
    <row r="604" spans="1:118" x14ac:dyDescent="0.35">
      <c r="A604" s="46" t="s">
        <v>2706</v>
      </c>
      <c r="B604" s="47">
        <v>44477</v>
      </c>
      <c r="C604" s="47">
        <v>44475</v>
      </c>
      <c r="D604" s="47">
        <v>44477</v>
      </c>
      <c r="E604" s="46" t="s">
        <v>1461</v>
      </c>
      <c r="F604" s="46" t="s">
        <v>105</v>
      </c>
      <c r="G604" s="46" t="s">
        <v>1594</v>
      </c>
      <c r="H604" s="46" t="s">
        <v>107</v>
      </c>
      <c r="I604" s="46" t="s">
        <v>2708</v>
      </c>
      <c r="J604" s="46" t="s">
        <v>2707</v>
      </c>
      <c r="K604" s="46" t="s">
        <v>2709</v>
      </c>
      <c r="L604" s="46" t="s">
        <v>676</v>
      </c>
      <c r="M604" s="46">
        <v>9.3994</v>
      </c>
      <c r="N604" s="46">
        <v>31.548480000000001</v>
      </c>
      <c r="O604" s="46" t="s">
        <v>232</v>
      </c>
      <c r="P604" s="46" t="s">
        <v>271</v>
      </c>
      <c r="Q604" s="46" t="s">
        <v>6</v>
      </c>
      <c r="T604" s="46" t="b">
        <v>1</v>
      </c>
      <c r="U604" s="46" t="b">
        <v>1</v>
      </c>
      <c r="V604" s="46">
        <v>351</v>
      </c>
      <c r="W604" s="46">
        <v>2259</v>
      </c>
      <c r="X604" s="46">
        <v>85</v>
      </c>
      <c r="Y604" s="46">
        <v>115</v>
      </c>
      <c r="Z604" s="46">
        <v>157</v>
      </c>
      <c r="AA604" s="46">
        <v>251</v>
      </c>
      <c r="AB604" s="46">
        <v>358</v>
      </c>
      <c r="AC604" s="46">
        <v>93</v>
      </c>
      <c r="AD604" s="46">
        <v>92</v>
      </c>
      <c r="AE604" s="46">
        <v>128</v>
      </c>
      <c r="AF604" s="46">
        <v>176</v>
      </c>
      <c r="AG604" s="46">
        <v>312</v>
      </c>
      <c r="AH604" s="46">
        <v>387</v>
      </c>
      <c r="AI604" s="46">
        <v>105</v>
      </c>
      <c r="AJ604" s="46">
        <v>1059</v>
      </c>
      <c r="AK604" s="46">
        <v>1200</v>
      </c>
      <c r="AL604" s="46">
        <v>420</v>
      </c>
      <c r="AM604" s="46">
        <v>198</v>
      </c>
      <c r="AN604" s="46">
        <v>2259</v>
      </c>
      <c r="AO604" s="46" t="s">
        <v>13</v>
      </c>
      <c r="AP604" s="46" t="s">
        <v>48</v>
      </c>
      <c r="AR604" s="46" t="s">
        <v>234</v>
      </c>
      <c r="AV604" s="46" t="s">
        <v>1516</v>
      </c>
      <c r="AX604" s="46" t="s">
        <v>65</v>
      </c>
      <c r="BD604" s="46" t="s">
        <v>256</v>
      </c>
      <c r="BF604" s="46" t="b">
        <v>1</v>
      </c>
      <c r="BJ604" s="46" t="b">
        <v>1</v>
      </c>
      <c r="BL604" s="46" t="b">
        <v>1</v>
      </c>
      <c r="BP604" s="46" t="s">
        <v>237</v>
      </c>
      <c r="BQ604" s="46" t="s">
        <v>242</v>
      </c>
      <c r="BR604" s="46" t="s">
        <v>238</v>
      </c>
      <c r="BS604" s="46" t="s">
        <v>1461</v>
      </c>
      <c r="BT604" s="46" t="s">
        <v>105</v>
      </c>
      <c r="BU604" s="46" t="s">
        <v>1594</v>
      </c>
      <c r="BV604" s="46" t="s">
        <v>107</v>
      </c>
      <c r="BX604" s="46" t="s">
        <v>107</v>
      </c>
      <c r="BY604" s="46" t="s">
        <v>1599</v>
      </c>
      <c r="CA604" s="46" t="s">
        <v>1600</v>
      </c>
      <c r="CB604" s="46" t="s">
        <v>1601</v>
      </c>
      <c r="CC604" s="46" t="s">
        <v>107</v>
      </c>
      <c r="CD604" s="46" t="s">
        <v>237</v>
      </c>
      <c r="CU604" s="46" t="s">
        <v>237</v>
      </c>
      <c r="DA604" s="46" t="s">
        <v>245</v>
      </c>
      <c r="DB604" s="46" t="s">
        <v>265</v>
      </c>
      <c r="DC604" s="46" t="s">
        <v>245</v>
      </c>
      <c r="DD604" s="46" t="s">
        <v>246</v>
      </c>
      <c r="DE604" s="46" t="s">
        <v>265</v>
      </c>
      <c r="DF604" s="46" t="s">
        <v>245</v>
      </c>
      <c r="DG604" s="46" t="s">
        <v>246</v>
      </c>
      <c r="DH604" s="46" t="s">
        <v>247</v>
      </c>
      <c r="DK604" s="46" t="b">
        <f>vw_ET_Dataset_Public[[#This Row],[Event Location:  State PCODE]]=vw_ET_Dataset_Public[[#This Row],[Arrival from: Admin 1 PCODE]]</f>
        <v>1</v>
      </c>
      <c r="DL604" s="46" t="b">
        <f>vw_ET_Dataset_Public[[#This Row],[Event Location:  County PCODE]]=vw_ET_Dataset_Public[[#This Row],[Arrival from: Admin 2 PCODE]]</f>
        <v>1</v>
      </c>
      <c r="DM604" s="46" t="b">
        <f>vw_ET_Dataset_Public[[#This Row],[Event Location:  Payam PCODE]]=vw_ET_Dataset_Public[[#This Row],[Arrival from: Admin 3 PCODE]]</f>
        <v>0</v>
      </c>
      <c r="DN604" s="46" t="s">
        <v>3391</v>
      </c>
    </row>
    <row r="605" spans="1:118" x14ac:dyDescent="0.35">
      <c r="A605" s="46" t="s">
        <v>2811</v>
      </c>
      <c r="B605" s="47">
        <v>44477</v>
      </c>
      <c r="C605" s="47">
        <v>44475</v>
      </c>
      <c r="D605" s="47">
        <v>44477</v>
      </c>
      <c r="E605" s="46" t="s">
        <v>1461</v>
      </c>
      <c r="F605" s="46" t="s">
        <v>105</v>
      </c>
      <c r="G605" s="46" t="s">
        <v>1594</v>
      </c>
      <c r="H605" s="46" t="s">
        <v>107</v>
      </c>
      <c r="I605" s="46" t="s">
        <v>1599</v>
      </c>
      <c r="J605" s="46" t="s">
        <v>107</v>
      </c>
      <c r="K605" s="46" t="s">
        <v>2812</v>
      </c>
      <c r="L605" s="46" t="s">
        <v>2813</v>
      </c>
      <c r="M605" s="46">
        <v>9.3861650000000001</v>
      </c>
      <c r="N605" s="46">
        <v>31.363053000000001</v>
      </c>
      <c r="O605" s="46" t="s">
        <v>232</v>
      </c>
      <c r="P605" s="46" t="s">
        <v>271</v>
      </c>
      <c r="Q605" s="46" t="s">
        <v>6</v>
      </c>
      <c r="R605" s="46" t="b">
        <v>1</v>
      </c>
      <c r="S605" s="46" t="b">
        <v>1</v>
      </c>
      <c r="U605" s="46" t="b">
        <v>1</v>
      </c>
      <c r="V605" s="46">
        <v>1259</v>
      </c>
      <c r="W605" s="46">
        <v>7731</v>
      </c>
      <c r="X605" s="46">
        <v>293</v>
      </c>
      <c r="Y605" s="46">
        <v>365</v>
      </c>
      <c r="Z605" s="46">
        <v>511</v>
      </c>
      <c r="AA605" s="46">
        <v>1015</v>
      </c>
      <c r="AB605" s="46">
        <v>1328</v>
      </c>
      <c r="AC605" s="46">
        <v>256</v>
      </c>
      <c r="AD605" s="46">
        <v>315</v>
      </c>
      <c r="AE605" s="46">
        <v>417</v>
      </c>
      <c r="AF605" s="46">
        <v>534</v>
      </c>
      <c r="AG605" s="46">
        <v>1103</v>
      </c>
      <c r="AH605" s="46">
        <v>1334</v>
      </c>
      <c r="AI605" s="46">
        <v>260</v>
      </c>
      <c r="AJ605" s="46">
        <v>3768</v>
      </c>
      <c r="AK605" s="46">
        <v>3963</v>
      </c>
      <c r="AL605" s="46">
        <v>1390</v>
      </c>
      <c r="AM605" s="46">
        <v>516</v>
      </c>
      <c r="AN605" s="46">
        <v>7731</v>
      </c>
      <c r="AO605" s="46" t="s">
        <v>13</v>
      </c>
      <c r="AP605" s="46" t="s">
        <v>48</v>
      </c>
      <c r="AR605" s="46" t="s">
        <v>234</v>
      </c>
      <c r="AV605" s="46" t="s">
        <v>1516</v>
      </c>
      <c r="AX605" s="46" t="s">
        <v>65</v>
      </c>
      <c r="BD605" s="46" t="s">
        <v>256</v>
      </c>
      <c r="BF605" s="46" t="b">
        <v>1</v>
      </c>
      <c r="BH605" s="46" t="b">
        <v>1</v>
      </c>
      <c r="BJ605" s="46" t="b">
        <v>1</v>
      </c>
      <c r="BL605" s="46" t="b">
        <v>1</v>
      </c>
      <c r="BP605" s="46" t="s">
        <v>237</v>
      </c>
      <c r="BQ605" s="46" t="s">
        <v>242</v>
      </c>
      <c r="BR605" s="46" t="s">
        <v>238</v>
      </c>
      <c r="BS605" s="46" t="s">
        <v>1461</v>
      </c>
      <c r="BT605" s="46" t="s">
        <v>105</v>
      </c>
      <c r="BU605" s="46" t="s">
        <v>1594</v>
      </c>
      <c r="BV605" s="46" t="s">
        <v>107</v>
      </c>
      <c r="BX605" s="46" t="s">
        <v>107</v>
      </c>
      <c r="BY605" s="46" t="s">
        <v>1599</v>
      </c>
      <c r="CA605" s="46" t="s">
        <v>2812</v>
      </c>
      <c r="CB605" s="46" t="s">
        <v>2813</v>
      </c>
      <c r="CC605" s="46" t="s">
        <v>107</v>
      </c>
      <c r="CD605" s="46" t="s">
        <v>237</v>
      </c>
      <c r="CU605" s="46" t="s">
        <v>256</v>
      </c>
      <c r="CV605" s="46">
        <v>5</v>
      </c>
      <c r="CW605" s="46">
        <v>17</v>
      </c>
      <c r="CX605" s="46" t="s">
        <v>234</v>
      </c>
      <c r="CY605" s="46" t="s">
        <v>2256</v>
      </c>
      <c r="DA605" s="46" t="s">
        <v>245</v>
      </c>
      <c r="DB605" s="46" t="s">
        <v>245</v>
      </c>
      <c r="DC605" s="46" t="s">
        <v>265</v>
      </c>
      <c r="DD605" s="46" t="s">
        <v>265</v>
      </c>
      <c r="DE605" s="46" t="s">
        <v>265</v>
      </c>
      <c r="DF605" s="46" t="s">
        <v>245</v>
      </c>
      <c r="DG605" s="46" t="s">
        <v>265</v>
      </c>
      <c r="DH605" s="46" t="s">
        <v>247</v>
      </c>
      <c r="DK605" s="46" t="b">
        <f>vw_ET_Dataset_Public[[#This Row],[Event Location:  State PCODE]]=vw_ET_Dataset_Public[[#This Row],[Arrival from: Admin 1 PCODE]]</f>
        <v>1</v>
      </c>
      <c r="DL605" s="46" t="b">
        <f>vw_ET_Dataset_Public[[#This Row],[Event Location:  County PCODE]]=vw_ET_Dataset_Public[[#This Row],[Arrival from: Admin 2 PCODE]]</f>
        <v>1</v>
      </c>
      <c r="DM605" s="46" t="b">
        <f>vw_ET_Dataset_Public[[#This Row],[Event Location:  Payam PCODE]]=vw_ET_Dataset_Public[[#This Row],[Arrival from: Admin 3 PCODE]]</f>
        <v>1</v>
      </c>
      <c r="DN605" s="46" t="s">
        <v>3390</v>
      </c>
    </row>
    <row r="606" spans="1:118" x14ac:dyDescent="0.35">
      <c r="A606" s="46" t="s">
        <v>2714</v>
      </c>
      <c r="B606" s="47">
        <v>44477</v>
      </c>
      <c r="C606" s="47">
        <v>44475</v>
      </c>
      <c r="D606" s="47">
        <v>44477</v>
      </c>
      <c r="E606" s="46" t="s">
        <v>1461</v>
      </c>
      <c r="F606" s="46" t="s">
        <v>105</v>
      </c>
      <c r="G606" s="46" t="s">
        <v>1594</v>
      </c>
      <c r="H606" s="46" t="s">
        <v>107</v>
      </c>
      <c r="I606" s="46" t="s">
        <v>1604</v>
      </c>
      <c r="J606" s="46" t="s">
        <v>1603</v>
      </c>
      <c r="K606" s="46" t="s">
        <v>2265</v>
      </c>
      <c r="L606" s="46" t="s">
        <v>1603</v>
      </c>
      <c r="M606" s="46">
        <v>9.5009999999999994</v>
      </c>
      <c r="N606" s="46">
        <v>30.966999999999999</v>
      </c>
      <c r="O606" s="46" t="s">
        <v>232</v>
      </c>
      <c r="P606" s="46" t="s">
        <v>271</v>
      </c>
      <c r="Q606" s="46" t="s">
        <v>6</v>
      </c>
      <c r="R606" s="46" t="b">
        <v>1</v>
      </c>
      <c r="S606" s="46" t="b">
        <v>1</v>
      </c>
      <c r="T606" s="46" t="b">
        <v>1</v>
      </c>
      <c r="U606" s="46" t="b">
        <v>1</v>
      </c>
      <c r="V606" s="46">
        <v>1839</v>
      </c>
      <c r="W606" s="46">
        <v>11588</v>
      </c>
      <c r="X606" s="46">
        <v>327</v>
      </c>
      <c r="Y606" s="46">
        <v>598</v>
      </c>
      <c r="Z606" s="46">
        <v>1042</v>
      </c>
      <c r="AA606" s="46">
        <v>1314</v>
      </c>
      <c r="AB606" s="46">
        <v>1870</v>
      </c>
      <c r="AC606" s="46">
        <v>341</v>
      </c>
      <c r="AD606" s="46">
        <v>363</v>
      </c>
      <c r="AE606" s="46">
        <v>729</v>
      </c>
      <c r="AF606" s="46">
        <v>1138</v>
      </c>
      <c r="AG606" s="46">
        <v>1508</v>
      </c>
      <c r="AH606" s="46">
        <v>1983</v>
      </c>
      <c r="AI606" s="46">
        <v>375</v>
      </c>
      <c r="AJ606" s="46">
        <v>5492</v>
      </c>
      <c r="AK606" s="46">
        <v>6096</v>
      </c>
      <c r="AL606" s="46">
        <v>2017</v>
      </c>
      <c r="AM606" s="46">
        <v>716</v>
      </c>
      <c r="AN606" s="46">
        <v>11588</v>
      </c>
      <c r="AO606" s="46" t="s">
        <v>13</v>
      </c>
      <c r="AP606" s="46" t="s">
        <v>48</v>
      </c>
      <c r="AR606" s="46" t="s">
        <v>272</v>
      </c>
      <c r="AV606" s="46" t="s">
        <v>255</v>
      </c>
      <c r="AX606" s="46" t="s">
        <v>65</v>
      </c>
      <c r="BD606" s="46" t="s">
        <v>256</v>
      </c>
      <c r="BF606" s="46" t="b">
        <v>1</v>
      </c>
      <c r="BG606" s="46" t="b">
        <v>1</v>
      </c>
      <c r="BJ606" s="46" t="b">
        <v>1</v>
      </c>
      <c r="BP606" s="46" t="s">
        <v>237</v>
      </c>
      <c r="BQ606" s="46" t="s">
        <v>242</v>
      </c>
      <c r="BR606" s="46" t="s">
        <v>238</v>
      </c>
      <c r="BS606" s="46" t="s">
        <v>1461</v>
      </c>
      <c r="BT606" s="46" t="s">
        <v>105</v>
      </c>
      <c r="BU606" s="46" t="s">
        <v>1594</v>
      </c>
      <c r="BV606" s="46" t="s">
        <v>107</v>
      </c>
      <c r="BX606" s="46" t="s">
        <v>1603</v>
      </c>
      <c r="BY606" s="46" t="s">
        <v>1604</v>
      </c>
      <c r="CA606" s="46" t="s">
        <v>2265</v>
      </c>
      <c r="CB606" s="46" t="s">
        <v>2875</v>
      </c>
      <c r="CC606" s="46" t="s">
        <v>292</v>
      </c>
      <c r="CD606" s="46" t="s">
        <v>237</v>
      </c>
      <c r="CU606" s="46" t="s">
        <v>237</v>
      </c>
      <c r="DA606" s="46" t="s">
        <v>265</v>
      </c>
      <c r="DB606" s="46" t="s">
        <v>246</v>
      </c>
      <c r="DC606" s="46" t="s">
        <v>265</v>
      </c>
      <c r="DD606" s="46" t="s">
        <v>265</v>
      </c>
      <c r="DE606" s="46" t="s">
        <v>245</v>
      </c>
      <c r="DF606" s="46" t="s">
        <v>245</v>
      </c>
      <c r="DG606" s="46" t="s">
        <v>265</v>
      </c>
      <c r="DH606" s="46" t="s">
        <v>247</v>
      </c>
      <c r="DK606" s="46" t="b">
        <f>vw_ET_Dataset_Public[[#This Row],[Event Location:  State PCODE]]=vw_ET_Dataset_Public[[#This Row],[Arrival from: Admin 1 PCODE]]</f>
        <v>1</v>
      </c>
      <c r="DL606" s="46" t="b">
        <f>vw_ET_Dataset_Public[[#This Row],[Event Location:  County PCODE]]=vw_ET_Dataset_Public[[#This Row],[Arrival from: Admin 2 PCODE]]</f>
        <v>1</v>
      </c>
      <c r="DM606" s="46" t="b">
        <f>vw_ET_Dataset_Public[[#This Row],[Event Location:  Payam PCODE]]=vw_ET_Dataset_Public[[#This Row],[Arrival from: Admin 3 PCODE]]</f>
        <v>1</v>
      </c>
      <c r="DN606" s="46" t="s">
        <v>3390</v>
      </c>
    </row>
    <row r="607" spans="1:118" x14ac:dyDescent="0.35">
      <c r="A607" s="46" t="s">
        <v>2755</v>
      </c>
      <c r="B607" s="47">
        <v>44478</v>
      </c>
      <c r="C607" s="47">
        <v>44440</v>
      </c>
      <c r="D607" s="47">
        <v>44478</v>
      </c>
      <c r="E607" s="46" t="s">
        <v>2058</v>
      </c>
      <c r="F607" s="46" t="s">
        <v>2055</v>
      </c>
      <c r="G607" s="46" t="s">
        <v>2725</v>
      </c>
      <c r="H607" s="46" t="s">
        <v>2723</v>
      </c>
      <c r="I607" s="46" t="s">
        <v>2746</v>
      </c>
      <c r="J607" s="46" t="s">
        <v>2745</v>
      </c>
      <c r="K607" s="46" t="s">
        <v>2876</v>
      </c>
      <c r="L607" s="46" t="s">
        <v>2756</v>
      </c>
      <c r="M607" s="46">
        <v>7.9240000000000004</v>
      </c>
      <c r="N607" s="46">
        <v>28.169</v>
      </c>
      <c r="O607" s="46" t="s">
        <v>232</v>
      </c>
      <c r="P607" s="46" t="s">
        <v>271</v>
      </c>
      <c r="Q607" s="46" t="s">
        <v>6</v>
      </c>
      <c r="R607" s="46" t="b">
        <v>1</v>
      </c>
      <c r="V607" s="46">
        <v>16</v>
      </c>
      <c r="W607" s="46">
        <v>80</v>
      </c>
      <c r="X607" s="46">
        <v>4</v>
      </c>
      <c r="Y607" s="46">
        <v>5</v>
      </c>
      <c r="Z607" s="46">
        <v>8</v>
      </c>
      <c r="AA607" s="46">
        <v>6</v>
      </c>
      <c r="AB607" s="46">
        <v>3</v>
      </c>
      <c r="AC607" s="46">
        <v>5</v>
      </c>
      <c r="AD607" s="46">
        <v>4</v>
      </c>
      <c r="AE607" s="46">
        <v>8</v>
      </c>
      <c r="AF607" s="46">
        <v>11</v>
      </c>
      <c r="AG607" s="46">
        <v>9</v>
      </c>
      <c r="AH607" s="46">
        <v>10</v>
      </c>
      <c r="AI607" s="46">
        <v>7</v>
      </c>
      <c r="AJ607" s="46">
        <v>31</v>
      </c>
      <c r="AK607" s="46">
        <v>49</v>
      </c>
      <c r="AL607" s="46">
        <v>21</v>
      </c>
      <c r="AM607" s="46">
        <v>12</v>
      </c>
      <c r="AN607" s="46">
        <v>80</v>
      </c>
      <c r="AO607" s="46" t="s">
        <v>12</v>
      </c>
      <c r="AP607" s="46" t="s">
        <v>48</v>
      </c>
      <c r="AR607" s="46" t="s">
        <v>272</v>
      </c>
      <c r="AV607" s="46" t="s">
        <v>255</v>
      </c>
      <c r="AX607" s="46" t="s">
        <v>65</v>
      </c>
      <c r="BD607" s="46" t="s">
        <v>256</v>
      </c>
      <c r="BE607" s="46" t="b">
        <v>1</v>
      </c>
      <c r="BF607" s="46" t="b">
        <v>1</v>
      </c>
      <c r="BH607" s="46" t="b">
        <v>1</v>
      </c>
      <c r="BL607" s="46" t="b">
        <v>1</v>
      </c>
      <c r="BP607" s="46" t="s">
        <v>237</v>
      </c>
      <c r="BQ607" s="46" t="s">
        <v>242</v>
      </c>
      <c r="BR607" s="46" t="s">
        <v>238</v>
      </c>
      <c r="BS607" s="46" t="s">
        <v>2058</v>
      </c>
      <c r="BT607" s="46" t="s">
        <v>2055</v>
      </c>
      <c r="BU607" s="46" t="s">
        <v>2725</v>
      </c>
      <c r="BV607" s="46" t="s">
        <v>2723</v>
      </c>
      <c r="BX607" s="46" t="s">
        <v>2745</v>
      </c>
      <c r="BY607" s="46" t="s">
        <v>2746</v>
      </c>
      <c r="CA607" s="46" t="s">
        <v>244</v>
      </c>
      <c r="CB607" s="46" t="s">
        <v>240</v>
      </c>
      <c r="CC607" s="46" t="s">
        <v>2756</v>
      </c>
      <c r="CD607" s="46" t="s">
        <v>237</v>
      </c>
      <c r="CU607" s="46" t="s">
        <v>237</v>
      </c>
      <c r="DA607" s="46" t="s">
        <v>245</v>
      </c>
      <c r="DB607" s="46" t="s">
        <v>245</v>
      </c>
      <c r="DC607" s="46" t="s">
        <v>265</v>
      </c>
      <c r="DD607" s="46" t="s">
        <v>246</v>
      </c>
      <c r="DE607" s="46" t="s">
        <v>265</v>
      </c>
      <c r="DF607" s="46" t="s">
        <v>265</v>
      </c>
      <c r="DG607" s="46" t="s">
        <v>246</v>
      </c>
      <c r="DH607" s="46" t="s">
        <v>247</v>
      </c>
      <c r="DK607" s="46" t="b">
        <f>vw_ET_Dataset_Public[[#This Row],[Event Location:  State PCODE]]=vw_ET_Dataset_Public[[#This Row],[Arrival from: Admin 1 PCODE]]</f>
        <v>1</v>
      </c>
      <c r="DL607" s="46" t="b">
        <f>vw_ET_Dataset_Public[[#This Row],[Event Location:  County PCODE]]=vw_ET_Dataset_Public[[#This Row],[Arrival from: Admin 2 PCODE]]</f>
        <v>1</v>
      </c>
      <c r="DM607" s="46" t="b">
        <f>vw_ET_Dataset_Public[[#This Row],[Event Location:  Payam PCODE]]=vw_ET_Dataset_Public[[#This Row],[Arrival from: Admin 3 PCODE]]</f>
        <v>1</v>
      </c>
      <c r="DN607" s="46" t="s">
        <v>3390</v>
      </c>
    </row>
    <row r="608" spans="1:118" x14ac:dyDescent="0.35">
      <c r="A608" s="46" t="s">
        <v>2763</v>
      </c>
      <c r="B608" s="47">
        <v>44478</v>
      </c>
      <c r="C608" s="47">
        <v>44440</v>
      </c>
      <c r="D608" s="47">
        <v>44478</v>
      </c>
      <c r="E608" s="46" t="s">
        <v>2058</v>
      </c>
      <c r="F608" s="46" t="s">
        <v>2055</v>
      </c>
      <c r="G608" s="46" t="s">
        <v>2725</v>
      </c>
      <c r="H608" s="46" t="s">
        <v>2723</v>
      </c>
      <c r="I608" s="46" t="s">
        <v>2746</v>
      </c>
      <c r="J608" s="46" t="s">
        <v>2745</v>
      </c>
      <c r="K608" s="46" t="s">
        <v>2876</v>
      </c>
      <c r="L608" s="46" t="s">
        <v>2756</v>
      </c>
      <c r="M608" s="46">
        <v>7.9240000000000004</v>
      </c>
      <c r="N608" s="46">
        <v>28.169</v>
      </c>
      <c r="O608" s="46" t="s">
        <v>232</v>
      </c>
      <c r="P608" s="46" t="s">
        <v>271</v>
      </c>
      <c r="Q608" s="46" t="s">
        <v>6</v>
      </c>
      <c r="R608" s="46" t="b">
        <v>1</v>
      </c>
      <c r="V608" s="46">
        <v>16</v>
      </c>
      <c r="W608" s="46">
        <v>80</v>
      </c>
      <c r="X608" s="46">
        <v>4</v>
      </c>
      <c r="Y608" s="46">
        <v>5</v>
      </c>
      <c r="Z608" s="46">
        <v>8</v>
      </c>
      <c r="AA608" s="46">
        <v>6</v>
      </c>
      <c r="AB608" s="46">
        <v>3</v>
      </c>
      <c r="AC608" s="46">
        <v>5</v>
      </c>
      <c r="AD608" s="46">
        <v>4</v>
      </c>
      <c r="AE608" s="46">
        <v>8</v>
      </c>
      <c r="AF608" s="46">
        <v>11</v>
      </c>
      <c r="AG608" s="46">
        <v>9</v>
      </c>
      <c r="AH608" s="46">
        <v>10</v>
      </c>
      <c r="AI608" s="46">
        <v>7</v>
      </c>
      <c r="AJ608" s="46">
        <v>31</v>
      </c>
      <c r="AK608" s="46">
        <v>49</v>
      </c>
      <c r="AL608" s="46">
        <v>21</v>
      </c>
      <c r="AM608" s="46">
        <v>12</v>
      </c>
      <c r="AN608" s="46">
        <v>80</v>
      </c>
      <c r="AO608" s="46" t="s">
        <v>12</v>
      </c>
      <c r="AP608" s="46" t="s">
        <v>48</v>
      </c>
      <c r="AR608" s="46" t="s">
        <v>272</v>
      </c>
      <c r="AV608" s="46" t="s">
        <v>255</v>
      </c>
      <c r="AX608" s="46" t="s">
        <v>65</v>
      </c>
      <c r="BD608" s="46" t="s">
        <v>256</v>
      </c>
      <c r="BE608" s="46" t="b">
        <v>1</v>
      </c>
      <c r="BF608" s="46" t="b">
        <v>1</v>
      </c>
      <c r="BH608" s="46" t="b">
        <v>1</v>
      </c>
      <c r="BL608" s="46" t="b">
        <v>1</v>
      </c>
      <c r="BP608" s="46" t="s">
        <v>237</v>
      </c>
      <c r="BQ608" s="46" t="s">
        <v>242</v>
      </c>
      <c r="BR608" s="46" t="s">
        <v>238</v>
      </c>
      <c r="BS608" s="46" t="s">
        <v>2058</v>
      </c>
      <c r="BT608" s="46" t="s">
        <v>2055</v>
      </c>
      <c r="BU608" s="46" t="s">
        <v>2725</v>
      </c>
      <c r="BV608" s="46" t="s">
        <v>2723</v>
      </c>
      <c r="BX608" s="46" t="s">
        <v>2745</v>
      </c>
      <c r="BY608" s="46" t="s">
        <v>2746</v>
      </c>
      <c r="CA608" s="46" t="s">
        <v>2876</v>
      </c>
      <c r="CB608" s="46" t="s">
        <v>2756</v>
      </c>
      <c r="CC608" s="46" t="s">
        <v>292</v>
      </c>
      <c r="CD608" s="46" t="s">
        <v>237</v>
      </c>
      <c r="CU608" s="46" t="s">
        <v>237</v>
      </c>
      <c r="DA608" s="46" t="s">
        <v>245</v>
      </c>
      <c r="DB608" s="46" t="s">
        <v>245</v>
      </c>
      <c r="DC608" s="46" t="s">
        <v>265</v>
      </c>
      <c r="DD608" s="46" t="s">
        <v>246</v>
      </c>
      <c r="DE608" s="46" t="s">
        <v>265</v>
      </c>
      <c r="DF608" s="46" t="s">
        <v>265</v>
      </c>
      <c r="DG608" s="46" t="s">
        <v>246</v>
      </c>
      <c r="DH608" s="46" t="s">
        <v>247</v>
      </c>
      <c r="DK608" s="46" t="b">
        <f>vw_ET_Dataset_Public[[#This Row],[Event Location:  State PCODE]]=vw_ET_Dataset_Public[[#This Row],[Arrival from: Admin 1 PCODE]]</f>
        <v>1</v>
      </c>
      <c r="DL608" s="46" t="b">
        <f>vw_ET_Dataset_Public[[#This Row],[Event Location:  County PCODE]]=vw_ET_Dataset_Public[[#This Row],[Arrival from: Admin 2 PCODE]]</f>
        <v>1</v>
      </c>
      <c r="DM608" s="46" t="b">
        <f>vw_ET_Dataset_Public[[#This Row],[Event Location:  Payam PCODE]]=vw_ET_Dataset_Public[[#This Row],[Arrival from: Admin 3 PCODE]]</f>
        <v>1</v>
      </c>
      <c r="DN608" s="46" t="s">
        <v>3390</v>
      </c>
    </row>
    <row r="609" spans="1:118" x14ac:dyDescent="0.35">
      <c r="A609" s="46" t="s">
        <v>2769</v>
      </c>
      <c r="B609" s="47">
        <v>44478</v>
      </c>
      <c r="C609" s="47">
        <v>44440</v>
      </c>
      <c r="D609" s="47">
        <v>44478</v>
      </c>
      <c r="E609" s="46" t="s">
        <v>2058</v>
      </c>
      <c r="F609" s="46" t="s">
        <v>2055</v>
      </c>
      <c r="G609" s="46" t="s">
        <v>2725</v>
      </c>
      <c r="H609" s="46" t="s">
        <v>2723</v>
      </c>
      <c r="I609" s="46" t="s">
        <v>2746</v>
      </c>
      <c r="J609" s="46" t="s">
        <v>2745</v>
      </c>
      <c r="K609" s="46" t="s">
        <v>2770</v>
      </c>
      <c r="L609" s="46" t="s">
        <v>2771</v>
      </c>
      <c r="M609" s="46">
        <v>7.718</v>
      </c>
      <c r="N609" s="46">
        <v>28.265000000000001</v>
      </c>
      <c r="O609" s="46" t="s">
        <v>232</v>
      </c>
      <c r="P609" s="46" t="s">
        <v>271</v>
      </c>
      <c r="Q609" s="46" t="s">
        <v>6</v>
      </c>
      <c r="R609" s="46" t="b">
        <v>1</v>
      </c>
      <c r="V609" s="46">
        <v>93</v>
      </c>
      <c r="W609" s="46">
        <v>558</v>
      </c>
      <c r="X609" s="46">
        <v>20</v>
      </c>
      <c r="Y609" s="46">
        <v>29</v>
      </c>
      <c r="Z609" s="46">
        <v>70</v>
      </c>
      <c r="AA609" s="46">
        <v>63</v>
      </c>
      <c r="AB609" s="46">
        <v>38</v>
      </c>
      <c r="AC609" s="46">
        <v>37</v>
      </c>
      <c r="AD609" s="46">
        <v>26</v>
      </c>
      <c r="AE609" s="46">
        <v>34</v>
      </c>
      <c r="AF609" s="46">
        <v>83</v>
      </c>
      <c r="AG609" s="46">
        <v>71</v>
      </c>
      <c r="AH609" s="46">
        <v>43</v>
      </c>
      <c r="AI609" s="46">
        <v>44</v>
      </c>
      <c r="AJ609" s="46">
        <v>257</v>
      </c>
      <c r="AK609" s="46">
        <v>301</v>
      </c>
      <c r="AL609" s="46">
        <v>109</v>
      </c>
      <c r="AM609" s="46">
        <v>81</v>
      </c>
      <c r="AN609" s="46">
        <v>558</v>
      </c>
      <c r="AO609" s="46" t="s">
        <v>12</v>
      </c>
      <c r="AP609" s="46" t="s">
        <v>48</v>
      </c>
      <c r="AR609" s="46" t="s">
        <v>272</v>
      </c>
      <c r="AV609" s="46" t="s">
        <v>255</v>
      </c>
      <c r="AX609" s="46" t="s">
        <v>65</v>
      </c>
      <c r="BD609" s="46" t="s">
        <v>256</v>
      </c>
      <c r="BE609" s="46" t="b">
        <v>1</v>
      </c>
      <c r="BF609" s="46" t="b">
        <v>1</v>
      </c>
      <c r="BL609" s="46" t="b">
        <v>1</v>
      </c>
      <c r="BP609" s="46" t="s">
        <v>237</v>
      </c>
      <c r="BQ609" s="46" t="s">
        <v>242</v>
      </c>
      <c r="BR609" s="46" t="s">
        <v>238</v>
      </c>
      <c r="BS609" s="46" t="s">
        <v>2058</v>
      </c>
      <c r="BT609" s="46" t="s">
        <v>2055</v>
      </c>
      <c r="BU609" s="46" t="s">
        <v>2725</v>
      </c>
      <c r="BV609" s="46" t="s">
        <v>2723</v>
      </c>
      <c r="BX609" s="46" t="s">
        <v>2745</v>
      </c>
      <c r="BY609" s="46" t="s">
        <v>2746</v>
      </c>
      <c r="CA609" s="46" t="s">
        <v>244</v>
      </c>
      <c r="CB609" s="46" t="s">
        <v>240</v>
      </c>
      <c r="CC609" s="46" t="s">
        <v>2771</v>
      </c>
      <c r="CD609" s="46" t="s">
        <v>237</v>
      </c>
      <c r="CU609" s="46" t="s">
        <v>264</v>
      </c>
      <c r="DA609" s="46" t="s">
        <v>245</v>
      </c>
      <c r="DB609" s="46" t="s">
        <v>245</v>
      </c>
      <c r="DC609" s="46" t="s">
        <v>245</v>
      </c>
      <c r="DD609" s="46" t="s">
        <v>265</v>
      </c>
      <c r="DE609" s="46" t="s">
        <v>246</v>
      </c>
      <c r="DF609" s="46" t="s">
        <v>265</v>
      </c>
      <c r="DG609" s="46" t="s">
        <v>246</v>
      </c>
      <c r="DH609" s="46" t="s">
        <v>247</v>
      </c>
      <c r="DK609" s="46" t="b">
        <f>vw_ET_Dataset_Public[[#This Row],[Event Location:  State PCODE]]=vw_ET_Dataset_Public[[#This Row],[Arrival from: Admin 1 PCODE]]</f>
        <v>1</v>
      </c>
      <c r="DL609" s="46" t="b">
        <f>vw_ET_Dataset_Public[[#This Row],[Event Location:  County PCODE]]=vw_ET_Dataset_Public[[#This Row],[Arrival from: Admin 2 PCODE]]</f>
        <v>1</v>
      </c>
      <c r="DM609" s="46" t="b">
        <f>vw_ET_Dataset_Public[[#This Row],[Event Location:  Payam PCODE]]=vw_ET_Dataset_Public[[#This Row],[Arrival from: Admin 3 PCODE]]</f>
        <v>1</v>
      </c>
      <c r="DN609" s="46" t="s">
        <v>3390</v>
      </c>
    </row>
    <row r="610" spans="1:118" x14ac:dyDescent="0.35">
      <c r="A610" s="46" t="s">
        <v>2772</v>
      </c>
      <c r="B610" s="47">
        <v>44478</v>
      </c>
      <c r="C610" s="47">
        <v>44440</v>
      </c>
      <c r="D610" s="47">
        <v>44478</v>
      </c>
      <c r="E610" s="46" t="s">
        <v>2058</v>
      </c>
      <c r="F610" s="46" t="s">
        <v>2055</v>
      </c>
      <c r="G610" s="46" t="s">
        <v>2725</v>
      </c>
      <c r="H610" s="46" t="s">
        <v>2723</v>
      </c>
      <c r="I610" s="46" t="s">
        <v>2746</v>
      </c>
      <c r="J610" s="46" t="s">
        <v>2745</v>
      </c>
      <c r="K610" s="46" t="s">
        <v>2773</v>
      </c>
      <c r="L610" s="46" t="s">
        <v>2774</v>
      </c>
      <c r="M610" s="46">
        <v>7.819</v>
      </c>
      <c r="N610" s="46">
        <v>28.181000000000001</v>
      </c>
      <c r="O610" s="46" t="s">
        <v>232</v>
      </c>
      <c r="P610" s="46" t="s">
        <v>271</v>
      </c>
      <c r="Q610" s="46" t="s">
        <v>6</v>
      </c>
      <c r="R610" s="46" t="b">
        <v>1</v>
      </c>
      <c r="V610" s="46">
        <v>256</v>
      </c>
      <c r="W610" s="46">
        <v>1075</v>
      </c>
      <c r="X610" s="46">
        <v>50</v>
      </c>
      <c r="Y610" s="46">
        <v>55</v>
      </c>
      <c r="Z610" s="46">
        <v>124</v>
      </c>
      <c r="AA610" s="46">
        <v>118</v>
      </c>
      <c r="AB610" s="46">
        <v>63</v>
      </c>
      <c r="AC610" s="46">
        <v>49</v>
      </c>
      <c r="AD610" s="46">
        <v>68</v>
      </c>
      <c r="AE610" s="46">
        <v>87</v>
      </c>
      <c r="AF610" s="46">
        <v>170</v>
      </c>
      <c r="AG610" s="46">
        <v>152</v>
      </c>
      <c r="AH610" s="46">
        <v>75</v>
      </c>
      <c r="AI610" s="46">
        <v>64</v>
      </c>
      <c r="AJ610" s="46">
        <v>459</v>
      </c>
      <c r="AK610" s="46">
        <v>616</v>
      </c>
      <c r="AL610" s="46">
        <v>260</v>
      </c>
      <c r="AM610" s="46">
        <v>113</v>
      </c>
      <c r="AN610" s="46">
        <v>1075</v>
      </c>
      <c r="AO610" s="46" t="s">
        <v>12</v>
      </c>
      <c r="AP610" s="46" t="s">
        <v>48</v>
      </c>
      <c r="AR610" s="46" t="s">
        <v>272</v>
      </c>
      <c r="AV610" s="46" t="s">
        <v>255</v>
      </c>
      <c r="AX610" s="46" t="s">
        <v>65</v>
      </c>
      <c r="BD610" s="46" t="s">
        <v>256</v>
      </c>
      <c r="BE610" s="46" t="b">
        <v>1</v>
      </c>
      <c r="BF610" s="46" t="b">
        <v>1</v>
      </c>
      <c r="BP610" s="46" t="s">
        <v>237</v>
      </c>
      <c r="BQ610" s="46" t="s">
        <v>242</v>
      </c>
      <c r="BR610" s="46" t="s">
        <v>238</v>
      </c>
      <c r="BS610" s="46" t="s">
        <v>2058</v>
      </c>
      <c r="BT610" s="46" t="s">
        <v>2055</v>
      </c>
      <c r="BU610" s="46" t="s">
        <v>2725</v>
      </c>
      <c r="BV610" s="46" t="s">
        <v>2723</v>
      </c>
      <c r="BX610" s="46" t="s">
        <v>2745</v>
      </c>
      <c r="BY610" s="46" t="s">
        <v>2746</v>
      </c>
      <c r="CA610" s="46" t="s">
        <v>244</v>
      </c>
      <c r="CB610" s="46" t="s">
        <v>240</v>
      </c>
      <c r="CC610" s="46" t="s">
        <v>2774</v>
      </c>
      <c r="CD610" s="46" t="s">
        <v>237</v>
      </c>
      <c r="CU610" s="46" t="s">
        <v>237</v>
      </c>
      <c r="DA610" s="46" t="s">
        <v>245</v>
      </c>
      <c r="DB610" s="46" t="s">
        <v>245</v>
      </c>
      <c r="DC610" s="46" t="s">
        <v>245</v>
      </c>
      <c r="DD610" s="46" t="s">
        <v>246</v>
      </c>
      <c r="DE610" s="46" t="s">
        <v>265</v>
      </c>
      <c r="DF610" s="46" t="s">
        <v>265</v>
      </c>
      <c r="DG610" s="46" t="s">
        <v>265</v>
      </c>
      <c r="DH610" s="46" t="s">
        <v>247</v>
      </c>
      <c r="DK610" s="46" t="b">
        <f>vw_ET_Dataset_Public[[#This Row],[Event Location:  State PCODE]]=vw_ET_Dataset_Public[[#This Row],[Arrival from: Admin 1 PCODE]]</f>
        <v>1</v>
      </c>
      <c r="DL610" s="46" t="b">
        <f>vw_ET_Dataset_Public[[#This Row],[Event Location:  County PCODE]]=vw_ET_Dataset_Public[[#This Row],[Arrival from: Admin 2 PCODE]]</f>
        <v>1</v>
      </c>
      <c r="DM610" s="46" t="b">
        <f>vw_ET_Dataset_Public[[#This Row],[Event Location:  Payam PCODE]]=vw_ET_Dataset_Public[[#This Row],[Arrival from: Admin 3 PCODE]]</f>
        <v>1</v>
      </c>
      <c r="DN610" s="46" t="s">
        <v>3390</v>
      </c>
    </row>
    <row r="611" spans="1:118" x14ac:dyDescent="0.35">
      <c r="A611" s="46" t="s">
        <v>2789</v>
      </c>
      <c r="B611" s="47">
        <v>44479</v>
      </c>
      <c r="C611" s="47">
        <v>44473</v>
      </c>
      <c r="D611" s="47">
        <v>44479</v>
      </c>
      <c r="E611" s="46" t="s">
        <v>835</v>
      </c>
      <c r="F611" s="46" t="s">
        <v>93</v>
      </c>
      <c r="G611" s="46" t="s">
        <v>2792</v>
      </c>
      <c r="H611" s="46" t="s">
        <v>2790</v>
      </c>
      <c r="I611" s="46" t="s">
        <v>2793</v>
      </c>
      <c r="J611" s="46" t="s">
        <v>2791</v>
      </c>
      <c r="K611" s="46" t="s">
        <v>2794</v>
      </c>
      <c r="L611" s="46" t="s">
        <v>2795</v>
      </c>
      <c r="M611" s="46">
        <v>6.2750750000000002</v>
      </c>
      <c r="N611" s="46">
        <v>29.8962067</v>
      </c>
      <c r="O611" s="46" t="s">
        <v>232</v>
      </c>
      <c r="P611" s="46" t="s">
        <v>271</v>
      </c>
      <c r="Q611" s="46" t="s">
        <v>6</v>
      </c>
      <c r="R611" s="46" t="b">
        <v>1</v>
      </c>
      <c r="S611" s="46" t="b">
        <v>0</v>
      </c>
      <c r="T611" s="46" t="b">
        <v>0</v>
      </c>
      <c r="U611" s="46" t="b">
        <v>1</v>
      </c>
      <c r="V611" s="46">
        <v>162</v>
      </c>
      <c r="W611" s="46">
        <v>367</v>
      </c>
      <c r="X611" s="46">
        <v>5</v>
      </c>
      <c r="Y611" s="46">
        <v>6</v>
      </c>
      <c r="Z611" s="46">
        <v>15</v>
      </c>
      <c r="AA611" s="46">
        <v>50</v>
      </c>
      <c r="AB611" s="46">
        <v>62</v>
      </c>
      <c r="AC611" s="46">
        <v>24</v>
      </c>
      <c r="AD611" s="46">
        <v>9</v>
      </c>
      <c r="AE611" s="46">
        <v>11</v>
      </c>
      <c r="AF611" s="46">
        <v>17</v>
      </c>
      <c r="AG611" s="46">
        <v>64</v>
      </c>
      <c r="AH611" s="46">
        <v>75</v>
      </c>
      <c r="AI611" s="46">
        <v>29</v>
      </c>
      <c r="AJ611" s="46">
        <v>162</v>
      </c>
      <c r="AK611" s="46">
        <v>205</v>
      </c>
      <c r="AL611" s="46">
        <v>31</v>
      </c>
      <c r="AM611" s="46">
        <v>53</v>
      </c>
      <c r="AN611" s="46">
        <v>367</v>
      </c>
      <c r="AO611" s="46" t="s">
        <v>12</v>
      </c>
      <c r="AP611" s="46" t="s">
        <v>48</v>
      </c>
      <c r="AR611" s="46" t="s">
        <v>234</v>
      </c>
      <c r="AV611" s="46" t="s">
        <v>255</v>
      </c>
      <c r="AX611" s="46" t="s">
        <v>65</v>
      </c>
      <c r="BD611" s="46" t="s">
        <v>256</v>
      </c>
      <c r="BE611" s="46" t="b">
        <v>1</v>
      </c>
      <c r="BF611" s="46" t="b">
        <v>1</v>
      </c>
      <c r="BG611" s="46" t="b">
        <v>0</v>
      </c>
      <c r="BH611" s="46" t="b">
        <v>0</v>
      </c>
      <c r="BI611" s="46" t="b">
        <v>0</v>
      </c>
      <c r="BJ611" s="46" t="b">
        <v>0</v>
      </c>
      <c r="BK611" s="46" t="b">
        <v>0</v>
      </c>
      <c r="BL611" s="46" t="b">
        <v>0</v>
      </c>
      <c r="BM611" s="46" t="b">
        <v>0</v>
      </c>
      <c r="BO611" s="46" t="b">
        <v>0</v>
      </c>
      <c r="BP611" s="46" t="s">
        <v>237</v>
      </c>
      <c r="BQ611" s="46" t="s">
        <v>242</v>
      </c>
      <c r="BR611" s="46" t="s">
        <v>238</v>
      </c>
      <c r="BS611" s="46" t="s">
        <v>835</v>
      </c>
      <c r="BT611" s="46" t="s">
        <v>93</v>
      </c>
      <c r="BU611" s="46" t="s">
        <v>2792</v>
      </c>
      <c r="BV611" s="46" t="s">
        <v>2790</v>
      </c>
      <c r="BX611" s="46" t="s">
        <v>2791</v>
      </c>
      <c r="BY611" s="46" t="s">
        <v>2793</v>
      </c>
      <c r="CA611" s="46" t="s">
        <v>244</v>
      </c>
      <c r="CB611" s="46" t="s">
        <v>240</v>
      </c>
      <c r="CC611" s="46" t="s">
        <v>2796</v>
      </c>
      <c r="CD611" s="46" t="s">
        <v>237</v>
      </c>
      <c r="CU611" s="46" t="s">
        <v>256</v>
      </c>
      <c r="CV611" s="46">
        <v>56</v>
      </c>
      <c r="CW611" s="46">
        <v>336</v>
      </c>
      <c r="CX611" s="46" t="s">
        <v>272</v>
      </c>
      <c r="CY611" s="46" t="s">
        <v>2256</v>
      </c>
      <c r="DA611" s="46" t="s">
        <v>245</v>
      </c>
      <c r="DB611" s="46" t="s">
        <v>245</v>
      </c>
      <c r="DC611" s="46" t="s">
        <v>245</v>
      </c>
      <c r="DD611" s="46" t="s">
        <v>245</v>
      </c>
      <c r="DE611" s="46" t="s">
        <v>245</v>
      </c>
      <c r="DF611" s="46" t="s">
        <v>245</v>
      </c>
      <c r="DG611" s="46" t="s">
        <v>246</v>
      </c>
      <c r="DH611" s="46" t="s">
        <v>247</v>
      </c>
      <c r="DK611" s="46" t="b">
        <f>vw_ET_Dataset_Public[[#This Row],[Event Location:  State PCODE]]=vw_ET_Dataset_Public[[#This Row],[Arrival from: Admin 1 PCODE]]</f>
        <v>1</v>
      </c>
      <c r="DL611" s="46" t="b">
        <f>vw_ET_Dataset_Public[[#This Row],[Event Location:  County PCODE]]=vw_ET_Dataset_Public[[#This Row],[Arrival from: Admin 2 PCODE]]</f>
        <v>1</v>
      </c>
      <c r="DM611" s="46" t="b">
        <f>vw_ET_Dataset_Public[[#This Row],[Event Location:  Payam PCODE]]=vw_ET_Dataset_Public[[#This Row],[Arrival from: Admin 3 PCODE]]</f>
        <v>1</v>
      </c>
      <c r="DN611" s="46" t="s">
        <v>3390</v>
      </c>
    </row>
    <row r="612" spans="1:118" x14ac:dyDescent="0.35">
      <c r="A612" s="46" t="s">
        <v>2785</v>
      </c>
      <c r="B612" s="47">
        <v>44479</v>
      </c>
      <c r="C612" s="47">
        <v>44477</v>
      </c>
      <c r="D612" s="47">
        <v>44477</v>
      </c>
      <c r="E612" s="46" t="s">
        <v>841</v>
      </c>
      <c r="F612" s="46" t="s">
        <v>57</v>
      </c>
      <c r="G612" s="46" t="s">
        <v>1321</v>
      </c>
      <c r="H612" s="46" t="s">
        <v>98</v>
      </c>
      <c r="I612" s="46" t="s">
        <v>1403</v>
      </c>
      <c r="J612" s="46" t="s">
        <v>98</v>
      </c>
      <c r="K612" s="46" t="s">
        <v>1404</v>
      </c>
      <c r="L612" s="46" t="s">
        <v>1402</v>
      </c>
      <c r="M612" s="46">
        <v>9.2894232999999993</v>
      </c>
      <c r="N612" s="46">
        <v>29.789508399999999</v>
      </c>
      <c r="O612" s="46" t="s">
        <v>232</v>
      </c>
      <c r="P612" s="46" t="s">
        <v>233</v>
      </c>
      <c r="Q612" s="46" t="s">
        <v>6</v>
      </c>
      <c r="R612" s="46" t="b">
        <v>0</v>
      </c>
      <c r="S612" s="46" t="b">
        <v>0</v>
      </c>
      <c r="T612" s="46" t="b">
        <v>0</v>
      </c>
      <c r="U612" s="46" t="b">
        <v>1</v>
      </c>
      <c r="V612" s="46">
        <v>50</v>
      </c>
      <c r="W612" s="46">
        <v>232</v>
      </c>
      <c r="X612" s="46">
        <v>4</v>
      </c>
      <c r="Y612" s="46">
        <v>14</v>
      </c>
      <c r="Z612" s="46">
        <v>25</v>
      </c>
      <c r="AA612" s="46">
        <v>35</v>
      </c>
      <c r="AB612" s="46">
        <v>18</v>
      </c>
      <c r="AC612" s="46">
        <v>4</v>
      </c>
      <c r="AD612" s="46">
        <v>3</v>
      </c>
      <c r="AE612" s="46">
        <v>13</v>
      </c>
      <c r="AF612" s="46">
        <v>40</v>
      </c>
      <c r="AG612" s="46">
        <v>39</v>
      </c>
      <c r="AH612" s="46">
        <v>27</v>
      </c>
      <c r="AI612" s="46">
        <v>10</v>
      </c>
      <c r="AJ612" s="46">
        <v>100</v>
      </c>
      <c r="AK612" s="46">
        <v>132</v>
      </c>
      <c r="AL612" s="46">
        <v>34</v>
      </c>
      <c r="AM612" s="46">
        <v>14</v>
      </c>
      <c r="AN612" s="46">
        <v>232</v>
      </c>
      <c r="AO612" s="46" t="s">
        <v>12</v>
      </c>
      <c r="AP612" s="46" t="s">
        <v>48</v>
      </c>
      <c r="AR612" s="46" t="s">
        <v>303</v>
      </c>
      <c r="AV612" s="46" t="s">
        <v>304</v>
      </c>
      <c r="AX612" s="46" t="s">
        <v>1416</v>
      </c>
      <c r="AY612" s="46" t="s">
        <v>350</v>
      </c>
      <c r="BD612" s="46" t="s">
        <v>256</v>
      </c>
      <c r="BE612" s="46" t="b">
        <v>0</v>
      </c>
      <c r="BF612" s="46" t="b">
        <v>0</v>
      </c>
      <c r="BG612" s="46" t="b">
        <v>0</v>
      </c>
      <c r="BH612" s="46" t="b">
        <v>0</v>
      </c>
      <c r="BI612" s="46" t="b">
        <v>0</v>
      </c>
      <c r="BJ612" s="46" t="b">
        <v>0</v>
      </c>
      <c r="BK612" s="46" t="b">
        <v>0</v>
      </c>
      <c r="BL612" s="46" t="b">
        <v>0</v>
      </c>
      <c r="BM612" s="46" t="b">
        <v>0</v>
      </c>
      <c r="BO612" s="46" t="b">
        <v>1</v>
      </c>
      <c r="BP612" s="46" t="s">
        <v>237</v>
      </c>
      <c r="BQ612" s="46" t="s">
        <v>944</v>
      </c>
      <c r="BR612" s="46" t="s">
        <v>942</v>
      </c>
      <c r="BS612" s="46" t="s">
        <v>945</v>
      </c>
      <c r="BT612" s="46" t="s">
        <v>943</v>
      </c>
      <c r="BU612" s="46" t="s">
        <v>946</v>
      </c>
      <c r="BV612" s="46" t="s">
        <v>943</v>
      </c>
      <c r="BX612" s="46" t="s">
        <v>352</v>
      </c>
      <c r="BY612" s="46" t="s">
        <v>244</v>
      </c>
      <c r="BZ612" s="46" t="s">
        <v>943</v>
      </c>
      <c r="CC612" s="46" t="s">
        <v>943</v>
      </c>
      <c r="CD612" s="46" t="s">
        <v>237</v>
      </c>
      <c r="CU612" s="46" t="s">
        <v>264</v>
      </c>
      <c r="DA612" s="46" t="s">
        <v>246</v>
      </c>
      <c r="DB612" s="46" t="s">
        <v>265</v>
      </c>
      <c r="DC612" s="46" t="s">
        <v>246</v>
      </c>
      <c r="DD612" s="46" t="s">
        <v>246</v>
      </c>
      <c r="DE612" s="46" t="s">
        <v>265</v>
      </c>
      <c r="DF612" s="46" t="s">
        <v>246</v>
      </c>
      <c r="DG612" s="46" t="s">
        <v>246</v>
      </c>
      <c r="DH612" s="46" t="s">
        <v>247</v>
      </c>
      <c r="DK612" s="46" t="b">
        <f>vw_ET_Dataset_Public[[#This Row],[Event Location:  State PCODE]]=vw_ET_Dataset_Public[[#This Row],[Arrival from: Admin 1 PCODE]]</f>
        <v>0</v>
      </c>
      <c r="DL612" s="46" t="b">
        <f>vw_ET_Dataset_Public[[#This Row],[Event Location:  County PCODE]]=vw_ET_Dataset_Public[[#This Row],[Arrival from: Admin 2 PCODE]]</f>
        <v>0</v>
      </c>
      <c r="DM612" s="46" t="b">
        <f>vw_ET_Dataset_Public[[#This Row],[Event Location:  Payam PCODE]]=vw_ET_Dataset_Public[[#This Row],[Arrival from: Admin 3 PCODE]]</f>
        <v>0</v>
      </c>
      <c r="DN612" s="46" t="s">
        <v>3393</v>
      </c>
    </row>
    <row r="613" spans="1:118" x14ac:dyDescent="0.35">
      <c r="A613" s="46" t="s">
        <v>2912</v>
      </c>
      <c r="B613" s="47">
        <v>44480</v>
      </c>
      <c r="C613" s="47">
        <v>44475</v>
      </c>
      <c r="D613" s="47">
        <v>44475</v>
      </c>
      <c r="E613" s="46" t="s">
        <v>841</v>
      </c>
      <c r="F613" s="46" t="s">
        <v>57</v>
      </c>
      <c r="G613" s="46" t="s">
        <v>987</v>
      </c>
      <c r="H613" s="46" t="s">
        <v>99</v>
      </c>
      <c r="I613" s="46" t="s">
        <v>2613</v>
      </c>
      <c r="J613" s="46" t="s">
        <v>2612</v>
      </c>
      <c r="K613" s="46" t="s">
        <v>2614</v>
      </c>
      <c r="L613" s="46" t="s">
        <v>2612</v>
      </c>
      <c r="M613" s="46">
        <v>8.4668030000000005</v>
      </c>
      <c r="N613" s="46">
        <v>30.103466999999998</v>
      </c>
      <c r="O613" s="46" t="s">
        <v>232</v>
      </c>
      <c r="P613" s="46" t="s">
        <v>271</v>
      </c>
      <c r="Q613" s="46" t="s">
        <v>6</v>
      </c>
      <c r="R613" s="46" t="b">
        <v>0</v>
      </c>
      <c r="S613" s="46" t="b">
        <v>0</v>
      </c>
      <c r="T613" s="46" t="b">
        <v>0</v>
      </c>
      <c r="U613" s="46" t="b">
        <v>1</v>
      </c>
      <c r="V613" s="46">
        <v>244</v>
      </c>
      <c r="W613" s="46">
        <v>1464</v>
      </c>
      <c r="X613" s="46">
        <v>68</v>
      </c>
      <c r="Y613" s="46">
        <v>104</v>
      </c>
      <c r="Z613" s="46">
        <v>243</v>
      </c>
      <c r="AA613" s="46">
        <v>122</v>
      </c>
      <c r="AB613" s="46">
        <v>70</v>
      </c>
      <c r="AC613" s="46">
        <v>57</v>
      </c>
      <c r="AD613" s="46">
        <v>71</v>
      </c>
      <c r="AE613" s="46">
        <v>102</v>
      </c>
      <c r="AF613" s="46">
        <v>321</v>
      </c>
      <c r="AG613" s="46">
        <v>172</v>
      </c>
      <c r="AH613" s="46">
        <v>72</v>
      </c>
      <c r="AI613" s="46">
        <v>62</v>
      </c>
      <c r="AJ613" s="46">
        <v>664</v>
      </c>
      <c r="AK613" s="46">
        <v>800</v>
      </c>
      <c r="AL613" s="46">
        <v>345</v>
      </c>
      <c r="AM613" s="46">
        <v>119</v>
      </c>
      <c r="AN613" s="46">
        <v>1464</v>
      </c>
      <c r="AO613" s="46" t="s">
        <v>13</v>
      </c>
      <c r="AP613" s="46" t="s">
        <v>48</v>
      </c>
      <c r="AR613" s="46" t="s">
        <v>254</v>
      </c>
      <c r="AV613" s="46" t="s">
        <v>255</v>
      </c>
      <c r="AX613" s="46" t="s">
        <v>65</v>
      </c>
      <c r="BD613" s="46" t="s">
        <v>256</v>
      </c>
      <c r="BE613" s="46" t="b">
        <v>0</v>
      </c>
      <c r="BF613" s="46" t="b">
        <v>1</v>
      </c>
      <c r="BG613" s="46" t="b">
        <v>0</v>
      </c>
      <c r="BH613" s="46" t="b">
        <v>0</v>
      </c>
      <c r="BI613" s="46" t="b">
        <v>1</v>
      </c>
      <c r="BJ613" s="46" t="b">
        <v>0</v>
      </c>
      <c r="BK613" s="46" t="b">
        <v>0</v>
      </c>
      <c r="BL613" s="46" t="b">
        <v>0</v>
      </c>
      <c r="BM613" s="46" t="b">
        <v>0</v>
      </c>
      <c r="BO613" s="46" t="b">
        <v>0</v>
      </c>
      <c r="BP613" s="46" t="s">
        <v>237</v>
      </c>
      <c r="BQ613" s="46" t="s">
        <v>242</v>
      </c>
      <c r="BR613" s="46" t="s">
        <v>238</v>
      </c>
      <c r="BS613" s="46" t="s">
        <v>841</v>
      </c>
      <c r="BT613" s="46" t="s">
        <v>57</v>
      </c>
      <c r="BU613" s="46" t="s">
        <v>987</v>
      </c>
      <c r="BV613" s="46" t="s">
        <v>99</v>
      </c>
      <c r="BX613" s="46" t="s">
        <v>2612</v>
      </c>
      <c r="BY613" s="46" t="s">
        <v>2613</v>
      </c>
      <c r="CA613" s="46" t="s">
        <v>2914</v>
      </c>
      <c r="CB613" s="46" t="s">
        <v>2913</v>
      </c>
      <c r="CC613" s="46" t="s">
        <v>2612</v>
      </c>
      <c r="CD613" s="46" t="s">
        <v>237</v>
      </c>
      <c r="CU613" s="46" t="s">
        <v>264</v>
      </c>
      <c r="DA613" s="46" t="s">
        <v>246</v>
      </c>
      <c r="DB613" s="46" t="s">
        <v>265</v>
      </c>
      <c r="DC613" s="46" t="s">
        <v>245</v>
      </c>
      <c r="DD613" s="46" t="s">
        <v>246</v>
      </c>
      <c r="DE613" s="46" t="s">
        <v>245</v>
      </c>
      <c r="DF613" s="46" t="s">
        <v>245</v>
      </c>
      <c r="DG613" s="46" t="s">
        <v>246</v>
      </c>
      <c r="DH613" s="46" t="s">
        <v>247</v>
      </c>
      <c r="DK613" s="46" t="b">
        <f>vw_ET_Dataset_Public[[#This Row],[Event Location:  State PCODE]]=vw_ET_Dataset_Public[[#This Row],[Arrival from: Admin 1 PCODE]]</f>
        <v>1</v>
      </c>
      <c r="DL613" s="46" t="b">
        <f>vw_ET_Dataset_Public[[#This Row],[Event Location:  County PCODE]]=vw_ET_Dataset_Public[[#This Row],[Arrival from: Admin 2 PCODE]]</f>
        <v>1</v>
      </c>
      <c r="DM613" s="46" t="b">
        <f>vw_ET_Dataset_Public[[#This Row],[Event Location:  Payam PCODE]]=vw_ET_Dataset_Public[[#This Row],[Arrival from: Admin 3 PCODE]]</f>
        <v>1</v>
      </c>
      <c r="DN613" s="46" t="s">
        <v>3390</v>
      </c>
    </row>
    <row r="614" spans="1:118" x14ac:dyDescent="0.35">
      <c r="A614" s="46" t="s">
        <v>2735</v>
      </c>
      <c r="B614" s="47">
        <v>44481</v>
      </c>
      <c r="C614" s="47">
        <v>44402</v>
      </c>
      <c r="D614" s="47">
        <v>44466</v>
      </c>
      <c r="E614" s="46" t="s">
        <v>2058</v>
      </c>
      <c r="F614" s="46" t="s">
        <v>2055</v>
      </c>
      <c r="G614" s="46" t="s">
        <v>2725</v>
      </c>
      <c r="H614" s="46" t="s">
        <v>2723</v>
      </c>
      <c r="I614" s="46" t="s">
        <v>2726</v>
      </c>
      <c r="J614" s="46" t="s">
        <v>2724</v>
      </c>
      <c r="K614" s="46" t="s">
        <v>2736</v>
      </c>
      <c r="L614" s="46" t="s">
        <v>2737</v>
      </c>
      <c r="M614" s="46">
        <v>8.2768898009999994</v>
      </c>
      <c r="N614" s="46">
        <v>27.85390091</v>
      </c>
      <c r="O614" s="46" t="s">
        <v>232</v>
      </c>
      <c r="P614" s="46" t="s">
        <v>271</v>
      </c>
      <c r="Q614" s="46" t="s">
        <v>6</v>
      </c>
      <c r="R614" s="46" t="b">
        <v>1</v>
      </c>
      <c r="V614" s="46">
        <v>140</v>
      </c>
      <c r="W614" s="46">
        <v>733</v>
      </c>
      <c r="X614" s="46">
        <v>28</v>
      </c>
      <c r="Y614" s="46">
        <v>45</v>
      </c>
      <c r="Z614" s="46">
        <v>76</v>
      </c>
      <c r="AA614" s="46">
        <v>81</v>
      </c>
      <c r="AB614" s="46">
        <v>59</v>
      </c>
      <c r="AC614" s="46">
        <v>28</v>
      </c>
      <c r="AD614" s="46">
        <v>36</v>
      </c>
      <c r="AE614" s="46">
        <v>68</v>
      </c>
      <c r="AF614" s="46">
        <v>89</v>
      </c>
      <c r="AG614" s="46">
        <v>120</v>
      </c>
      <c r="AH614" s="46">
        <v>69</v>
      </c>
      <c r="AI614" s="46">
        <v>34</v>
      </c>
      <c r="AJ614" s="46">
        <v>317</v>
      </c>
      <c r="AK614" s="46">
        <v>416</v>
      </c>
      <c r="AL614" s="46">
        <v>177</v>
      </c>
      <c r="AM614" s="46">
        <v>62</v>
      </c>
      <c r="AN614" s="46">
        <v>733</v>
      </c>
      <c r="AO614" s="46" t="s">
        <v>12</v>
      </c>
      <c r="AP614" s="46" t="s">
        <v>48</v>
      </c>
      <c r="AR614" s="46" t="s">
        <v>272</v>
      </c>
      <c r="AV614" s="46" t="s">
        <v>255</v>
      </c>
      <c r="AX614" s="46" t="s">
        <v>65</v>
      </c>
      <c r="BD614" s="46" t="s">
        <v>256</v>
      </c>
      <c r="BE614" s="46" t="b">
        <v>1</v>
      </c>
      <c r="BF614" s="46" t="b">
        <v>1</v>
      </c>
      <c r="BL614" s="46" t="b">
        <v>1</v>
      </c>
      <c r="BP614" s="46" t="s">
        <v>237</v>
      </c>
      <c r="BQ614" s="46" t="s">
        <v>242</v>
      </c>
      <c r="BR614" s="46" t="s">
        <v>238</v>
      </c>
      <c r="BS614" s="46" t="s">
        <v>2058</v>
      </c>
      <c r="BT614" s="46" t="s">
        <v>2055</v>
      </c>
      <c r="BU614" s="46" t="s">
        <v>2725</v>
      </c>
      <c r="BV614" s="46" t="s">
        <v>2723</v>
      </c>
      <c r="BX614" s="46" t="s">
        <v>2724</v>
      </c>
      <c r="BY614" s="46" t="s">
        <v>2726</v>
      </c>
      <c r="CA614" s="46" t="s">
        <v>2736</v>
      </c>
      <c r="CB614" s="46" t="s">
        <v>2737</v>
      </c>
      <c r="CC614" s="46" t="s">
        <v>2724</v>
      </c>
      <c r="CD614" s="46" t="s">
        <v>237</v>
      </c>
      <c r="CU614" s="46" t="s">
        <v>237</v>
      </c>
      <c r="DA614" s="46" t="s">
        <v>245</v>
      </c>
      <c r="DB614" s="46" t="s">
        <v>245</v>
      </c>
      <c r="DC614" s="46" t="s">
        <v>245</v>
      </c>
      <c r="DD614" s="46" t="s">
        <v>265</v>
      </c>
      <c r="DE614" s="46" t="s">
        <v>265</v>
      </c>
      <c r="DF614" s="46" t="s">
        <v>265</v>
      </c>
      <c r="DG614" s="46" t="s">
        <v>246</v>
      </c>
      <c r="DH614" s="46" t="s">
        <v>247</v>
      </c>
      <c r="DK614" s="46" t="b">
        <f>vw_ET_Dataset_Public[[#This Row],[Event Location:  State PCODE]]=vw_ET_Dataset_Public[[#This Row],[Arrival from: Admin 1 PCODE]]</f>
        <v>1</v>
      </c>
      <c r="DL614" s="46" t="b">
        <f>vw_ET_Dataset_Public[[#This Row],[Event Location:  County PCODE]]=vw_ET_Dataset_Public[[#This Row],[Arrival from: Admin 2 PCODE]]</f>
        <v>1</v>
      </c>
      <c r="DM614" s="46" t="b">
        <f>vw_ET_Dataset_Public[[#This Row],[Event Location:  Payam PCODE]]=vw_ET_Dataset_Public[[#This Row],[Arrival from: Admin 3 PCODE]]</f>
        <v>1</v>
      </c>
      <c r="DN614" s="46" t="s">
        <v>3390</v>
      </c>
    </row>
    <row r="615" spans="1:118" x14ac:dyDescent="0.35">
      <c r="A615" s="46" t="s">
        <v>2738</v>
      </c>
      <c r="B615" s="47">
        <v>44481</v>
      </c>
      <c r="C615" s="47">
        <v>44409</v>
      </c>
      <c r="D615" s="47">
        <v>44481</v>
      </c>
      <c r="E615" s="46" t="s">
        <v>2058</v>
      </c>
      <c r="F615" s="46" t="s">
        <v>2055</v>
      </c>
      <c r="G615" s="46" t="s">
        <v>2725</v>
      </c>
      <c r="H615" s="46" t="s">
        <v>2723</v>
      </c>
      <c r="I615" s="46" t="s">
        <v>2726</v>
      </c>
      <c r="J615" s="46" t="s">
        <v>2724</v>
      </c>
      <c r="K615" s="46" t="s">
        <v>2739</v>
      </c>
      <c r="L615" s="46" t="s">
        <v>2740</v>
      </c>
      <c r="M615" s="46">
        <v>8.2256202700000003</v>
      </c>
      <c r="N615" s="46">
        <v>27.756700519999999</v>
      </c>
      <c r="O615" s="46" t="s">
        <v>232</v>
      </c>
      <c r="P615" s="46" t="s">
        <v>233</v>
      </c>
      <c r="Q615" s="46" t="s">
        <v>6</v>
      </c>
      <c r="R615" s="46" t="b">
        <v>1</v>
      </c>
      <c r="S615" s="46" t="b">
        <v>0</v>
      </c>
      <c r="T615" s="46" t="b">
        <v>0</v>
      </c>
      <c r="U615" s="46" t="b">
        <v>0</v>
      </c>
      <c r="V615" s="46">
        <v>85</v>
      </c>
      <c r="W615" s="46">
        <v>434</v>
      </c>
      <c r="X615" s="46">
        <v>19</v>
      </c>
      <c r="Y615" s="46">
        <v>26</v>
      </c>
      <c r="Z615" s="46">
        <v>41</v>
      </c>
      <c r="AA615" s="46">
        <v>52</v>
      </c>
      <c r="AB615" s="46">
        <v>44</v>
      </c>
      <c r="AC615" s="46">
        <v>14</v>
      </c>
      <c r="AD615" s="46">
        <v>24</v>
      </c>
      <c r="AE615" s="46">
        <v>31</v>
      </c>
      <c r="AF615" s="46">
        <v>54</v>
      </c>
      <c r="AG615" s="46">
        <v>67</v>
      </c>
      <c r="AH615" s="46">
        <v>36</v>
      </c>
      <c r="AI615" s="46">
        <v>26</v>
      </c>
      <c r="AJ615" s="46">
        <v>196</v>
      </c>
      <c r="AK615" s="46">
        <v>238</v>
      </c>
      <c r="AL615" s="46">
        <v>100</v>
      </c>
      <c r="AM615" s="46">
        <v>40</v>
      </c>
      <c r="AN615" s="46">
        <v>434</v>
      </c>
      <c r="AO615" s="46" t="s">
        <v>12</v>
      </c>
      <c r="AP615" s="46" t="s">
        <v>48</v>
      </c>
      <c r="AR615" s="46" t="s">
        <v>272</v>
      </c>
      <c r="AV615" s="46" t="s">
        <v>255</v>
      </c>
      <c r="AX615" s="46" t="s">
        <v>65</v>
      </c>
      <c r="BD615" s="46" t="s">
        <v>256</v>
      </c>
      <c r="BE615" s="46" t="b">
        <v>1</v>
      </c>
      <c r="BF615" s="46" t="b">
        <v>1</v>
      </c>
      <c r="BG615" s="46" t="b">
        <v>0</v>
      </c>
      <c r="BH615" s="46" t="b">
        <v>0</v>
      </c>
      <c r="BI615" s="46" t="b">
        <v>0</v>
      </c>
      <c r="BJ615" s="46" t="b">
        <v>0</v>
      </c>
      <c r="BK615" s="46" t="b">
        <v>0</v>
      </c>
      <c r="BL615" s="46" t="b">
        <v>1</v>
      </c>
      <c r="BM615" s="46" t="b">
        <v>0</v>
      </c>
      <c r="BO615" s="46" t="b">
        <v>0</v>
      </c>
      <c r="BP615" s="46" t="s">
        <v>237</v>
      </c>
      <c r="BQ615" s="46" t="s">
        <v>242</v>
      </c>
      <c r="BR615" s="46" t="s">
        <v>238</v>
      </c>
      <c r="BS615" s="46" t="s">
        <v>2058</v>
      </c>
      <c r="BT615" s="46" t="s">
        <v>2055</v>
      </c>
      <c r="BU615" s="46" t="s">
        <v>2725</v>
      </c>
      <c r="BV615" s="46" t="s">
        <v>2723</v>
      </c>
      <c r="BX615" s="46" t="s">
        <v>2724</v>
      </c>
      <c r="BY615" s="46" t="s">
        <v>2726</v>
      </c>
      <c r="CA615" s="46" t="s">
        <v>2739</v>
      </c>
      <c r="CB615" s="46" t="s">
        <v>2740</v>
      </c>
      <c r="CC615" s="46" t="s">
        <v>2724</v>
      </c>
      <c r="CD615" s="46" t="s">
        <v>237</v>
      </c>
      <c r="CU615" s="46" t="s">
        <v>237</v>
      </c>
      <c r="DA615" s="46" t="s">
        <v>245</v>
      </c>
      <c r="DB615" s="46" t="s">
        <v>245</v>
      </c>
      <c r="DC615" s="46" t="s">
        <v>245</v>
      </c>
      <c r="DD615" s="46" t="s">
        <v>246</v>
      </c>
      <c r="DE615" s="46" t="s">
        <v>246</v>
      </c>
      <c r="DF615" s="46" t="s">
        <v>265</v>
      </c>
      <c r="DG615" s="46" t="s">
        <v>265</v>
      </c>
      <c r="DH615" s="46" t="s">
        <v>247</v>
      </c>
      <c r="DK615" s="46" t="b">
        <f>vw_ET_Dataset_Public[[#This Row],[Event Location:  State PCODE]]=vw_ET_Dataset_Public[[#This Row],[Arrival from: Admin 1 PCODE]]</f>
        <v>1</v>
      </c>
      <c r="DL615" s="46" t="b">
        <f>vw_ET_Dataset_Public[[#This Row],[Event Location:  County PCODE]]=vw_ET_Dataset_Public[[#This Row],[Arrival from: Admin 2 PCODE]]</f>
        <v>1</v>
      </c>
      <c r="DM615" s="46" t="b">
        <f>vw_ET_Dataset_Public[[#This Row],[Event Location:  Payam PCODE]]=vw_ET_Dataset_Public[[#This Row],[Arrival from: Admin 3 PCODE]]</f>
        <v>1</v>
      </c>
      <c r="DN615" s="46" t="s">
        <v>3390</v>
      </c>
    </row>
    <row r="616" spans="1:118" x14ac:dyDescent="0.35">
      <c r="A616" s="46" t="s">
        <v>2729</v>
      </c>
      <c r="B616" s="47">
        <v>44481</v>
      </c>
      <c r="C616" s="47">
        <v>44409</v>
      </c>
      <c r="D616" s="47">
        <v>44481</v>
      </c>
      <c r="E616" s="46" t="s">
        <v>2058</v>
      </c>
      <c r="F616" s="46" t="s">
        <v>2055</v>
      </c>
      <c r="G616" s="46" t="s">
        <v>2725</v>
      </c>
      <c r="H616" s="46" t="s">
        <v>2723</v>
      </c>
      <c r="I616" s="46" t="s">
        <v>2726</v>
      </c>
      <c r="J616" s="46" t="s">
        <v>2724</v>
      </c>
      <c r="K616" s="46" t="s">
        <v>2730</v>
      </c>
      <c r="L616" s="46" t="s">
        <v>2731</v>
      </c>
      <c r="M616" s="46">
        <v>8.3053903580000004</v>
      </c>
      <c r="N616" s="46">
        <v>27.858400339999999</v>
      </c>
      <c r="O616" s="46" t="s">
        <v>232</v>
      </c>
      <c r="P616" s="46" t="s">
        <v>271</v>
      </c>
      <c r="Q616" s="46" t="s">
        <v>6</v>
      </c>
      <c r="R616" s="46" t="b">
        <v>1</v>
      </c>
      <c r="S616" s="46" t="b">
        <v>0</v>
      </c>
      <c r="T616" s="46" t="b">
        <v>0</v>
      </c>
      <c r="U616" s="46" t="b">
        <v>0</v>
      </c>
      <c r="V616" s="46">
        <v>103</v>
      </c>
      <c r="W616" s="46">
        <v>528</v>
      </c>
      <c r="X616" s="46">
        <v>29</v>
      </c>
      <c r="Y616" s="46">
        <v>44</v>
      </c>
      <c r="Z616" s="46">
        <v>61</v>
      </c>
      <c r="AA616" s="46">
        <v>46</v>
      </c>
      <c r="AB616" s="46">
        <v>20</v>
      </c>
      <c r="AC616" s="46">
        <v>15</v>
      </c>
      <c r="AD616" s="46">
        <v>41</v>
      </c>
      <c r="AE616" s="46">
        <v>52</v>
      </c>
      <c r="AF616" s="46">
        <v>80</v>
      </c>
      <c r="AG616" s="46">
        <v>71</v>
      </c>
      <c r="AH616" s="46">
        <v>42</v>
      </c>
      <c r="AI616" s="46">
        <v>27</v>
      </c>
      <c r="AJ616" s="46">
        <v>215</v>
      </c>
      <c r="AK616" s="46">
        <v>313</v>
      </c>
      <c r="AL616" s="46">
        <v>166</v>
      </c>
      <c r="AM616" s="46">
        <v>42</v>
      </c>
      <c r="AN616" s="46">
        <v>528</v>
      </c>
      <c r="AO616" s="46" t="s">
        <v>12</v>
      </c>
      <c r="AP616" s="46" t="s">
        <v>48</v>
      </c>
      <c r="AR616" s="46" t="s">
        <v>272</v>
      </c>
      <c r="AV616" s="46" t="s">
        <v>255</v>
      </c>
      <c r="AX616" s="46" t="s">
        <v>65</v>
      </c>
      <c r="BD616" s="46" t="s">
        <v>256</v>
      </c>
      <c r="BE616" s="46" t="b">
        <v>1</v>
      </c>
      <c r="BF616" s="46" t="b">
        <v>1</v>
      </c>
      <c r="BG616" s="46" t="b">
        <v>0</v>
      </c>
      <c r="BH616" s="46" t="b">
        <v>0</v>
      </c>
      <c r="BI616" s="46" t="b">
        <v>0</v>
      </c>
      <c r="BJ616" s="46" t="b">
        <v>0</v>
      </c>
      <c r="BK616" s="46" t="b">
        <v>0</v>
      </c>
      <c r="BL616" s="46" t="b">
        <v>1</v>
      </c>
      <c r="BM616" s="46" t="b">
        <v>0</v>
      </c>
      <c r="BO616" s="46" t="b">
        <v>0</v>
      </c>
      <c r="BP616" s="46" t="s">
        <v>237</v>
      </c>
      <c r="BQ616" s="46" t="s">
        <v>242</v>
      </c>
      <c r="BR616" s="46" t="s">
        <v>238</v>
      </c>
      <c r="BS616" s="46" t="s">
        <v>2058</v>
      </c>
      <c r="BT616" s="46" t="s">
        <v>2055</v>
      </c>
      <c r="BU616" s="46" t="s">
        <v>2725</v>
      </c>
      <c r="BV616" s="46" t="s">
        <v>2723</v>
      </c>
      <c r="BX616" s="46" t="s">
        <v>2724</v>
      </c>
      <c r="BY616" s="46" t="s">
        <v>2726</v>
      </c>
      <c r="CA616" s="46" t="s">
        <v>2730</v>
      </c>
      <c r="CB616" s="46" t="s">
        <v>2731</v>
      </c>
      <c r="CC616" s="46" t="s">
        <v>2724</v>
      </c>
      <c r="CD616" s="46" t="s">
        <v>237</v>
      </c>
      <c r="CU616" s="46" t="s">
        <v>264</v>
      </c>
      <c r="DA616" s="46" t="s">
        <v>245</v>
      </c>
      <c r="DB616" s="46" t="s">
        <v>245</v>
      </c>
      <c r="DC616" s="46" t="s">
        <v>245</v>
      </c>
      <c r="DD616" s="46" t="s">
        <v>246</v>
      </c>
      <c r="DE616" s="46" t="s">
        <v>246</v>
      </c>
      <c r="DF616" s="46" t="s">
        <v>265</v>
      </c>
      <c r="DG616" s="46" t="s">
        <v>246</v>
      </c>
      <c r="DH616" s="46" t="s">
        <v>247</v>
      </c>
      <c r="DK616" s="46" t="b">
        <f>vw_ET_Dataset_Public[[#This Row],[Event Location:  State PCODE]]=vw_ET_Dataset_Public[[#This Row],[Arrival from: Admin 1 PCODE]]</f>
        <v>1</v>
      </c>
      <c r="DL616" s="46" t="b">
        <f>vw_ET_Dataset_Public[[#This Row],[Event Location:  County PCODE]]=vw_ET_Dataset_Public[[#This Row],[Arrival from: Admin 2 PCODE]]</f>
        <v>1</v>
      </c>
      <c r="DM616" s="46" t="b">
        <f>vw_ET_Dataset_Public[[#This Row],[Event Location:  Payam PCODE]]=vw_ET_Dataset_Public[[#This Row],[Arrival from: Admin 3 PCODE]]</f>
        <v>1</v>
      </c>
      <c r="DN616" s="46" t="s">
        <v>3390</v>
      </c>
    </row>
    <row r="617" spans="1:118" x14ac:dyDescent="0.35">
      <c r="A617" s="46" t="s">
        <v>2722</v>
      </c>
      <c r="B617" s="47">
        <v>44481</v>
      </c>
      <c r="C617" s="47">
        <v>44409</v>
      </c>
      <c r="D617" s="47">
        <v>44481</v>
      </c>
      <c r="E617" s="46" t="s">
        <v>2058</v>
      </c>
      <c r="F617" s="46" t="s">
        <v>2055</v>
      </c>
      <c r="G617" s="46" t="s">
        <v>2725</v>
      </c>
      <c r="H617" s="46" t="s">
        <v>2723</v>
      </c>
      <c r="I617" s="46" t="s">
        <v>2726</v>
      </c>
      <c r="J617" s="46" t="s">
        <v>2724</v>
      </c>
      <c r="K617" s="46" t="s">
        <v>2727</v>
      </c>
      <c r="L617" s="46" t="s">
        <v>2728</v>
      </c>
      <c r="M617" s="46">
        <v>8.1264199999999995</v>
      </c>
      <c r="N617" s="46">
        <v>27.389939999999999</v>
      </c>
      <c r="O617" s="46" t="s">
        <v>232</v>
      </c>
      <c r="P617" s="46" t="s">
        <v>271</v>
      </c>
      <c r="Q617" s="46" t="s">
        <v>6</v>
      </c>
      <c r="R617" s="46" t="b">
        <v>1</v>
      </c>
      <c r="S617" s="46" t="b">
        <v>0</v>
      </c>
      <c r="T617" s="46" t="b">
        <v>0</v>
      </c>
      <c r="U617" s="46" t="b">
        <v>0</v>
      </c>
      <c r="V617" s="46">
        <v>137</v>
      </c>
      <c r="W617" s="46">
        <v>691</v>
      </c>
      <c r="X617" s="46">
        <v>36</v>
      </c>
      <c r="Y617" s="46">
        <v>41</v>
      </c>
      <c r="Z617" s="46">
        <v>75</v>
      </c>
      <c r="AA617" s="46">
        <v>83</v>
      </c>
      <c r="AB617" s="46">
        <v>47</v>
      </c>
      <c r="AC617" s="46">
        <v>34</v>
      </c>
      <c r="AD617" s="46">
        <v>44</v>
      </c>
      <c r="AE617" s="46">
        <v>67</v>
      </c>
      <c r="AF617" s="46">
        <v>81</v>
      </c>
      <c r="AG617" s="46">
        <v>90</v>
      </c>
      <c r="AH617" s="46">
        <v>51</v>
      </c>
      <c r="AI617" s="46">
        <v>42</v>
      </c>
      <c r="AJ617" s="46">
        <v>316</v>
      </c>
      <c r="AK617" s="46">
        <v>375</v>
      </c>
      <c r="AL617" s="46">
        <v>188</v>
      </c>
      <c r="AM617" s="46">
        <v>76</v>
      </c>
      <c r="AN617" s="46">
        <v>691</v>
      </c>
      <c r="AO617" s="46" t="s">
        <v>12</v>
      </c>
      <c r="AP617" s="46" t="s">
        <v>48</v>
      </c>
      <c r="AR617" s="46" t="s">
        <v>272</v>
      </c>
      <c r="AV617" s="46" t="s">
        <v>255</v>
      </c>
      <c r="AX617" s="46" t="s">
        <v>65</v>
      </c>
      <c r="BD617" s="46" t="s">
        <v>256</v>
      </c>
      <c r="BE617" s="46" t="b">
        <v>1</v>
      </c>
      <c r="BF617" s="46" t="b">
        <v>1</v>
      </c>
      <c r="BG617" s="46" t="b">
        <v>0</v>
      </c>
      <c r="BH617" s="46" t="b">
        <v>0</v>
      </c>
      <c r="BI617" s="46" t="b">
        <v>0</v>
      </c>
      <c r="BJ617" s="46" t="b">
        <v>0</v>
      </c>
      <c r="BK617" s="46" t="b">
        <v>0</v>
      </c>
      <c r="BL617" s="46" t="b">
        <v>0</v>
      </c>
      <c r="BM617" s="46" t="b">
        <v>0</v>
      </c>
      <c r="BO617" s="46" t="b">
        <v>0</v>
      </c>
      <c r="BP617" s="46" t="s">
        <v>237</v>
      </c>
      <c r="BQ617" s="46" t="s">
        <v>242</v>
      </c>
      <c r="BR617" s="46" t="s">
        <v>238</v>
      </c>
      <c r="BS617" s="46" t="s">
        <v>2058</v>
      </c>
      <c r="BT617" s="46" t="s">
        <v>2055</v>
      </c>
      <c r="BU617" s="46" t="s">
        <v>2725</v>
      </c>
      <c r="BV617" s="46" t="s">
        <v>2723</v>
      </c>
      <c r="BX617" s="46" t="s">
        <v>2724</v>
      </c>
      <c r="BY617" s="46" t="s">
        <v>2726</v>
      </c>
      <c r="CA617" s="46" t="s">
        <v>2727</v>
      </c>
      <c r="CB617" s="46" t="s">
        <v>2728</v>
      </c>
      <c r="CC617" s="46" t="s">
        <v>2724</v>
      </c>
      <c r="CD617" s="46" t="s">
        <v>237</v>
      </c>
      <c r="CU617" s="46" t="s">
        <v>237</v>
      </c>
      <c r="DA617" s="46" t="s">
        <v>245</v>
      </c>
      <c r="DB617" s="46" t="s">
        <v>245</v>
      </c>
      <c r="DC617" s="46" t="s">
        <v>245</v>
      </c>
      <c r="DD617" s="46" t="s">
        <v>246</v>
      </c>
      <c r="DE617" s="46" t="s">
        <v>265</v>
      </c>
      <c r="DF617" s="46" t="s">
        <v>265</v>
      </c>
      <c r="DG617" s="46" t="s">
        <v>246</v>
      </c>
      <c r="DH617" s="46" t="s">
        <v>247</v>
      </c>
      <c r="DK617" s="46" t="b">
        <f>vw_ET_Dataset_Public[[#This Row],[Event Location:  State PCODE]]=vw_ET_Dataset_Public[[#This Row],[Arrival from: Admin 1 PCODE]]</f>
        <v>1</v>
      </c>
      <c r="DL617" s="46" t="b">
        <f>vw_ET_Dataset_Public[[#This Row],[Event Location:  County PCODE]]=vw_ET_Dataset_Public[[#This Row],[Arrival from: Admin 2 PCODE]]</f>
        <v>1</v>
      </c>
      <c r="DM617" s="46" t="b">
        <f>vw_ET_Dataset_Public[[#This Row],[Event Location:  Payam PCODE]]=vw_ET_Dataset_Public[[#This Row],[Arrival from: Admin 3 PCODE]]</f>
        <v>1</v>
      </c>
      <c r="DN617" s="46" t="s">
        <v>3390</v>
      </c>
    </row>
    <row r="618" spans="1:118" x14ac:dyDescent="0.35">
      <c r="A618" s="46" t="s">
        <v>2741</v>
      </c>
      <c r="B618" s="47">
        <v>44481</v>
      </c>
      <c r="C618" s="47">
        <v>44409</v>
      </c>
      <c r="D618" s="47">
        <v>44481</v>
      </c>
      <c r="E618" s="46" t="s">
        <v>2058</v>
      </c>
      <c r="F618" s="46" t="s">
        <v>2055</v>
      </c>
      <c r="G618" s="46" t="s">
        <v>2725</v>
      </c>
      <c r="H618" s="46" t="s">
        <v>2723</v>
      </c>
      <c r="I618" s="46" t="s">
        <v>2726</v>
      </c>
      <c r="J618" s="46" t="s">
        <v>2724</v>
      </c>
      <c r="K618" s="46" t="s">
        <v>2742</v>
      </c>
      <c r="L618" s="46" t="s">
        <v>2743</v>
      </c>
      <c r="M618" s="46">
        <v>8.3537597659999996</v>
      </c>
      <c r="N618" s="46">
        <v>27.812900540000001</v>
      </c>
      <c r="O618" s="46" t="s">
        <v>232</v>
      </c>
      <c r="P618" s="46" t="s">
        <v>271</v>
      </c>
      <c r="Q618" s="46" t="s">
        <v>6</v>
      </c>
      <c r="R618" s="46" t="b">
        <v>1</v>
      </c>
      <c r="S618" s="46" t="b">
        <v>0</v>
      </c>
      <c r="T618" s="46" t="b">
        <v>0</v>
      </c>
      <c r="U618" s="46" t="b">
        <v>0</v>
      </c>
      <c r="V618" s="46">
        <v>114</v>
      </c>
      <c r="W618" s="46">
        <v>583</v>
      </c>
      <c r="X618" s="46">
        <v>24</v>
      </c>
      <c r="Y618" s="46">
        <v>56</v>
      </c>
      <c r="Z618" s="46">
        <v>72</v>
      </c>
      <c r="AA618" s="46">
        <v>83</v>
      </c>
      <c r="AB618" s="46">
        <v>29</v>
      </c>
      <c r="AC618" s="46">
        <v>23</v>
      </c>
      <c r="AD618" s="46">
        <v>33</v>
      </c>
      <c r="AE618" s="46">
        <v>62</v>
      </c>
      <c r="AF618" s="46">
        <v>69</v>
      </c>
      <c r="AG618" s="46">
        <v>90</v>
      </c>
      <c r="AH618" s="46">
        <v>28</v>
      </c>
      <c r="AI618" s="46">
        <v>14</v>
      </c>
      <c r="AJ618" s="46">
        <v>287</v>
      </c>
      <c r="AK618" s="46">
        <v>296</v>
      </c>
      <c r="AL618" s="46">
        <v>175</v>
      </c>
      <c r="AM618" s="46">
        <v>37</v>
      </c>
      <c r="AN618" s="46">
        <v>583</v>
      </c>
      <c r="AO618" s="46" t="s">
        <v>12</v>
      </c>
      <c r="AP618" s="46" t="s">
        <v>48</v>
      </c>
      <c r="AR618" s="46" t="s">
        <v>272</v>
      </c>
      <c r="AV618" s="46" t="s">
        <v>255</v>
      </c>
      <c r="AX618" s="46" t="s">
        <v>65</v>
      </c>
      <c r="BD618" s="46" t="s">
        <v>256</v>
      </c>
      <c r="BE618" s="46" t="b">
        <v>1</v>
      </c>
      <c r="BF618" s="46" t="b">
        <v>1</v>
      </c>
      <c r="BG618" s="46" t="b">
        <v>0</v>
      </c>
      <c r="BH618" s="46" t="b">
        <v>0</v>
      </c>
      <c r="BI618" s="46" t="b">
        <v>0</v>
      </c>
      <c r="BJ618" s="46" t="b">
        <v>0</v>
      </c>
      <c r="BK618" s="46" t="b">
        <v>0</v>
      </c>
      <c r="BL618" s="46" t="b">
        <v>0</v>
      </c>
      <c r="BM618" s="46" t="b">
        <v>0</v>
      </c>
      <c r="BO618" s="46" t="b">
        <v>0</v>
      </c>
      <c r="BP618" s="46" t="s">
        <v>237</v>
      </c>
      <c r="BQ618" s="46" t="s">
        <v>242</v>
      </c>
      <c r="BR618" s="46" t="s">
        <v>238</v>
      </c>
      <c r="BS618" s="46" t="s">
        <v>2058</v>
      </c>
      <c r="BT618" s="46" t="s">
        <v>2055</v>
      </c>
      <c r="BU618" s="46" t="s">
        <v>2725</v>
      </c>
      <c r="BV618" s="46" t="s">
        <v>2723</v>
      </c>
      <c r="BX618" s="46" t="s">
        <v>2724</v>
      </c>
      <c r="BY618" s="46" t="s">
        <v>2726</v>
      </c>
      <c r="CA618" s="46" t="s">
        <v>2742</v>
      </c>
      <c r="CB618" s="46" t="s">
        <v>2743</v>
      </c>
      <c r="CC618" s="46" t="s">
        <v>2724</v>
      </c>
      <c r="CD618" s="46" t="s">
        <v>237</v>
      </c>
      <c r="CU618" s="46" t="s">
        <v>264</v>
      </c>
      <c r="DA618" s="46" t="s">
        <v>245</v>
      </c>
      <c r="DB618" s="46" t="s">
        <v>245</v>
      </c>
      <c r="DC618" s="46" t="s">
        <v>265</v>
      </c>
      <c r="DD618" s="46" t="s">
        <v>246</v>
      </c>
      <c r="DE618" s="46" t="s">
        <v>246</v>
      </c>
      <c r="DF618" s="46" t="s">
        <v>245</v>
      </c>
      <c r="DG618" s="46" t="s">
        <v>246</v>
      </c>
      <c r="DH618" s="46" t="s">
        <v>247</v>
      </c>
      <c r="DK618" s="46" t="b">
        <f>vw_ET_Dataset_Public[[#This Row],[Event Location:  State PCODE]]=vw_ET_Dataset_Public[[#This Row],[Arrival from: Admin 1 PCODE]]</f>
        <v>1</v>
      </c>
      <c r="DL618" s="46" t="b">
        <f>vw_ET_Dataset_Public[[#This Row],[Event Location:  County PCODE]]=vw_ET_Dataset_Public[[#This Row],[Arrival from: Admin 2 PCODE]]</f>
        <v>1</v>
      </c>
      <c r="DM618" s="46" t="b">
        <f>vw_ET_Dataset_Public[[#This Row],[Event Location:  Payam PCODE]]=vw_ET_Dataset_Public[[#This Row],[Arrival from: Admin 3 PCODE]]</f>
        <v>1</v>
      </c>
      <c r="DN618" s="46" t="s">
        <v>3390</v>
      </c>
    </row>
    <row r="619" spans="1:118" x14ac:dyDescent="0.35">
      <c r="A619" s="46" t="s">
        <v>2732</v>
      </c>
      <c r="B619" s="47">
        <v>44481</v>
      </c>
      <c r="C619" s="47">
        <v>44409</v>
      </c>
      <c r="D619" s="47">
        <v>44481</v>
      </c>
      <c r="E619" s="46" t="s">
        <v>2058</v>
      </c>
      <c r="F619" s="46" t="s">
        <v>2055</v>
      </c>
      <c r="G619" s="46" t="s">
        <v>2725</v>
      </c>
      <c r="H619" s="46" t="s">
        <v>2723</v>
      </c>
      <c r="I619" s="46" t="s">
        <v>2726</v>
      </c>
      <c r="J619" s="46" t="s">
        <v>2724</v>
      </c>
      <c r="K619" s="46" t="s">
        <v>2733</v>
      </c>
      <c r="L619" s="46" t="s">
        <v>2734</v>
      </c>
      <c r="M619" s="46">
        <v>8.2292499540000001</v>
      </c>
      <c r="N619" s="46">
        <v>27.59519959</v>
      </c>
      <c r="O619" s="46" t="s">
        <v>232</v>
      </c>
      <c r="P619" s="46" t="s">
        <v>271</v>
      </c>
      <c r="Q619" s="46" t="s">
        <v>6</v>
      </c>
      <c r="R619" s="46" t="b">
        <v>1</v>
      </c>
      <c r="S619" s="46" t="b">
        <v>0</v>
      </c>
      <c r="T619" s="46" t="b">
        <v>0</v>
      </c>
      <c r="U619" s="46" t="b">
        <v>0</v>
      </c>
      <c r="V619" s="46">
        <v>73</v>
      </c>
      <c r="W619" s="46">
        <v>337</v>
      </c>
      <c r="X619" s="46">
        <v>13</v>
      </c>
      <c r="Y619" s="46">
        <v>25</v>
      </c>
      <c r="Z619" s="46">
        <v>48</v>
      </c>
      <c r="AA619" s="46">
        <v>37</v>
      </c>
      <c r="AB619" s="46">
        <v>22</v>
      </c>
      <c r="AC619" s="46">
        <v>10</v>
      </c>
      <c r="AD619" s="46">
        <v>17</v>
      </c>
      <c r="AE619" s="46">
        <v>31</v>
      </c>
      <c r="AF619" s="46">
        <v>54</v>
      </c>
      <c r="AG619" s="46">
        <v>40</v>
      </c>
      <c r="AH619" s="46">
        <v>26</v>
      </c>
      <c r="AI619" s="46">
        <v>14</v>
      </c>
      <c r="AJ619" s="46">
        <v>155</v>
      </c>
      <c r="AK619" s="46">
        <v>182</v>
      </c>
      <c r="AL619" s="46">
        <v>86</v>
      </c>
      <c r="AM619" s="46">
        <v>24</v>
      </c>
      <c r="AN619" s="46">
        <v>337</v>
      </c>
      <c r="AO619" s="46" t="s">
        <v>12</v>
      </c>
      <c r="AP619" s="46" t="s">
        <v>48</v>
      </c>
      <c r="AR619" s="46" t="s">
        <v>272</v>
      </c>
      <c r="AV619" s="46" t="s">
        <v>255</v>
      </c>
      <c r="AX619" s="46" t="s">
        <v>65</v>
      </c>
      <c r="BD619" s="46" t="s">
        <v>256</v>
      </c>
      <c r="BE619" s="46" t="b">
        <v>1</v>
      </c>
      <c r="BF619" s="46" t="b">
        <v>1</v>
      </c>
      <c r="BG619" s="46" t="b">
        <v>0</v>
      </c>
      <c r="BH619" s="46" t="b">
        <v>0</v>
      </c>
      <c r="BI619" s="46" t="b">
        <v>0</v>
      </c>
      <c r="BJ619" s="46" t="b">
        <v>0</v>
      </c>
      <c r="BK619" s="46" t="b">
        <v>0</v>
      </c>
      <c r="BL619" s="46" t="b">
        <v>0</v>
      </c>
      <c r="BM619" s="46" t="b">
        <v>0</v>
      </c>
      <c r="BO619" s="46" t="b">
        <v>0</v>
      </c>
      <c r="BP619" s="46" t="s">
        <v>237</v>
      </c>
      <c r="BQ619" s="46" t="s">
        <v>242</v>
      </c>
      <c r="BR619" s="46" t="s">
        <v>238</v>
      </c>
      <c r="BS619" s="46" t="s">
        <v>2058</v>
      </c>
      <c r="BT619" s="46" t="s">
        <v>2055</v>
      </c>
      <c r="BU619" s="46" t="s">
        <v>2725</v>
      </c>
      <c r="BV619" s="46" t="s">
        <v>2723</v>
      </c>
      <c r="BX619" s="46" t="s">
        <v>2724</v>
      </c>
      <c r="BY619" s="46" t="s">
        <v>2726</v>
      </c>
      <c r="CA619" s="46" t="s">
        <v>2733</v>
      </c>
      <c r="CB619" s="46" t="s">
        <v>2734</v>
      </c>
      <c r="CC619" s="46" t="s">
        <v>2724</v>
      </c>
      <c r="CD619" s="46" t="s">
        <v>237</v>
      </c>
      <c r="CU619" s="46" t="s">
        <v>237</v>
      </c>
      <c r="DA619" s="46" t="s">
        <v>245</v>
      </c>
      <c r="DB619" s="46" t="s">
        <v>245</v>
      </c>
      <c r="DC619" s="46" t="s">
        <v>265</v>
      </c>
      <c r="DD619" s="46" t="s">
        <v>265</v>
      </c>
      <c r="DE619" s="46" t="s">
        <v>246</v>
      </c>
      <c r="DF619" s="46" t="s">
        <v>245</v>
      </c>
      <c r="DG619" s="46" t="s">
        <v>246</v>
      </c>
      <c r="DH619" s="46" t="s">
        <v>247</v>
      </c>
      <c r="DK619" s="46" t="b">
        <f>vw_ET_Dataset_Public[[#This Row],[Event Location:  State PCODE]]=vw_ET_Dataset_Public[[#This Row],[Arrival from: Admin 1 PCODE]]</f>
        <v>1</v>
      </c>
      <c r="DL619" s="46" t="b">
        <f>vw_ET_Dataset_Public[[#This Row],[Event Location:  County PCODE]]=vw_ET_Dataset_Public[[#This Row],[Arrival from: Admin 2 PCODE]]</f>
        <v>1</v>
      </c>
      <c r="DM619" s="46" t="b">
        <f>vw_ET_Dataset_Public[[#This Row],[Event Location:  Payam PCODE]]=vw_ET_Dataset_Public[[#This Row],[Arrival from: Admin 3 PCODE]]</f>
        <v>1</v>
      </c>
      <c r="DN619" s="46" t="s">
        <v>3390</v>
      </c>
    </row>
    <row r="620" spans="1:118" x14ac:dyDescent="0.35">
      <c r="A620" s="46" t="s">
        <v>2824</v>
      </c>
      <c r="B620" s="47">
        <v>44481</v>
      </c>
      <c r="C620" s="47">
        <v>44470</v>
      </c>
      <c r="D620" s="47">
        <v>44481</v>
      </c>
      <c r="E620" s="46" t="s">
        <v>1626</v>
      </c>
      <c r="F620" s="46" t="s">
        <v>111</v>
      </c>
      <c r="G620" s="46" t="s">
        <v>1699</v>
      </c>
      <c r="H620" s="46" t="s">
        <v>112</v>
      </c>
      <c r="I620" s="46" t="s">
        <v>1784</v>
      </c>
      <c r="J620" s="46" t="s">
        <v>1783</v>
      </c>
      <c r="K620" s="46" t="s">
        <v>2825</v>
      </c>
      <c r="L620" s="46" t="s">
        <v>2826</v>
      </c>
      <c r="M620" s="46">
        <v>8.7852870000000003</v>
      </c>
      <c r="N620" s="46">
        <v>28.018968999999998</v>
      </c>
      <c r="O620" s="46" t="s">
        <v>232</v>
      </c>
      <c r="P620" s="46" t="s">
        <v>271</v>
      </c>
      <c r="Q620" s="46" t="s">
        <v>6</v>
      </c>
      <c r="R620" s="46" t="b">
        <v>1</v>
      </c>
      <c r="S620" s="46" t="b">
        <v>0</v>
      </c>
      <c r="T620" s="46" t="b">
        <v>0</v>
      </c>
      <c r="U620" s="46" t="b">
        <v>0</v>
      </c>
      <c r="V620" s="46">
        <v>248</v>
      </c>
      <c r="W620" s="46">
        <v>1315</v>
      </c>
      <c r="X620" s="46">
        <v>47</v>
      </c>
      <c r="Y620" s="46">
        <v>66</v>
      </c>
      <c r="Z620" s="46">
        <v>154</v>
      </c>
      <c r="AA620" s="46">
        <v>130</v>
      </c>
      <c r="AB620" s="46">
        <v>98</v>
      </c>
      <c r="AC620" s="46">
        <v>39</v>
      </c>
      <c r="AD620" s="46">
        <v>56</v>
      </c>
      <c r="AE620" s="46">
        <v>82</v>
      </c>
      <c r="AF620" s="46">
        <v>187</v>
      </c>
      <c r="AG620" s="46">
        <v>236</v>
      </c>
      <c r="AH620" s="46">
        <v>177</v>
      </c>
      <c r="AI620" s="46">
        <v>43</v>
      </c>
      <c r="AJ620" s="46">
        <v>534</v>
      </c>
      <c r="AK620" s="46">
        <v>781</v>
      </c>
      <c r="AL620" s="46">
        <v>251</v>
      </c>
      <c r="AM620" s="46">
        <v>82</v>
      </c>
      <c r="AN620" s="46">
        <v>1315</v>
      </c>
      <c r="AO620" s="46" t="s">
        <v>12</v>
      </c>
      <c r="AP620" s="46" t="s">
        <v>48</v>
      </c>
      <c r="AR620" s="46" t="s">
        <v>272</v>
      </c>
      <c r="AV620" s="46" t="s">
        <v>255</v>
      </c>
      <c r="AX620" s="46" t="s">
        <v>65</v>
      </c>
      <c r="BD620" s="46" t="s">
        <v>256</v>
      </c>
      <c r="BE620" s="46" t="b">
        <v>1</v>
      </c>
      <c r="BF620" s="46" t="b">
        <v>1</v>
      </c>
      <c r="BG620" s="46" t="b">
        <v>0</v>
      </c>
      <c r="BH620" s="46" t="b">
        <v>0</v>
      </c>
      <c r="BI620" s="46" t="b">
        <v>0</v>
      </c>
      <c r="BJ620" s="46" t="b">
        <v>0</v>
      </c>
      <c r="BK620" s="46" t="b">
        <v>0</v>
      </c>
      <c r="BL620" s="46" t="b">
        <v>0</v>
      </c>
      <c r="BM620" s="46" t="b">
        <v>0</v>
      </c>
      <c r="BO620" s="46" t="b">
        <v>0</v>
      </c>
      <c r="BP620" s="46" t="s">
        <v>237</v>
      </c>
      <c r="BQ620" s="46" t="s">
        <v>242</v>
      </c>
      <c r="BR620" s="46" t="s">
        <v>238</v>
      </c>
      <c r="BS620" s="46" t="s">
        <v>1626</v>
      </c>
      <c r="BT620" s="46" t="s">
        <v>111</v>
      </c>
      <c r="BU620" s="46" t="s">
        <v>1699</v>
      </c>
      <c r="BV620" s="46" t="s">
        <v>112</v>
      </c>
      <c r="BX620" s="46" t="s">
        <v>1783</v>
      </c>
      <c r="BY620" s="46" t="s">
        <v>1784</v>
      </c>
      <c r="CA620" s="46" t="s">
        <v>2825</v>
      </c>
      <c r="CB620" s="46" t="s">
        <v>2826</v>
      </c>
      <c r="CC620" s="46" t="s">
        <v>1783</v>
      </c>
      <c r="CD620" s="46" t="s">
        <v>237</v>
      </c>
      <c r="CU620" s="46" t="s">
        <v>256</v>
      </c>
      <c r="CV620" s="46">
        <v>1650</v>
      </c>
      <c r="CW620" s="46">
        <v>8250</v>
      </c>
      <c r="CX620" s="46" t="s">
        <v>272</v>
      </c>
      <c r="CY620" s="46" t="s">
        <v>2256</v>
      </c>
      <c r="DA620" s="46" t="s">
        <v>245</v>
      </c>
      <c r="DB620" s="46" t="s">
        <v>245</v>
      </c>
      <c r="DC620" s="46" t="s">
        <v>265</v>
      </c>
      <c r="DD620" s="46" t="s">
        <v>265</v>
      </c>
      <c r="DE620" s="46" t="s">
        <v>246</v>
      </c>
      <c r="DF620" s="46" t="s">
        <v>265</v>
      </c>
      <c r="DG620" s="46" t="s">
        <v>246</v>
      </c>
      <c r="DH620" s="46" t="s">
        <v>247</v>
      </c>
      <c r="DK620" s="46" t="b">
        <f>vw_ET_Dataset_Public[[#This Row],[Event Location:  State PCODE]]=vw_ET_Dataset_Public[[#This Row],[Arrival from: Admin 1 PCODE]]</f>
        <v>1</v>
      </c>
      <c r="DL620" s="46" t="b">
        <f>vw_ET_Dataset_Public[[#This Row],[Event Location:  County PCODE]]=vw_ET_Dataset_Public[[#This Row],[Arrival from: Admin 2 PCODE]]</f>
        <v>1</v>
      </c>
      <c r="DM620" s="46" t="b">
        <f>vw_ET_Dataset_Public[[#This Row],[Event Location:  Payam PCODE]]=vw_ET_Dataset_Public[[#This Row],[Arrival from: Admin 3 PCODE]]</f>
        <v>1</v>
      </c>
      <c r="DN620" s="46" t="s">
        <v>3390</v>
      </c>
    </row>
    <row r="621" spans="1:118" x14ac:dyDescent="0.35">
      <c r="A621" s="46" t="s">
        <v>2839</v>
      </c>
      <c r="B621" s="47">
        <v>44481</v>
      </c>
      <c r="C621" s="47">
        <v>44470</v>
      </c>
      <c r="D621" s="47">
        <v>44481</v>
      </c>
      <c r="E621" s="46" t="s">
        <v>1626</v>
      </c>
      <c r="F621" s="46" t="s">
        <v>111</v>
      </c>
      <c r="G621" s="46" t="s">
        <v>1699</v>
      </c>
      <c r="H621" s="46" t="s">
        <v>112</v>
      </c>
      <c r="I621" s="46" t="s">
        <v>2829</v>
      </c>
      <c r="J621" s="46" t="s">
        <v>2828</v>
      </c>
      <c r="K621" s="46" t="s">
        <v>3147</v>
      </c>
      <c r="L621" s="46" t="s">
        <v>2840</v>
      </c>
      <c r="M621" s="46">
        <v>8.5169999999999995</v>
      </c>
      <c r="N621" s="46">
        <v>27.919</v>
      </c>
      <c r="O621" s="46" t="s">
        <v>232</v>
      </c>
      <c r="P621" s="46" t="s">
        <v>271</v>
      </c>
      <c r="Q621" s="46" t="s">
        <v>6</v>
      </c>
      <c r="R621" s="46" t="b">
        <v>1</v>
      </c>
      <c r="U621" s="46" t="b">
        <v>1</v>
      </c>
      <c r="V621" s="46">
        <v>250</v>
      </c>
      <c r="W621" s="46">
        <v>1500</v>
      </c>
      <c r="X621" s="46">
        <v>78</v>
      </c>
      <c r="Y621" s="46">
        <v>65</v>
      </c>
      <c r="Z621" s="46">
        <v>174</v>
      </c>
      <c r="AA621" s="46">
        <v>234</v>
      </c>
      <c r="AB621" s="46">
        <v>96</v>
      </c>
      <c r="AC621" s="46">
        <v>33</v>
      </c>
      <c r="AD621" s="46">
        <v>86</v>
      </c>
      <c r="AE621" s="46">
        <v>82</v>
      </c>
      <c r="AF621" s="46">
        <v>221</v>
      </c>
      <c r="AG621" s="46">
        <v>246</v>
      </c>
      <c r="AH621" s="46">
        <v>143</v>
      </c>
      <c r="AI621" s="46">
        <v>42</v>
      </c>
      <c r="AJ621" s="46">
        <v>680</v>
      </c>
      <c r="AK621" s="46">
        <v>820</v>
      </c>
      <c r="AL621" s="46">
        <v>311</v>
      </c>
      <c r="AM621" s="46">
        <v>75</v>
      </c>
      <c r="AN621" s="46">
        <v>1500</v>
      </c>
      <c r="AO621" s="46" t="s">
        <v>12</v>
      </c>
      <c r="AP621" s="46" t="s">
        <v>48</v>
      </c>
      <c r="AR621" s="46" t="s">
        <v>272</v>
      </c>
      <c r="AV621" s="46" t="s">
        <v>255</v>
      </c>
      <c r="AX621" s="46" t="s">
        <v>65</v>
      </c>
      <c r="BD621" s="46" t="s">
        <v>256</v>
      </c>
      <c r="BF621" s="46" t="b">
        <v>1</v>
      </c>
      <c r="BL621" s="46" t="b">
        <v>1</v>
      </c>
      <c r="BP621" s="46" t="s">
        <v>237</v>
      </c>
      <c r="BQ621" s="46" t="s">
        <v>242</v>
      </c>
      <c r="BR621" s="46" t="s">
        <v>238</v>
      </c>
      <c r="BS621" s="46" t="s">
        <v>1626</v>
      </c>
      <c r="BT621" s="46" t="s">
        <v>111</v>
      </c>
      <c r="BU621" s="46" t="s">
        <v>1699</v>
      </c>
      <c r="BV621" s="46" t="s">
        <v>112</v>
      </c>
      <c r="BX621" s="46" t="s">
        <v>2828</v>
      </c>
      <c r="BY621" s="46" t="s">
        <v>2829</v>
      </c>
      <c r="CA621" s="46" t="s">
        <v>244</v>
      </c>
      <c r="CB621" s="46" t="s">
        <v>240</v>
      </c>
      <c r="CC621" s="46" t="s">
        <v>2841</v>
      </c>
      <c r="CD621" s="46" t="s">
        <v>237</v>
      </c>
      <c r="CU621" s="46" t="s">
        <v>256</v>
      </c>
      <c r="CV621" s="46">
        <v>342</v>
      </c>
      <c r="CW621" s="46">
        <v>2052</v>
      </c>
      <c r="CX621" s="46" t="s">
        <v>272</v>
      </c>
      <c r="CY621" s="46" t="s">
        <v>2256</v>
      </c>
      <c r="DA621" s="46" t="s">
        <v>245</v>
      </c>
      <c r="DB621" s="46" t="s">
        <v>245</v>
      </c>
      <c r="DC621" s="46" t="s">
        <v>245</v>
      </c>
      <c r="DD621" s="46" t="s">
        <v>246</v>
      </c>
      <c r="DE621" s="46" t="s">
        <v>265</v>
      </c>
      <c r="DF621" s="46" t="s">
        <v>265</v>
      </c>
      <c r="DG621" s="46" t="s">
        <v>246</v>
      </c>
      <c r="DH621" s="46" t="s">
        <v>247</v>
      </c>
      <c r="DK621" s="46" t="b">
        <f>vw_ET_Dataset_Public[[#This Row],[Event Location:  State PCODE]]=vw_ET_Dataset_Public[[#This Row],[Arrival from: Admin 1 PCODE]]</f>
        <v>1</v>
      </c>
      <c r="DL621" s="46" t="b">
        <f>vw_ET_Dataset_Public[[#This Row],[Event Location:  County PCODE]]=vw_ET_Dataset_Public[[#This Row],[Arrival from: Admin 2 PCODE]]</f>
        <v>1</v>
      </c>
      <c r="DM621" s="46" t="b">
        <f>vw_ET_Dataset_Public[[#This Row],[Event Location:  Payam PCODE]]=vw_ET_Dataset_Public[[#This Row],[Arrival from: Admin 3 PCODE]]</f>
        <v>1</v>
      </c>
      <c r="DN621" s="46" t="s">
        <v>3390</v>
      </c>
    </row>
    <row r="622" spans="1:118" x14ac:dyDescent="0.35">
      <c r="A622" s="46" t="s">
        <v>2827</v>
      </c>
      <c r="B622" s="47">
        <v>44481</v>
      </c>
      <c r="C622" s="47">
        <v>44470</v>
      </c>
      <c r="D622" s="47">
        <v>44481</v>
      </c>
      <c r="E622" s="46" t="s">
        <v>1626</v>
      </c>
      <c r="F622" s="46" t="s">
        <v>111</v>
      </c>
      <c r="G622" s="46" t="s">
        <v>1699</v>
      </c>
      <c r="H622" s="46" t="s">
        <v>112</v>
      </c>
      <c r="I622" s="46" t="s">
        <v>2829</v>
      </c>
      <c r="J622" s="46" t="s">
        <v>2828</v>
      </c>
      <c r="K622" s="46" t="s">
        <v>2830</v>
      </c>
      <c r="L622" s="46" t="s">
        <v>2831</v>
      </c>
      <c r="M622" s="46">
        <v>8.5061998370000005</v>
      </c>
      <c r="N622" s="46">
        <v>27.945199970000001</v>
      </c>
      <c r="O622" s="46" t="s">
        <v>232</v>
      </c>
      <c r="P622" s="46" t="s">
        <v>271</v>
      </c>
      <c r="Q622" s="46" t="s">
        <v>6</v>
      </c>
      <c r="R622" s="46" t="b">
        <v>1</v>
      </c>
      <c r="S622" s="46" t="b">
        <v>0</v>
      </c>
      <c r="T622" s="46" t="b">
        <v>0</v>
      </c>
      <c r="U622" s="46" t="b">
        <v>1</v>
      </c>
      <c r="V622" s="46">
        <v>128</v>
      </c>
      <c r="W622" s="46">
        <v>669</v>
      </c>
      <c r="X622" s="46">
        <v>26</v>
      </c>
      <c r="Y622" s="46">
        <v>54</v>
      </c>
      <c r="Z622" s="46">
        <v>77</v>
      </c>
      <c r="AA622" s="46">
        <v>83</v>
      </c>
      <c r="AB622" s="46">
        <v>49</v>
      </c>
      <c r="AC622" s="46">
        <v>27</v>
      </c>
      <c r="AD622" s="46">
        <v>32</v>
      </c>
      <c r="AE622" s="46">
        <v>64</v>
      </c>
      <c r="AF622" s="46">
        <v>81</v>
      </c>
      <c r="AG622" s="46">
        <v>93</v>
      </c>
      <c r="AH622" s="46">
        <v>52</v>
      </c>
      <c r="AI622" s="46">
        <v>31</v>
      </c>
      <c r="AJ622" s="46">
        <v>316</v>
      </c>
      <c r="AK622" s="46">
        <v>353</v>
      </c>
      <c r="AL622" s="46">
        <v>176</v>
      </c>
      <c r="AM622" s="46">
        <v>58</v>
      </c>
      <c r="AN622" s="46">
        <v>669</v>
      </c>
      <c r="AO622" s="46" t="s">
        <v>12</v>
      </c>
      <c r="AP622" s="46" t="s">
        <v>48</v>
      </c>
      <c r="AR622" s="46" t="s">
        <v>272</v>
      </c>
      <c r="AV622" s="46" t="s">
        <v>255</v>
      </c>
      <c r="AX622" s="46" t="s">
        <v>65</v>
      </c>
      <c r="BD622" s="46" t="s">
        <v>256</v>
      </c>
      <c r="BE622" s="46" t="b">
        <v>0</v>
      </c>
      <c r="BF622" s="46" t="b">
        <v>1</v>
      </c>
      <c r="BG622" s="46" t="b">
        <v>0</v>
      </c>
      <c r="BH622" s="46" t="b">
        <v>1</v>
      </c>
      <c r="BI622" s="46" t="b">
        <v>0</v>
      </c>
      <c r="BJ622" s="46" t="b">
        <v>0</v>
      </c>
      <c r="BK622" s="46" t="b">
        <v>0</v>
      </c>
      <c r="BL622" s="46" t="b">
        <v>0</v>
      </c>
      <c r="BM622" s="46" t="b">
        <v>0</v>
      </c>
      <c r="BO622" s="46" t="b">
        <v>0</v>
      </c>
      <c r="BP622" s="46" t="s">
        <v>237</v>
      </c>
      <c r="BQ622" s="46" t="s">
        <v>242</v>
      </c>
      <c r="BR622" s="46" t="s">
        <v>238</v>
      </c>
      <c r="BS622" s="46" t="s">
        <v>1626</v>
      </c>
      <c r="BT622" s="46" t="s">
        <v>111</v>
      </c>
      <c r="BU622" s="46" t="s">
        <v>1699</v>
      </c>
      <c r="BV622" s="46" t="s">
        <v>112</v>
      </c>
      <c r="BX622" s="46" t="s">
        <v>2828</v>
      </c>
      <c r="BY622" s="46" t="s">
        <v>2829</v>
      </c>
      <c r="CA622" s="46" t="s">
        <v>244</v>
      </c>
      <c r="CB622" s="46" t="s">
        <v>240</v>
      </c>
      <c r="CC622" s="46" t="s">
        <v>2832</v>
      </c>
      <c r="CD622" s="46" t="s">
        <v>237</v>
      </c>
      <c r="CU622" s="46" t="s">
        <v>256</v>
      </c>
      <c r="CV622" s="46">
        <v>310</v>
      </c>
      <c r="CW622" s="46">
        <v>1860</v>
      </c>
      <c r="CX622" s="46" t="s">
        <v>272</v>
      </c>
      <c r="CY622" s="46" t="s">
        <v>2256</v>
      </c>
      <c r="DA622" s="46" t="s">
        <v>245</v>
      </c>
      <c r="DB622" s="46" t="s">
        <v>245</v>
      </c>
      <c r="DC622" s="46" t="s">
        <v>245</v>
      </c>
      <c r="DD622" s="46" t="s">
        <v>246</v>
      </c>
      <c r="DE622" s="46" t="s">
        <v>265</v>
      </c>
      <c r="DF622" s="46" t="s">
        <v>265</v>
      </c>
      <c r="DG622" s="46" t="s">
        <v>246</v>
      </c>
      <c r="DH622" s="46" t="s">
        <v>247</v>
      </c>
      <c r="DK622" s="46" t="b">
        <f>vw_ET_Dataset_Public[[#This Row],[Event Location:  State PCODE]]=vw_ET_Dataset_Public[[#This Row],[Arrival from: Admin 1 PCODE]]</f>
        <v>1</v>
      </c>
      <c r="DL622" s="46" t="b">
        <f>vw_ET_Dataset_Public[[#This Row],[Event Location:  County PCODE]]=vw_ET_Dataset_Public[[#This Row],[Arrival from: Admin 2 PCODE]]</f>
        <v>1</v>
      </c>
      <c r="DM622" s="46" t="b">
        <f>vw_ET_Dataset_Public[[#This Row],[Event Location:  Payam PCODE]]=vw_ET_Dataset_Public[[#This Row],[Arrival from: Admin 3 PCODE]]</f>
        <v>1</v>
      </c>
      <c r="DN622" s="46" t="s">
        <v>3390</v>
      </c>
    </row>
    <row r="623" spans="1:118" x14ac:dyDescent="0.35">
      <c r="A623" s="46" t="s">
        <v>2820</v>
      </c>
      <c r="B623" s="47">
        <v>44481</v>
      </c>
      <c r="C623" s="47">
        <v>44474</v>
      </c>
      <c r="D623" s="47">
        <v>44481</v>
      </c>
      <c r="E623" s="46" t="s">
        <v>1626</v>
      </c>
      <c r="F623" s="46" t="s">
        <v>111</v>
      </c>
      <c r="G623" s="46" t="s">
        <v>1699</v>
      </c>
      <c r="H623" s="46" t="s">
        <v>112</v>
      </c>
      <c r="I623" s="46" t="s">
        <v>2822</v>
      </c>
      <c r="J623" s="46" t="s">
        <v>2821</v>
      </c>
      <c r="K623" s="46" t="s">
        <v>3146</v>
      </c>
      <c r="L623" s="46" t="s">
        <v>2823</v>
      </c>
      <c r="M623" s="46">
        <v>8.6530000000000005</v>
      </c>
      <c r="N623" s="46">
        <v>28</v>
      </c>
      <c r="O623" s="46" t="s">
        <v>232</v>
      </c>
      <c r="P623" s="46" t="s">
        <v>271</v>
      </c>
      <c r="Q623" s="46" t="s">
        <v>6</v>
      </c>
      <c r="R623" s="46" t="b">
        <v>1</v>
      </c>
      <c r="V623" s="46">
        <v>161</v>
      </c>
      <c r="W623" s="46">
        <v>966</v>
      </c>
      <c r="X623" s="46">
        <v>33</v>
      </c>
      <c r="Y623" s="46">
        <v>54</v>
      </c>
      <c r="Z623" s="46">
        <v>79</v>
      </c>
      <c r="AA623" s="46">
        <v>124</v>
      </c>
      <c r="AB623" s="46">
        <v>88</v>
      </c>
      <c r="AC623" s="46">
        <v>42</v>
      </c>
      <c r="AD623" s="46">
        <v>38</v>
      </c>
      <c r="AE623" s="46">
        <v>63</v>
      </c>
      <c r="AF623" s="46">
        <v>137</v>
      </c>
      <c r="AG623" s="46">
        <v>165</v>
      </c>
      <c r="AH623" s="46">
        <v>96</v>
      </c>
      <c r="AI623" s="46">
        <v>47</v>
      </c>
      <c r="AJ623" s="46">
        <v>420</v>
      </c>
      <c r="AK623" s="46">
        <v>546</v>
      </c>
      <c r="AL623" s="46">
        <v>188</v>
      </c>
      <c r="AM623" s="46">
        <v>89</v>
      </c>
      <c r="AN623" s="46">
        <v>966</v>
      </c>
      <c r="AO623" s="46" t="s">
        <v>12</v>
      </c>
      <c r="AP623" s="46" t="s">
        <v>48</v>
      </c>
      <c r="AR623" s="46" t="s">
        <v>272</v>
      </c>
      <c r="AV623" s="46" t="s">
        <v>255</v>
      </c>
      <c r="AX623" s="46" t="s">
        <v>65</v>
      </c>
      <c r="BD623" s="46" t="s">
        <v>256</v>
      </c>
      <c r="BE623" s="46" t="b">
        <v>1</v>
      </c>
      <c r="BF623" s="46" t="b">
        <v>1</v>
      </c>
      <c r="BP623" s="46" t="s">
        <v>237</v>
      </c>
      <c r="BQ623" s="46" t="s">
        <v>242</v>
      </c>
      <c r="BR623" s="46" t="s">
        <v>238</v>
      </c>
      <c r="BS623" s="46" t="s">
        <v>1626</v>
      </c>
      <c r="BT623" s="46" t="s">
        <v>111</v>
      </c>
      <c r="BU623" s="46" t="s">
        <v>1699</v>
      </c>
      <c r="BV623" s="46" t="s">
        <v>112</v>
      </c>
      <c r="BX623" s="46" t="s">
        <v>2821</v>
      </c>
      <c r="BY623" s="46" t="s">
        <v>2822</v>
      </c>
      <c r="CA623" s="46" t="s">
        <v>3146</v>
      </c>
      <c r="CB623" s="46" t="s">
        <v>2823</v>
      </c>
      <c r="CC623" s="46" t="s">
        <v>2823</v>
      </c>
      <c r="CD623" s="46" t="s">
        <v>237</v>
      </c>
      <c r="CU623" s="46" t="s">
        <v>256</v>
      </c>
      <c r="CV623" s="46">
        <v>340</v>
      </c>
      <c r="CW623" s="46">
        <v>2040</v>
      </c>
      <c r="CX623" s="46" t="s">
        <v>272</v>
      </c>
      <c r="CY623" s="46" t="s">
        <v>2256</v>
      </c>
      <c r="DA623" s="46" t="s">
        <v>245</v>
      </c>
      <c r="DB623" s="46" t="s">
        <v>245</v>
      </c>
      <c r="DC623" s="46" t="s">
        <v>245</v>
      </c>
      <c r="DD623" s="46" t="s">
        <v>246</v>
      </c>
      <c r="DE623" s="46" t="s">
        <v>265</v>
      </c>
      <c r="DF623" s="46" t="s">
        <v>265</v>
      </c>
      <c r="DG623" s="46" t="s">
        <v>246</v>
      </c>
      <c r="DH623" s="46" t="s">
        <v>247</v>
      </c>
      <c r="DK623" s="46" t="b">
        <f>vw_ET_Dataset_Public[[#This Row],[Event Location:  State PCODE]]=vw_ET_Dataset_Public[[#This Row],[Arrival from: Admin 1 PCODE]]</f>
        <v>1</v>
      </c>
      <c r="DL623" s="46" t="b">
        <f>vw_ET_Dataset_Public[[#This Row],[Event Location:  County PCODE]]=vw_ET_Dataset_Public[[#This Row],[Arrival from: Admin 2 PCODE]]</f>
        <v>1</v>
      </c>
      <c r="DM623" s="46" t="b">
        <f>vw_ET_Dataset_Public[[#This Row],[Event Location:  Payam PCODE]]=vw_ET_Dataset_Public[[#This Row],[Arrival from: Admin 3 PCODE]]</f>
        <v>1</v>
      </c>
      <c r="DN623" s="46" t="s">
        <v>3390</v>
      </c>
    </row>
    <row r="624" spans="1:118" x14ac:dyDescent="0.35">
      <c r="A624" s="46" t="s">
        <v>2921</v>
      </c>
      <c r="B624" s="47">
        <v>44481</v>
      </c>
      <c r="C624" s="47">
        <v>44480</v>
      </c>
      <c r="D624" s="47">
        <v>44481</v>
      </c>
      <c r="E624" s="46" t="s">
        <v>841</v>
      </c>
      <c r="F624" s="46" t="s">
        <v>57</v>
      </c>
      <c r="G624" s="46" t="s">
        <v>1163</v>
      </c>
      <c r="H624" s="46" t="s">
        <v>102</v>
      </c>
      <c r="I624" s="46" t="s">
        <v>1218</v>
      </c>
      <c r="J624" s="46" t="s">
        <v>1217</v>
      </c>
      <c r="K624" s="46" t="s">
        <v>3272</v>
      </c>
      <c r="L624" s="46" t="s">
        <v>3273</v>
      </c>
      <c r="M624" s="46">
        <v>9.1379999999999999</v>
      </c>
      <c r="N624" s="46">
        <v>29.45</v>
      </c>
      <c r="O624" s="46" t="s">
        <v>253</v>
      </c>
      <c r="P624" s="46" t="s">
        <v>271</v>
      </c>
      <c r="Q624" s="46" t="s">
        <v>6</v>
      </c>
      <c r="R624" s="46" t="b">
        <v>1</v>
      </c>
      <c r="U624" s="46" t="b">
        <v>1</v>
      </c>
      <c r="V624" s="46">
        <v>233</v>
      </c>
      <c r="W624" s="46">
        <v>1640</v>
      </c>
      <c r="X624" s="46">
        <v>100</v>
      </c>
      <c r="Y624" s="46">
        <v>151</v>
      </c>
      <c r="Z624" s="46">
        <v>119</v>
      </c>
      <c r="AA624" s="46">
        <v>190</v>
      </c>
      <c r="AB624" s="46">
        <v>105</v>
      </c>
      <c r="AC624" s="46">
        <v>18</v>
      </c>
      <c r="AD624" s="46">
        <v>123</v>
      </c>
      <c r="AE624" s="46">
        <v>170</v>
      </c>
      <c r="AF624" s="46">
        <v>99</v>
      </c>
      <c r="AG624" s="46">
        <v>395</v>
      </c>
      <c r="AH624" s="46">
        <v>145</v>
      </c>
      <c r="AI624" s="46">
        <v>25</v>
      </c>
      <c r="AJ624" s="46">
        <v>683</v>
      </c>
      <c r="AK624" s="46">
        <v>957</v>
      </c>
      <c r="AL624" s="46">
        <v>544</v>
      </c>
      <c r="AM624" s="46">
        <v>43</v>
      </c>
      <c r="AN624" s="46">
        <v>1640</v>
      </c>
      <c r="AO624" s="46" t="s">
        <v>12</v>
      </c>
      <c r="AP624" s="46" t="s">
        <v>48</v>
      </c>
      <c r="AR624" s="46" t="s">
        <v>264</v>
      </c>
      <c r="AV624" s="46" t="s">
        <v>255</v>
      </c>
      <c r="AX624" s="46" t="s">
        <v>65</v>
      </c>
      <c r="BD624" s="46" t="s">
        <v>256</v>
      </c>
      <c r="BF624" s="46" t="b">
        <v>1</v>
      </c>
      <c r="BJ624" s="46" t="b">
        <v>1</v>
      </c>
      <c r="BP624" s="46" t="s">
        <v>237</v>
      </c>
      <c r="BQ624" s="46" t="s">
        <v>242</v>
      </c>
      <c r="BR624" s="46" t="s">
        <v>238</v>
      </c>
      <c r="BS624" s="46" t="s">
        <v>841</v>
      </c>
      <c r="BT624" s="46" t="s">
        <v>57</v>
      </c>
      <c r="BU624" s="46" t="s">
        <v>1163</v>
      </c>
      <c r="BV624" s="46" t="s">
        <v>102</v>
      </c>
      <c r="BX624" s="46" t="s">
        <v>1177</v>
      </c>
      <c r="BY624" s="46" t="s">
        <v>1178</v>
      </c>
      <c r="CA624" s="46" t="s">
        <v>2923</v>
      </c>
      <c r="CB624" s="46" t="s">
        <v>2922</v>
      </c>
      <c r="CC624" s="46" t="s">
        <v>1177</v>
      </c>
      <c r="CD624" s="46" t="s">
        <v>237</v>
      </c>
      <c r="CU624" s="46" t="s">
        <v>264</v>
      </c>
      <c r="DA624" s="46" t="s">
        <v>246</v>
      </c>
      <c r="DB624" s="46" t="s">
        <v>245</v>
      </c>
      <c r="DC624" s="46" t="s">
        <v>245</v>
      </c>
      <c r="DD624" s="46" t="s">
        <v>246</v>
      </c>
      <c r="DE624" s="46" t="s">
        <v>245</v>
      </c>
      <c r="DF624" s="46" t="s">
        <v>245</v>
      </c>
      <c r="DG624" s="46" t="s">
        <v>246</v>
      </c>
      <c r="DH624" s="46" t="s">
        <v>247</v>
      </c>
      <c r="DK624" s="46" t="b">
        <f>vw_ET_Dataset_Public[[#This Row],[Event Location:  State PCODE]]=vw_ET_Dataset_Public[[#This Row],[Arrival from: Admin 1 PCODE]]</f>
        <v>1</v>
      </c>
      <c r="DL624" s="46" t="b">
        <f>vw_ET_Dataset_Public[[#This Row],[Event Location:  County PCODE]]=vw_ET_Dataset_Public[[#This Row],[Arrival from: Admin 2 PCODE]]</f>
        <v>1</v>
      </c>
      <c r="DM624" s="46" t="b">
        <f>vw_ET_Dataset_Public[[#This Row],[Event Location:  Payam PCODE]]=vw_ET_Dataset_Public[[#This Row],[Arrival from: Admin 3 PCODE]]</f>
        <v>0</v>
      </c>
      <c r="DN624" s="46" t="s">
        <v>3391</v>
      </c>
    </row>
    <row r="625" spans="1:118" x14ac:dyDescent="0.35">
      <c r="A625" s="46" t="s">
        <v>2751</v>
      </c>
      <c r="B625" s="47">
        <v>44482</v>
      </c>
      <c r="C625" s="47">
        <v>44440</v>
      </c>
      <c r="D625" s="47">
        <v>44482</v>
      </c>
      <c r="E625" s="46" t="s">
        <v>2058</v>
      </c>
      <c r="F625" s="46" t="s">
        <v>2055</v>
      </c>
      <c r="G625" s="46" t="s">
        <v>2725</v>
      </c>
      <c r="H625" s="46" t="s">
        <v>2723</v>
      </c>
      <c r="I625" s="46" t="s">
        <v>2746</v>
      </c>
      <c r="J625" s="46" t="s">
        <v>2745</v>
      </c>
      <c r="K625" s="46" t="s">
        <v>3071</v>
      </c>
      <c r="L625" s="46" t="s">
        <v>2752</v>
      </c>
      <c r="M625" s="46">
        <v>7.9203999999999999</v>
      </c>
      <c r="N625" s="46">
        <v>28.174983000000001</v>
      </c>
      <c r="O625" s="46" t="s">
        <v>232</v>
      </c>
      <c r="P625" s="46" t="s">
        <v>271</v>
      </c>
      <c r="Q625" s="46" t="s">
        <v>6</v>
      </c>
      <c r="R625" s="46" t="b">
        <v>1</v>
      </c>
      <c r="V625" s="46">
        <v>130</v>
      </c>
      <c r="W625" s="46">
        <v>680</v>
      </c>
      <c r="X625" s="46">
        <v>25</v>
      </c>
      <c r="Y625" s="46">
        <v>34</v>
      </c>
      <c r="Z625" s="46">
        <v>72</v>
      </c>
      <c r="AA625" s="46">
        <v>84</v>
      </c>
      <c r="AB625" s="46">
        <v>56</v>
      </c>
      <c r="AC625" s="46">
        <v>27</v>
      </c>
      <c r="AD625" s="46">
        <v>36</v>
      </c>
      <c r="AE625" s="46">
        <v>59</v>
      </c>
      <c r="AF625" s="46">
        <v>85</v>
      </c>
      <c r="AG625" s="46">
        <v>90</v>
      </c>
      <c r="AH625" s="46">
        <v>68</v>
      </c>
      <c r="AI625" s="46">
        <v>44</v>
      </c>
      <c r="AJ625" s="46">
        <v>298</v>
      </c>
      <c r="AK625" s="46">
        <v>382</v>
      </c>
      <c r="AL625" s="46">
        <v>154</v>
      </c>
      <c r="AM625" s="46">
        <v>71</v>
      </c>
      <c r="AN625" s="46">
        <v>680</v>
      </c>
      <c r="AO625" s="46" t="s">
        <v>13</v>
      </c>
      <c r="AP625" s="46" t="s">
        <v>48</v>
      </c>
      <c r="AR625" s="46" t="s">
        <v>272</v>
      </c>
      <c r="AV625" s="46" t="s">
        <v>255</v>
      </c>
      <c r="AX625" s="46" t="s">
        <v>65</v>
      </c>
      <c r="BD625" s="46" t="s">
        <v>256</v>
      </c>
      <c r="BE625" s="46" t="b">
        <v>1</v>
      </c>
      <c r="BF625" s="46" t="b">
        <v>1</v>
      </c>
      <c r="BP625" s="46" t="s">
        <v>237</v>
      </c>
      <c r="BQ625" s="46" t="s">
        <v>242</v>
      </c>
      <c r="BR625" s="46" t="s">
        <v>238</v>
      </c>
      <c r="BS625" s="46" t="s">
        <v>2058</v>
      </c>
      <c r="BT625" s="46" t="s">
        <v>2055</v>
      </c>
      <c r="BU625" s="46" t="s">
        <v>2725</v>
      </c>
      <c r="BV625" s="46" t="s">
        <v>2723</v>
      </c>
      <c r="BX625" s="46" t="s">
        <v>2745</v>
      </c>
      <c r="BY625" s="46" t="s">
        <v>2746</v>
      </c>
      <c r="CA625" s="46" t="s">
        <v>3072</v>
      </c>
      <c r="CB625" s="46" t="s">
        <v>2752</v>
      </c>
      <c r="CC625" s="46" t="s">
        <v>292</v>
      </c>
      <c r="CD625" s="46" t="s">
        <v>237</v>
      </c>
      <c r="CU625" s="46" t="s">
        <v>264</v>
      </c>
      <c r="DA625" s="46" t="s">
        <v>245</v>
      </c>
      <c r="DB625" s="46" t="s">
        <v>245</v>
      </c>
      <c r="DC625" s="46" t="s">
        <v>265</v>
      </c>
      <c r="DD625" s="46" t="s">
        <v>246</v>
      </c>
      <c r="DE625" s="46" t="s">
        <v>246</v>
      </c>
      <c r="DF625" s="46" t="s">
        <v>245</v>
      </c>
      <c r="DG625" s="46" t="s">
        <v>246</v>
      </c>
      <c r="DH625" s="46" t="s">
        <v>247</v>
      </c>
      <c r="DK625" s="46" t="b">
        <f>vw_ET_Dataset_Public[[#This Row],[Event Location:  State PCODE]]=vw_ET_Dataset_Public[[#This Row],[Arrival from: Admin 1 PCODE]]</f>
        <v>1</v>
      </c>
      <c r="DL625" s="46" t="b">
        <f>vw_ET_Dataset_Public[[#This Row],[Event Location:  County PCODE]]=vw_ET_Dataset_Public[[#This Row],[Arrival from: Admin 2 PCODE]]</f>
        <v>1</v>
      </c>
      <c r="DM625" s="46" t="b">
        <f>vw_ET_Dataset_Public[[#This Row],[Event Location:  Payam PCODE]]=vw_ET_Dataset_Public[[#This Row],[Arrival from: Admin 3 PCODE]]</f>
        <v>1</v>
      </c>
      <c r="DN625" s="46" t="s">
        <v>3390</v>
      </c>
    </row>
    <row r="626" spans="1:118" x14ac:dyDescent="0.35">
      <c r="A626" s="46" t="s">
        <v>2744</v>
      </c>
      <c r="B626" s="47">
        <v>44482</v>
      </c>
      <c r="C626" s="47">
        <v>44440</v>
      </c>
      <c r="D626" s="47">
        <v>44482</v>
      </c>
      <c r="E626" s="46" t="s">
        <v>2058</v>
      </c>
      <c r="F626" s="46" t="s">
        <v>2055</v>
      </c>
      <c r="G626" s="46" t="s">
        <v>2725</v>
      </c>
      <c r="H626" s="46" t="s">
        <v>2723</v>
      </c>
      <c r="I626" s="46" t="s">
        <v>2746</v>
      </c>
      <c r="J626" s="46" t="s">
        <v>2745</v>
      </c>
      <c r="K626" s="46" t="s">
        <v>2747</v>
      </c>
      <c r="L626" s="46" t="s">
        <v>2748</v>
      </c>
      <c r="M626" s="46">
        <v>7.9203999999999999</v>
      </c>
      <c r="N626" s="46">
        <v>28.174983000000001</v>
      </c>
      <c r="O626" s="46" t="s">
        <v>232</v>
      </c>
      <c r="P626" s="46" t="s">
        <v>271</v>
      </c>
      <c r="Q626" s="46" t="s">
        <v>6</v>
      </c>
      <c r="R626" s="46" t="b">
        <v>1</v>
      </c>
      <c r="V626" s="46">
        <v>130</v>
      </c>
      <c r="W626" s="46">
        <v>680</v>
      </c>
      <c r="X626" s="46">
        <v>25</v>
      </c>
      <c r="Y626" s="46">
        <v>34</v>
      </c>
      <c r="Z626" s="46">
        <v>72</v>
      </c>
      <c r="AA626" s="46">
        <v>84</v>
      </c>
      <c r="AB626" s="46">
        <v>56</v>
      </c>
      <c r="AC626" s="46">
        <v>27</v>
      </c>
      <c r="AD626" s="46">
        <v>36</v>
      </c>
      <c r="AE626" s="46">
        <v>59</v>
      </c>
      <c r="AF626" s="46">
        <v>85</v>
      </c>
      <c r="AG626" s="46">
        <v>90</v>
      </c>
      <c r="AH626" s="46">
        <v>68</v>
      </c>
      <c r="AI626" s="46">
        <v>44</v>
      </c>
      <c r="AJ626" s="46">
        <v>298</v>
      </c>
      <c r="AK626" s="46">
        <v>382</v>
      </c>
      <c r="AL626" s="46">
        <v>154</v>
      </c>
      <c r="AM626" s="46">
        <v>71</v>
      </c>
      <c r="AN626" s="46">
        <v>680</v>
      </c>
      <c r="AO626" s="46" t="s">
        <v>12</v>
      </c>
      <c r="AP626" s="46" t="s">
        <v>48</v>
      </c>
      <c r="AR626" s="46" t="s">
        <v>272</v>
      </c>
      <c r="AV626" s="46" t="s">
        <v>255</v>
      </c>
      <c r="AX626" s="46" t="s">
        <v>65</v>
      </c>
      <c r="BD626" s="46" t="s">
        <v>256</v>
      </c>
      <c r="BE626" s="46" t="b">
        <v>1</v>
      </c>
      <c r="BF626" s="46" t="b">
        <v>1</v>
      </c>
      <c r="BP626" s="46" t="s">
        <v>237</v>
      </c>
      <c r="BQ626" s="46" t="s">
        <v>242</v>
      </c>
      <c r="BR626" s="46" t="s">
        <v>238</v>
      </c>
      <c r="BS626" s="46" t="s">
        <v>2058</v>
      </c>
      <c r="BT626" s="46" t="s">
        <v>2055</v>
      </c>
      <c r="BU626" s="46" t="s">
        <v>2725</v>
      </c>
      <c r="BV626" s="46" t="s">
        <v>2723</v>
      </c>
      <c r="BX626" s="46" t="s">
        <v>2745</v>
      </c>
      <c r="BY626" s="46" t="s">
        <v>2746</v>
      </c>
      <c r="CA626" s="46" t="s">
        <v>244</v>
      </c>
      <c r="CB626" s="46" t="s">
        <v>240</v>
      </c>
      <c r="CC626" s="46" t="s">
        <v>2749</v>
      </c>
      <c r="CD626" s="46" t="s">
        <v>237</v>
      </c>
      <c r="CU626" s="46" t="s">
        <v>264</v>
      </c>
      <c r="DA626" s="46" t="s">
        <v>245</v>
      </c>
      <c r="DB626" s="46" t="s">
        <v>245</v>
      </c>
      <c r="DC626" s="46" t="s">
        <v>265</v>
      </c>
      <c r="DD626" s="46" t="s">
        <v>265</v>
      </c>
      <c r="DE626" s="46" t="s">
        <v>246</v>
      </c>
      <c r="DF626" s="46" t="s">
        <v>245</v>
      </c>
      <c r="DG626" s="46" t="s">
        <v>246</v>
      </c>
      <c r="DH626" s="46" t="s">
        <v>247</v>
      </c>
      <c r="DK626" s="46" t="b">
        <f>vw_ET_Dataset_Public[[#This Row],[Event Location:  State PCODE]]=vw_ET_Dataset_Public[[#This Row],[Arrival from: Admin 1 PCODE]]</f>
        <v>1</v>
      </c>
      <c r="DL626" s="46" t="b">
        <f>vw_ET_Dataset_Public[[#This Row],[Event Location:  County PCODE]]=vw_ET_Dataset_Public[[#This Row],[Arrival from: Admin 2 PCODE]]</f>
        <v>1</v>
      </c>
      <c r="DM626" s="46" t="b">
        <f>vw_ET_Dataset_Public[[#This Row],[Event Location:  Payam PCODE]]=vw_ET_Dataset_Public[[#This Row],[Arrival from: Admin 3 PCODE]]</f>
        <v>1</v>
      </c>
      <c r="DN626" s="46" t="s">
        <v>3390</v>
      </c>
    </row>
    <row r="627" spans="1:118" x14ac:dyDescent="0.35">
      <c r="A627" s="46" t="s">
        <v>2753</v>
      </c>
      <c r="B627" s="47">
        <v>44482</v>
      </c>
      <c r="C627" s="47">
        <v>44440</v>
      </c>
      <c r="D627" s="47">
        <v>44482</v>
      </c>
      <c r="E627" s="46" t="s">
        <v>2058</v>
      </c>
      <c r="F627" s="46" t="s">
        <v>2055</v>
      </c>
      <c r="G627" s="46" t="s">
        <v>2725</v>
      </c>
      <c r="H627" s="46" t="s">
        <v>2723</v>
      </c>
      <c r="I627" s="46" t="s">
        <v>2746</v>
      </c>
      <c r="J627" s="46" t="s">
        <v>2745</v>
      </c>
      <c r="K627" s="46" t="s">
        <v>2765</v>
      </c>
      <c r="L627" s="46" t="s">
        <v>2754</v>
      </c>
      <c r="M627" s="46">
        <v>7.4809999999999999</v>
      </c>
      <c r="N627" s="46">
        <v>28.103000000000002</v>
      </c>
      <c r="O627" s="46" t="s">
        <v>232</v>
      </c>
      <c r="P627" s="46" t="s">
        <v>271</v>
      </c>
      <c r="Q627" s="46" t="s">
        <v>6</v>
      </c>
      <c r="R627" s="46" t="b">
        <v>1</v>
      </c>
      <c r="V627" s="46">
        <v>123</v>
      </c>
      <c r="W627" s="46">
        <v>616</v>
      </c>
      <c r="X627" s="46">
        <v>23</v>
      </c>
      <c r="Y627" s="46">
        <v>36</v>
      </c>
      <c r="Z627" s="46">
        <v>55</v>
      </c>
      <c r="AA627" s="46">
        <v>76</v>
      </c>
      <c r="AB627" s="46">
        <v>69</v>
      </c>
      <c r="AC627" s="46">
        <v>28</v>
      </c>
      <c r="AD627" s="46">
        <v>34</v>
      </c>
      <c r="AE627" s="46">
        <v>56</v>
      </c>
      <c r="AF627" s="46">
        <v>70</v>
      </c>
      <c r="AG627" s="46">
        <v>83</v>
      </c>
      <c r="AH627" s="46">
        <v>50</v>
      </c>
      <c r="AI627" s="46">
        <v>36</v>
      </c>
      <c r="AJ627" s="46">
        <v>287</v>
      </c>
      <c r="AK627" s="46">
        <v>329</v>
      </c>
      <c r="AL627" s="46">
        <v>149</v>
      </c>
      <c r="AM627" s="46">
        <v>64</v>
      </c>
      <c r="AN627" s="46">
        <v>616</v>
      </c>
      <c r="AO627" s="46" t="s">
        <v>12</v>
      </c>
      <c r="AP627" s="46" t="s">
        <v>48</v>
      </c>
      <c r="AR627" s="46" t="s">
        <v>272</v>
      </c>
      <c r="AV627" s="46" t="s">
        <v>255</v>
      </c>
      <c r="AX627" s="46" t="s">
        <v>65</v>
      </c>
      <c r="BD627" s="46" t="s">
        <v>256</v>
      </c>
      <c r="BE627" s="46" t="b">
        <v>1</v>
      </c>
      <c r="BF627" s="46" t="b">
        <v>1</v>
      </c>
      <c r="BH627" s="46" t="b">
        <v>1</v>
      </c>
      <c r="BL627" s="46" t="b">
        <v>1</v>
      </c>
      <c r="BP627" s="46" t="s">
        <v>237</v>
      </c>
      <c r="BQ627" s="46" t="s">
        <v>242</v>
      </c>
      <c r="BR627" s="46" t="s">
        <v>238</v>
      </c>
      <c r="BS627" s="46" t="s">
        <v>2058</v>
      </c>
      <c r="BT627" s="46" t="s">
        <v>2055</v>
      </c>
      <c r="BU627" s="46" t="s">
        <v>2725</v>
      </c>
      <c r="BV627" s="46" t="s">
        <v>2723</v>
      </c>
      <c r="BX627" s="46" t="s">
        <v>2745</v>
      </c>
      <c r="BY627" s="46" t="s">
        <v>2746</v>
      </c>
      <c r="CA627" s="46" t="s">
        <v>2765</v>
      </c>
      <c r="CB627" s="46" t="s">
        <v>2754</v>
      </c>
      <c r="CC627" s="46" t="s">
        <v>292</v>
      </c>
      <c r="CD627" s="46" t="s">
        <v>237</v>
      </c>
      <c r="CU627" s="46" t="s">
        <v>264</v>
      </c>
      <c r="DA627" s="46" t="s">
        <v>265</v>
      </c>
      <c r="DB627" s="46" t="s">
        <v>245</v>
      </c>
      <c r="DC627" s="46" t="s">
        <v>245</v>
      </c>
      <c r="DD627" s="46" t="s">
        <v>246</v>
      </c>
      <c r="DE627" s="46" t="s">
        <v>246</v>
      </c>
      <c r="DF627" s="46" t="s">
        <v>245</v>
      </c>
      <c r="DG627" s="46" t="s">
        <v>246</v>
      </c>
      <c r="DH627" s="46" t="s">
        <v>247</v>
      </c>
      <c r="DK627" s="46" t="b">
        <f>vw_ET_Dataset_Public[[#This Row],[Event Location:  State PCODE]]=vw_ET_Dataset_Public[[#This Row],[Arrival from: Admin 1 PCODE]]</f>
        <v>1</v>
      </c>
      <c r="DL627" s="46" t="b">
        <f>vw_ET_Dataset_Public[[#This Row],[Event Location:  County PCODE]]=vw_ET_Dataset_Public[[#This Row],[Arrival from: Admin 2 PCODE]]</f>
        <v>1</v>
      </c>
      <c r="DM627" s="46" t="b">
        <f>vw_ET_Dataset_Public[[#This Row],[Event Location:  Payam PCODE]]=vw_ET_Dataset_Public[[#This Row],[Arrival from: Admin 3 PCODE]]</f>
        <v>1</v>
      </c>
      <c r="DN627" s="46" t="s">
        <v>3390</v>
      </c>
    </row>
    <row r="628" spans="1:118" x14ac:dyDescent="0.35">
      <c r="A628" s="46" t="s">
        <v>2766</v>
      </c>
      <c r="B628" s="47">
        <v>44482</v>
      </c>
      <c r="C628" s="47">
        <v>44440</v>
      </c>
      <c r="D628" s="47">
        <v>44482</v>
      </c>
      <c r="E628" s="46" t="s">
        <v>2058</v>
      </c>
      <c r="F628" s="46" t="s">
        <v>2055</v>
      </c>
      <c r="G628" s="46" t="s">
        <v>2725</v>
      </c>
      <c r="H628" s="46" t="s">
        <v>2723</v>
      </c>
      <c r="I628" s="46" t="s">
        <v>2746</v>
      </c>
      <c r="J628" s="46" t="s">
        <v>2745</v>
      </c>
      <c r="K628" s="46" t="s">
        <v>2767</v>
      </c>
      <c r="L628" s="46" t="s">
        <v>2768</v>
      </c>
      <c r="M628" s="46">
        <v>7.8550000000000004</v>
      </c>
      <c r="N628" s="46">
        <v>28.216999999999999</v>
      </c>
      <c r="O628" s="46" t="s">
        <v>232</v>
      </c>
      <c r="P628" s="46" t="s">
        <v>271</v>
      </c>
      <c r="Q628" s="46" t="s">
        <v>6</v>
      </c>
      <c r="R628" s="46" t="b">
        <v>1</v>
      </c>
      <c r="V628" s="46">
        <v>27</v>
      </c>
      <c r="W628" s="46">
        <v>145</v>
      </c>
      <c r="X628" s="46">
        <v>9</v>
      </c>
      <c r="Y628" s="46">
        <v>8</v>
      </c>
      <c r="Z628" s="46">
        <v>17</v>
      </c>
      <c r="AA628" s="46">
        <v>12</v>
      </c>
      <c r="AB628" s="46">
        <v>11</v>
      </c>
      <c r="AC628" s="46">
        <v>7</v>
      </c>
      <c r="AD628" s="46">
        <v>11</v>
      </c>
      <c r="AE628" s="46">
        <v>13</v>
      </c>
      <c r="AF628" s="46">
        <v>18</v>
      </c>
      <c r="AG628" s="46">
        <v>17</v>
      </c>
      <c r="AH628" s="46">
        <v>13</v>
      </c>
      <c r="AI628" s="46">
        <v>9</v>
      </c>
      <c r="AJ628" s="46">
        <v>64</v>
      </c>
      <c r="AK628" s="46">
        <v>81</v>
      </c>
      <c r="AL628" s="46">
        <v>41</v>
      </c>
      <c r="AM628" s="46">
        <v>16</v>
      </c>
      <c r="AN628" s="46">
        <v>145</v>
      </c>
      <c r="AO628" s="46" t="s">
        <v>12</v>
      </c>
      <c r="AP628" s="46" t="s">
        <v>48</v>
      </c>
      <c r="AR628" s="46" t="s">
        <v>272</v>
      </c>
      <c r="AV628" s="46" t="s">
        <v>255</v>
      </c>
      <c r="AX628" s="46" t="s">
        <v>65</v>
      </c>
      <c r="BD628" s="46" t="s">
        <v>256</v>
      </c>
      <c r="BE628" s="46" t="b">
        <v>1</v>
      </c>
      <c r="BF628" s="46" t="b">
        <v>1</v>
      </c>
      <c r="BG628" s="46" t="b">
        <v>1</v>
      </c>
      <c r="BL628" s="46" t="b">
        <v>1</v>
      </c>
      <c r="BP628" s="46" t="s">
        <v>237</v>
      </c>
      <c r="BQ628" s="46" t="s">
        <v>242</v>
      </c>
      <c r="BR628" s="46" t="s">
        <v>238</v>
      </c>
      <c r="BS628" s="46" t="s">
        <v>2058</v>
      </c>
      <c r="BT628" s="46" t="s">
        <v>2055</v>
      </c>
      <c r="BU628" s="46" t="s">
        <v>2725</v>
      </c>
      <c r="BV628" s="46" t="s">
        <v>2723</v>
      </c>
      <c r="BX628" s="46" t="s">
        <v>2745</v>
      </c>
      <c r="BY628" s="46" t="s">
        <v>2746</v>
      </c>
      <c r="CA628" s="46" t="s">
        <v>244</v>
      </c>
      <c r="CB628" s="46" t="s">
        <v>240</v>
      </c>
      <c r="CC628" s="46" t="s">
        <v>2768</v>
      </c>
      <c r="CD628" s="46" t="s">
        <v>237</v>
      </c>
      <c r="CU628" s="46" t="s">
        <v>237</v>
      </c>
      <c r="DA628" s="46" t="s">
        <v>245</v>
      </c>
      <c r="DB628" s="46" t="s">
        <v>245</v>
      </c>
      <c r="DC628" s="46" t="s">
        <v>245</v>
      </c>
      <c r="DD628" s="46" t="s">
        <v>246</v>
      </c>
      <c r="DE628" s="46" t="s">
        <v>246</v>
      </c>
      <c r="DF628" s="46" t="s">
        <v>245</v>
      </c>
      <c r="DG628" s="46" t="s">
        <v>265</v>
      </c>
      <c r="DH628" s="46" t="s">
        <v>247</v>
      </c>
      <c r="DK628" s="46" t="b">
        <f>vw_ET_Dataset_Public[[#This Row],[Event Location:  State PCODE]]=vw_ET_Dataset_Public[[#This Row],[Arrival from: Admin 1 PCODE]]</f>
        <v>1</v>
      </c>
      <c r="DL628" s="46" t="b">
        <f>vw_ET_Dataset_Public[[#This Row],[Event Location:  County PCODE]]=vw_ET_Dataset_Public[[#This Row],[Arrival from: Admin 2 PCODE]]</f>
        <v>1</v>
      </c>
      <c r="DM628" s="46" t="b">
        <f>vw_ET_Dataset_Public[[#This Row],[Event Location:  Payam PCODE]]=vw_ET_Dataset_Public[[#This Row],[Arrival from: Admin 3 PCODE]]</f>
        <v>1</v>
      </c>
      <c r="DN628" s="46" t="s">
        <v>3390</v>
      </c>
    </row>
    <row r="629" spans="1:118" x14ac:dyDescent="0.35">
      <c r="A629" s="46" t="s">
        <v>2764</v>
      </c>
      <c r="B629" s="47">
        <v>44482</v>
      </c>
      <c r="C629" s="47">
        <v>44440</v>
      </c>
      <c r="D629" s="47">
        <v>44482</v>
      </c>
      <c r="E629" s="46" t="s">
        <v>2058</v>
      </c>
      <c r="F629" s="46" t="s">
        <v>2055</v>
      </c>
      <c r="G629" s="46" t="s">
        <v>2725</v>
      </c>
      <c r="H629" s="46" t="s">
        <v>2723</v>
      </c>
      <c r="I629" s="46" t="s">
        <v>2746</v>
      </c>
      <c r="J629" s="46" t="s">
        <v>2745</v>
      </c>
      <c r="K629" s="46" t="s">
        <v>3312</v>
      </c>
      <c r="L629" s="46" t="s">
        <v>3313</v>
      </c>
      <c r="M629" s="46">
        <v>7.5884799960000002</v>
      </c>
      <c r="N629" s="46">
        <v>28.03560066</v>
      </c>
      <c r="O629" s="46" t="s">
        <v>232</v>
      </c>
      <c r="P629" s="46" t="s">
        <v>271</v>
      </c>
      <c r="Q629" s="46" t="s">
        <v>6</v>
      </c>
      <c r="R629" s="46" t="b">
        <v>1</v>
      </c>
      <c r="V629" s="46">
        <v>74</v>
      </c>
      <c r="W629" s="46">
        <v>370</v>
      </c>
      <c r="X629" s="46">
        <v>13</v>
      </c>
      <c r="Y629" s="46">
        <v>21</v>
      </c>
      <c r="Z629" s="46">
        <v>28</v>
      </c>
      <c r="AA629" s="46">
        <v>40</v>
      </c>
      <c r="AB629" s="46">
        <v>27</v>
      </c>
      <c r="AC629" s="46">
        <v>16</v>
      </c>
      <c r="AD629" s="46">
        <v>20</v>
      </c>
      <c r="AE629" s="46">
        <v>30</v>
      </c>
      <c r="AF629" s="46">
        <v>51</v>
      </c>
      <c r="AG629" s="46">
        <v>52</v>
      </c>
      <c r="AH629" s="46">
        <v>44</v>
      </c>
      <c r="AI629" s="46">
        <v>28</v>
      </c>
      <c r="AJ629" s="46">
        <v>145</v>
      </c>
      <c r="AK629" s="46">
        <v>225</v>
      </c>
      <c r="AL629" s="46">
        <v>84</v>
      </c>
      <c r="AM629" s="46">
        <v>44</v>
      </c>
      <c r="AN629" s="46">
        <v>370</v>
      </c>
      <c r="AO629" s="46" t="s">
        <v>12</v>
      </c>
      <c r="AP629" s="46" t="s">
        <v>48</v>
      </c>
      <c r="AR629" s="46" t="s">
        <v>272</v>
      </c>
      <c r="AV629" s="46" t="s">
        <v>255</v>
      </c>
      <c r="AX629" s="46" t="s">
        <v>65</v>
      </c>
      <c r="BD629" s="46" t="s">
        <v>256</v>
      </c>
      <c r="BE629" s="46" t="b">
        <v>1</v>
      </c>
      <c r="BF629" s="46" t="b">
        <v>1</v>
      </c>
      <c r="BH629" s="46" t="b">
        <v>1</v>
      </c>
      <c r="BL629" s="46" t="b">
        <v>1</v>
      </c>
      <c r="BP629" s="46" t="s">
        <v>237</v>
      </c>
      <c r="BQ629" s="46" t="s">
        <v>242</v>
      </c>
      <c r="BR629" s="46" t="s">
        <v>238</v>
      </c>
      <c r="BS629" s="46" t="s">
        <v>2058</v>
      </c>
      <c r="BT629" s="46" t="s">
        <v>2055</v>
      </c>
      <c r="BU629" s="46" t="s">
        <v>2725</v>
      </c>
      <c r="BV629" s="46" t="s">
        <v>2723</v>
      </c>
      <c r="BX629" s="46" t="s">
        <v>2745</v>
      </c>
      <c r="BY629" s="46" t="s">
        <v>2746</v>
      </c>
      <c r="CA629" s="46" t="s">
        <v>3312</v>
      </c>
      <c r="CB629" s="46" t="s">
        <v>3313</v>
      </c>
      <c r="CC629" s="46" t="s">
        <v>2750</v>
      </c>
      <c r="CD629" s="46" t="s">
        <v>237</v>
      </c>
      <c r="CU629" s="46" t="s">
        <v>237</v>
      </c>
      <c r="DA629" s="46" t="s">
        <v>245</v>
      </c>
      <c r="DB629" s="46" t="s">
        <v>245</v>
      </c>
      <c r="DC629" s="46" t="s">
        <v>245</v>
      </c>
      <c r="DD629" s="46" t="s">
        <v>246</v>
      </c>
      <c r="DE629" s="46" t="s">
        <v>246</v>
      </c>
      <c r="DF629" s="46" t="s">
        <v>265</v>
      </c>
      <c r="DG629" s="46" t="s">
        <v>246</v>
      </c>
      <c r="DH629" s="46" t="s">
        <v>247</v>
      </c>
      <c r="DK629" s="46" t="b">
        <f>vw_ET_Dataset_Public[[#This Row],[Event Location:  State PCODE]]=vw_ET_Dataset_Public[[#This Row],[Arrival from: Admin 1 PCODE]]</f>
        <v>1</v>
      </c>
      <c r="DL629" s="46" t="b">
        <f>vw_ET_Dataset_Public[[#This Row],[Event Location:  County PCODE]]=vw_ET_Dataset_Public[[#This Row],[Arrival from: Admin 2 PCODE]]</f>
        <v>1</v>
      </c>
      <c r="DM629" s="46" t="b">
        <f>vw_ET_Dataset_Public[[#This Row],[Event Location:  Payam PCODE]]=vw_ET_Dataset_Public[[#This Row],[Arrival from: Admin 3 PCODE]]</f>
        <v>1</v>
      </c>
      <c r="DN629" s="46" t="s">
        <v>3390</v>
      </c>
    </row>
    <row r="630" spans="1:118" x14ac:dyDescent="0.35">
      <c r="A630" s="46" t="s">
        <v>2837</v>
      </c>
      <c r="B630" s="47">
        <v>44482</v>
      </c>
      <c r="C630" s="47">
        <v>44470</v>
      </c>
      <c r="D630" s="47">
        <v>44482</v>
      </c>
      <c r="E630" s="46" t="s">
        <v>1626</v>
      </c>
      <c r="F630" s="46" t="s">
        <v>111</v>
      </c>
      <c r="G630" s="46" t="s">
        <v>1699</v>
      </c>
      <c r="H630" s="46" t="s">
        <v>112</v>
      </c>
      <c r="I630" s="46" t="s">
        <v>2829</v>
      </c>
      <c r="J630" s="46" t="s">
        <v>2828</v>
      </c>
      <c r="K630" s="46" t="s">
        <v>3357</v>
      </c>
      <c r="L630" s="46" t="s">
        <v>2838</v>
      </c>
      <c r="M630" s="46">
        <v>8.5419999999999998</v>
      </c>
      <c r="N630" s="46">
        <v>28.123000000000001</v>
      </c>
      <c r="O630" s="46" t="s">
        <v>232</v>
      </c>
      <c r="P630" s="46" t="s">
        <v>271</v>
      </c>
      <c r="Q630" s="46" t="s">
        <v>6</v>
      </c>
      <c r="R630" s="46" t="b">
        <v>1</v>
      </c>
      <c r="V630" s="46">
        <v>123</v>
      </c>
      <c r="W630" s="46">
        <v>738</v>
      </c>
      <c r="X630" s="46">
        <v>46</v>
      </c>
      <c r="Y630" s="46">
        <v>39</v>
      </c>
      <c r="Z630" s="46">
        <v>75</v>
      </c>
      <c r="AA630" s="46">
        <v>88</v>
      </c>
      <c r="AB630" s="46">
        <v>51</v>
      </c>
      <c r="AC630" s="46">
        <v>15</v>
      </c>
      <c r="AD630" s="46">
        <v>58</v>
      </c>
      <c r="AE630" s="46">
        <v>54</v>
      </c>
      <c r="AF630" s="46">
        <v>96</v>
      </c>
      <c r="AG630" s="46">
        <v>115</v>
      </c>
      <c r="AH630" s="46">
        <v>74</v>
      </c>
      <c r="AI630" s="46">
        <v>27</v>
      </c>
      <c r="AJ630" s="46">
        <v>314</v>
      </c>
      <c r="AK630" s="46">
        <v>424</v>
      </c>
      <c r="AL630" s="46">
        <v>197</v>
      </c>
      <c r="AM630" s="46">
        <v>42</v>
      </c>
      <c r="AN630" s="46">
        <v>738</v>
      </c>
      <c r="AO630" s="46" t="s">
        <v>13</v>
      </c>
      <c r="AP630" s="46" t="s">
        <v>48</v>
      </c>
      <c r="AR630" s="46" t="s">
        <v>272</v>
      </c>
      <c r="AV630" s="46" t="s">
        <v>255</v>
      </c>
      <c r="AX630" s="46" t="s">
        <v>65</v>
      </c>
      <c r="BD630" s="46" t="s">
        <v>256</v>
      </c>
      <c r="BF630" s="46" t="b">
        <v>1</v>
      </c>
      <c r="BL630" s="46" t="b">
        <v>1</v>
      </c>
      <c r="BP630" s="46" t="s">
        <v>237</v>
      </c>
      <c r="BQ630" s="46" t="s">
        <v>242</v>
      </c>
      <c r="BR630" s="46" t="s">
        <v>238</v>
      </c>
      <c r="BS630" s="46" t="s">
        <v>1626</v>
      </c>
      <c r="BT630" s="46" t="s">
        <v>111</v>
      </c>
      <c r="BU630" s="46" t="s">
        <v>1699</v>
      </c>
      <c r="BV630" s="46" t="s">
        <v>112</v>
      </c>
      <c r="BX630" s="46" t="s">
        <v>2828</v>
      </c>
      <c r="BY630" s="46" t="s">
        <v>2829</v>
      </c>
      <c r="CA630" s="46" t="s">
        <v>3357</v>
      </c>
      <c r="CB630" s="46" t="s">
        <v>2838</v>
      </c>
      <c r="CC630" s="46" t="s">
        <v>3358</v>
      </c>
      <c r="CD630" s="46" t="s">
        <v>237</v>
      </c>
      <c r="CU630" s="46" t="s">
        <v>256</v>
      </c>
      <c r="CV630" s="46">
        <v>875</v>
      </c>
      <c r="CW630" s="46">
        <v>5250</v>
      </c>
      <c r="CX630" s="46" t="s">
        <v>272</v>
      </c>
      <c r="CY630" s="46" t="s">
        <v>2256</v>
      </c>
      <c r="DA630" s="46" t="s">
        <v>245</v>
      </c>
      <c r="DB630" s="46" t="s">
        <v>245</v>
      </c>
      <c r="DC630" s="46" t="s">
        <v>265</v>
      </c>
      <c r="DD630" s="46" t="s">
        <v>265</v>
      </c>
      <c r="DE630" s="46" t="s">
        <v>265</v>
      </c>
      <c r="DF630" s="46" t="s">
        <v>245</v>
      </c>
      <c r="DG630" s="46" t="s">
        <v>246</v>
      </c>
      <c r="DH630" s="46" t="s">
        <v>247</v>
      </c>
      <c r="DK630" s="46" t="b">
        <f>vw_ET_Dataset_Public[[#This Row],[Event Location:  State PCODE]]=vw_ET_Dataset_Public[[#This Row],[Arrival from: Admin 1 PCODE]]</f>
        <v>1</v>
      </c>
      <c r="DL630" s="46" t="b">
        <f>vw_ET_Dataset_Public[[#This Row],[Event Location:  County PCODE]]=vw_ET_Dataset_Public[[#This Row],[Arrival from: Admin 2 PCODE]]</f>
        <v>1</v>
      </c>
      <c r="DM630" s="46" t="b">
        <f>vw_ET_Dataset_Public[[#This Row],[Event Location:  Payam PCODE]]=vw_ET_Dataset_Public[[#This Row],[Arrival from: Admin 3 PCODE]]</f>
        <v>1</v>
      </c>
      <c r="DN630" s="46" t="s">
        <v>3390</v>
      </c>
    </row>
    <row r="631" spans="1:118" x14ac:dyDescent="0.35">
      <c r="A631" s="46" t="s">
        <v>2833</v>
      </c>
      <c r="B631" s="47">
        <v>44482</v>
      </c>
      <c r="C631" s="47">
        <v>44470</v>
      </c>
      <c r="D631" s="47">
        <v>44482</v>
      </c>
      <c r="E631" s="46" t="s">
        <v>1626</v>
      </c>
      <c r="F631" s="46" t="s">
        <v>111</v>
      </c>
      <c r="G631" s="46" t="s">
        <v>1699</v>
      </c>
      <c r="H631" s="46" t="s">
        <v>112</v>
      </c>
      <c r="I631" s="46" t="s">
        <v>2829</v>
      </c>
      <c r="J631" s="46" t="s">
        <v>2828</v>
      </c>
      <c r="K631" s="46" t="s">
        <v>3148</v>
      </c>
      <c r="L631" s="46" t="s">
        <v>1839</v>
      </c>
      <c r="M631" s="46">
        <v>8.4830000000000005</v>
      </c>
      <c r="N631" s="46">
        <v>28.074000000000002</v>
      </c>
      <c r="O631" s="46" t="s">
        <v>232</v>
      </c>
      <c r="P631" s="46" t="s">
        <v>271</v>
      </c>
      <c r="Q631" s="46" t="s">
        <v>6</v>
      </c>
      <c r="R631" s="46" t="b">
        <v>1</v>
      </c>
      <c r="V631" s="46">
        <v>97</v>
      </c>
      <c r="W631" s="46">
        <v>582</v>
      </c>
      <c r="X631" s="46">
        <v>12</v>
      </c>
      <c r="Y631" s="46">
        <v>30</v>
      </c>
      <c r="Z631" s="46">
        <v>73</v>
      </c>
      <c r="AA631" s="46">
        <v>78</v>
      </c>
      <c r="AB631" s="46">
        <v>24</v>
      </c>
      <c r="AC631" s="46">
        <v>16</v>
      </c>
      <c r="AD631" s="46">
        <v>35</v>
      </c>
      <c r="AE631" s="46">
        <v>43</v>
      </c>
      <c r="AF631" s="46">
        <v>94</v>
      </c>
      <c r="AG631" s="46">
        <v>115</v>
      </c>
      <c r="AH631" s="46">
        <v>28</v>
      </c>
      <c r="AI631" s="46">
        <v>34</v>
      </c>
      <c r="AJ631" s="46">
        <v>233</v>
      </c>
      <c r="AK631" s="46">
        <v>349</v>
      </c>
      <c r="AL631" s="46">
        <v>120</v>
      </c>
      <c r="AM631" s="46">
        <v>50</v>
      </c>
      <c r="AN631" s="46">
        <v>582</v>
      </c>
      <c r="AO631" s="46" t="s">
        <v>13</v>
      </c>
      <c r="AP631" s="46" t="s">
        <v>48</v>
      </c>
      <c r="AR631" s="46" t="s">
        <v>272</v>
      </c>
      <c r="AV631" s="46" t="s">
        <v>255</v>
      </c>
      <c r="AX631" s="46" t="s">
        <v>65</v>
      </c>
      <c r="BD631" s="46" t="s">
        <v>256</v>
      </c>
      <c r="BE631" s="46" t="b">
        <v>1</v>
      </c>
      <c r="BF631" s="46" t="b">
        <v>1</v>
      </c>
      <c r="BL631" s="46" t="b">
        <v>1</v>
      </c>
      <c r="BP631" s="46" t="s">
        <v>237</v>
      </c>
      <c r="BQ631" s="46" t="s">
        <v>242</v>
      </c>
      <c r="BR631" s="46" t="s">
        <v>238</v>
      </c>
      <c r="BS631" s="46" t="s">
        <v>1626</v>
      </c>
      <c r="BT631" s="46" t="s">
        <v>111</v>
      </c>
      <c r="BU631" s="46" t="s">
        <v>1699</v>
      </c>
      <c r="BV631" s="46" t="s">
        <v>112</v>
      </c>
      <c r="BX631" s="46" t="s">
        <v>2828</v>
      </c>
      <c r="BY631" s="46" t="s">
        <v>2829</v>
      </c>
      <c r="CA631" s="46" t="s">
        <v>244</v>
      </c>
      <c r="CB631" s="46" t="s">
        <v>240</v>
      </c>
      <c r="CC631" s="46" t="s">
        <v>2834</v>
      </c>
      <c r="CD631" s="46" t="s">
        <v>237</v>
      </c>
      <c r="CU631" s="46" t="s">
        <v>256</v>
      </c>
      <c r="CV631" s="46">
        <v>283</v>
      </c>
      <c r="CW631" s="46">
        <v>1698</v>
      </c>
      <c r="CX631" s="46" t="s">
        <v>272</v>
      </c>
      <c r="CY631" s="46" t="s">
        <v>2256</v>
      </c>
      <c r="DA631" s="46" t="s">
        <v>245</v>
      </c>
      <c r="DB631" s="46" t="s">
        <v>245</v>
      </c>
      <c r="DC631" s="46" t="s">
        <v>245</v>
      </c>
      <c r="DD631" s="46" t="s">
        <v>246</v>
      </c>
      <c r="DE631" s="46" t="s">
        <v>246</v>
      </c>
      <c r="DF631" s="46" t="s">
        <v>265</v>
      </c>
      <c r="DG631" s="46" t="s">
        <v>246</v>
      </c>
      <c r="DH631" s="46" t="s">
        <v>247</v>
      </c>
      <c r="DK631" s="46" t="b">
        <f>vw_ET_Dataset_Public[[#This Row],[Event Location:  State PCODE]]=vw_ET_Dataset_Public[[#This Row],[Arrival from: Admin 1 PCODE]]</f>
        <v>1</v>
      </c>
      <c r="DL631" s="46" t="b">
        <f>vw_ET_Dataset_Public[[#This Row],[Event Location:  County PCODE]]=vw_ET_Dataset_Public[[#This Row],[Arrival from: Admin 2 PCODE]]</f>
        <v>1</v>
      </c>
      <c r="DM631" s="46" t="b">
        <f>vw_ET_Dataset_Public[[#This Row],[Event Location:  Payam PCODE]]=vw_ET_Dataset_Public[[#This Row],[Arrival from: Admin 3 PCODE]]</f>
        <v>1</v>
      </c>
      <c r="DN631" s="46" t="s">
        <v>3390</v>
      </c>
    </row>
    <row r="632" spans="1:118" x14ac:dyDescent="0.35">
      <c r="A632" s="46" t="s">
        <v>2835</v>
      </c>
      <c r="B632" s="47">
        <v>44482</v>
      </c>
      <c r="C632" s="47">
        <v>44470</v>
      </c>
      <c r="D632" s="47">
        <v>44482</v>
      </c>
      <c r="E632" s="46" t="s">
        <v>1626</v>
      </c>
      <c r="F632" s="46" t="s">
        <v>111</v>
      </c>
      <c r="G632" s="46" t="s">
        <v>1699</v>
      </c>
      <c r="H632" s="46" t="s">
        <v>112</v>
      </c>
      <c r="I632" s="46" t="s">
        <v>2829</v>
      </c>
      <c r="J632" s="46" t="s">
        <v>2828</v>
      </c>
      <c r="K632" s="46" t="s">
        <v>3356</v>
      </c>
      <c r="L632" s="46" t="s">
        <v>2836</v>
      </c>
      <c r="M632" s="46">
        <v>8.6039999999999992</v>
      </c>
      <c r="N632" s="46">
        <v>27.959</v>
      </c>
      <c r="O632" s="46" t="s">
        <v>232</v>
      </c>
      <c r="P632" s="46" t="s">
        <v>271</v>
      </c>
      <c r="Q632" s="46" t="s">
        <v>6</v>
      </c>
      <c r="R632" s="46" t="b">
        <v>1</v>
      </c>
      <c r="S632" s="46" t="b">
        <v>1</v>
      </c>
      <c r="V632" s="46">
        <v>121</v>
      </c>
      <c r="W632" s="46">
        <v>716</v>
      </c>
      <c r="X632" s="46">
        <v>31</v>
      </c>
      <c r="Y632" s="46">
        <v>43</v>
      </c>
      <c r="Z632" s="46">
        <v>80</v>
      </c>
      <c r="AA632" s="46">
        <v>95</v>
      </c>
      <c r="AB632" s="46">
        <v>55</v>
      </c>
      <c r="AC632" s="46">
        <v>32</v>
      </c>
      <c r="AD632" s="46">
        <v>40</v>
      </c>
      <c r="AE632" s="46">
        <v>55</v>
      </c>
      <c r="AF632" s="46">
        <v>91</v>
      </c>
      <c r="AG632" s="46">
        <v>104</v>
      </c>
      <c r="AH632" s="46">
        <v>62</v>
      </c>
      <c r="AI632" s="46">
        <v>28</v>
      </c>
      <c r="AJ632" s="46">
        <v>336</v>
      </c>
      <c r="AK632" s="46">
        <v>380</v>
      </c>
      <c r="AL632" s="46">
        <v>169</v>
      </c>
      <c r="AM632" s="46">
        <v>60</v>
      </c>
      <c r="AN632" s="46">
        <v>716</v>
      </c>
      <c r="AO632" s="46" t="s">
        <v>12</v>
      </c>
      <c r="AP632" s="46" t="s">
        <v>48</v>
      </c>
      <c r="AR632" s="46" t="s">
        <v>272</v>
      </c>
      <c r="AV632" s="46" t="s">
        <v>255</v>
      </c>
      <c r="AX632" s="46" t="s">
        <v>65</v>
      </c>
      <c r="BD632" s="46" t="s">
        <v>256</v>
      </c>
      <c r="BE632" s="46" t="b">
        <v>1</v>
      </c>
      <c r="BF632" s="46" t="b">
        <v>1</v>
      </c>
      <c r="BL632" s="46" t="b">
        <v>1</v>
      </c>
      <c r="BP632" s="46" t="s">
        <v>237</v>
      </c>
      <c r="BQ632" s="46" t="s">
        <v>242</v>
      </c>
      <c r="BR632" s="46" t="s">
        <v>238</v>
      </c>
      <c r="BS632" s="46" t="s">
        <v>1626</v>
      </c>
      <c r="BT632" s="46" t="s">
        <v>111</v>
      </c>
      <c r="BU632" s="46" t="s">
        <v>1699</v>
      </c>
      <c r="BV632" s="46" t="s">
        <v>112</v>
      </c>
      <c r="BX632" s="46" t="s">
        <v>2828</v>
      </c>
      <c r="BY632" s="46" t="s">
        <v>2829</v>
      </c>
      <c r="CA632" s="46" t="s">
        <v>3356</v>
      </c>
      <c r="CB632" s="46" t="s">
        <v>2836</v>
      </c>
      <c r="CC632" s="46" t="s">
        <v>292</v>
      </c>
      <c r="CD632" s="46" t="s">
        <v>237</v>
      </c>
      <c r="CU632" s="46" t="s">
        <v>256</v>
      </c>
      <c r="CV632" s="46">
        <v>860</v>
      </c>
      <c r="CW632" s="46">
        <v>5160</v>
      </c>
      <c r="CX632" s="46" t="s">
        <v>272</v>
      </c>
      <c r="CY632" s="46" t="s">
        <v>2256</v>
      </c>
      <c r="DA632" s="46" t="s">
        <v>265</v>
      </c>
      <c r="DB632" s="46" t="s">
        <v>245</v>
      </c>
      <c r="DC632" s="46" t="s">
        <v>265</v>
      </c>
      <c r="DD632" s="46" t="s">
        <v>246</v>
      </c>
      <c r="DE632" s="46" t="s">
        <v>265</v>
      </c>
      <c r="DF632" s="46" t="s">
        <v>265</v>
      </c>
      <c r="DG632" s="46" t="s">
        <v>246</v>
      </c>
      <c r="DH632" s="46" t="s">
        <v>247</v>
      </c>
      <c r="DK632" s="46" t="b">
        <f>vw_ET_Dataset_Public[[#This Row],[Event Location:  State PCODE]]=vw_ET_Dataset_Public[[#This Row],[Arrival from: Admin 1 PCODE]]</f>
        <v>1</v>
      </c>
      <c r="DL632" s="46" t="b">
        <f>vw_ET_Dataset_Public[[#This Row],[Event Location:  County PCODE]]=vw_ET_Dataset_Public[[#This Row],[Arrival from: Admin 2 PCODE]]</f>
        <v>1</v>
      </c>
      <c r="DM632" s="46" t="b">
        <f>vw_ET_Dataset_Public[[#This Row],[Event Location:  Payam PCODE]]=vw_ET_Dataset_Public[[#This Row],[Arrival from: Admin 3 PCODE]]</f>
        <v>1</v>
      </c>
      <c r="DN632" s="46" t="s">
        <v>3390</v>
      </c>
    </row>
    <row r="633" spans="1:118" x14ac:dyDescent="0.35">
      <c r="A633" s="46" t="s">
        <v>2551</v>
      </c>
      <c r="B633" s="47">
        <v>44482</v>
      </c>
      <c r="C633" s="47">
        <v>44474</v>
      </c>
      <c r="D633" s="47">
        <v>44482</v>
      </c>
      <c r="E633" s="46" t="s">
        <v>227</v>
      </c>
      <c r="F633" s="46" t="s">
        <v>80</v>
      </c>
      <c r="G633" s="46" t="s">
        <v>228</v>
      </c>
      <c r="H633" s="46" t="s">
        <v>81</v>
      </c>
      <c r="I633" s="46" t="s">
        <v>3269</v>
      </c>
      <c r="J633" s="46" t="s">
        <v>3268</v>
      </c>
      <c r="K633" s="46" t="s">
        <v>3270</v>
      </c>
      <c r="L633" s="46" t="s">
        <v>2552</v>
      </c>
      <c r="M633" s="46">
        <v>4.7939999999999996</v>
      </c>
      <c r="N633" s="46">
        <v>31.640999999999998</v>
      </c>
      <c r="O633" s="46" t="s">
        <v>232</v>
      </c>
      <c r="P633" s="46" t="s">
        <v>302</v>
      </c>
      <c r="Q633" s="46" t="s">
        <v>6</v>
      </c>
      <c r="R633" s="46" t="b">
        <v>1</v>
      </c>
      <c r="U633" s="46" t="b">
        <v>1</v>
      </c>
      <c r="V633" s="46">
        <v>155</v>
      </c>
      <c r="W633" s="46">
        <v>822</v>
      </c>
      <c r="X633" s="46">
        <v>11</v>
      </c>
      <c r="Y633" s="46">
        <v>14</v>
      </c>
      <c r="Z633" s="46">
        <v>61</v>
      </c>
      <c r="AA633" s="46">
        <v>113</v>
      </c>
      <c r="AB633" s="46">
        <v>138</v>
      </c>
      <c r="AC633" s="46">
        <v>33</v>
      </c>
      <c r="AD633" s="46">
        <v>19</v>
      </c>
      <c r="AE633" s="46">
        <v>25</v>
      </c>
      <c r="AF633" s="46">
        <v>58</v>
      </c>
      <c r="AG633" s="46">
        <v>143</v>
      </c>
      <c r="AH633" s="46">
        <v>168</v>
      </c>
      <c r="AI633" s="46">
        <v>39</v>
      </c>
      <c r="AJ633" s="46">
        <v>370</v>
      </c>
      <c r="AK633" s="46">
        <v>452</v>
      </c>
      <c r="AL633" s="46">
        <v>69</v>
      </c>
      <c r="AM633" s="46">
        <v>72</v>
      </c>
      <c r="AN633" s="46">
        <v>822</v>
      </c>
      <c r="AO633" s="46" t="s">
        <v>12</v>
      </c>
      <c r="AP633" s="46" t="s">
        <v>48</v>
      </c>
      <c r="AR633" s="46" t="s">
        <v>234</v>
      </c>
      <c r="AV633" s="46" t="s">
        <v>255</v>
      </c>
      <c r="AX633" s="46" t="s">
        <v>65</v>
      </c>
      <c r="BD633" s="46" t="s">
        <v>256</v>
      </c>
      <c r="BF633" s="46" t="b">
        <v>1</v>
      </c>
      <c r="BP633" s="46" t="s">
        <v>237</v>
      </c>
      <c r="BQ633" s="46" t="s">
        <v>242</v>
      </c>
      <c r="BR633" s="46" t="s">
        <v>238</v>
      </c>
      <c r="BS633" s="46" t="s">
        <v>227</v>
      </c>
      <c r="BT633" s="46" t="s">
        <v>80</v>
      </c>
      <c r="BU633" s="46" t="s">
        <v>228</v>
      </c>
      <c r="BV633" s="46" t="s">
        <v>81</v>
      </c>
      <c r="BX633" s="46" t="s">
        <v>3268</v>
      </c>
      <c r="BY633" s="46" t="s">
        <v>3269</v>
      </c>
      <c r="CA633" s="46" t="s">
        <v>3270</v>
      </c>
      <c r="CB633" s="46" t="s">
        <v>2552</v>
      </c>
      <c r="CC633" s="46" t="s">
        <v>2553</v>
      </c>
      <c r="CD633" s="46" t="s">
        <v>237</v>
      </c>
      <c r="CU633" s="46" t="s">
        <v>264</v>
      </c>
      <c r="DA633" s="46" t="s">
        <v>246</v>
      </c>
      <c r="DB633" s="46" t="s">
        <v>245</v>
      </c>
      <c r="DC633" s="46" t="s">
        <v>245</v>
      </c>
      <c r="DD633" s="46" t="s">
        <v>245</v>
      </c>
      <c r="DE633" s="46" t="s">
        <v>246</v>
      </c>
      <c r="DF633" s="46" t="s">
        <v>245</v>
      </c>
      <c r="DG633" s="46" t="s">
        <v>246</v>
      </c>
      <c r="DH633" s="46" t="s">
        <v>247</v>
      </c>
      <c r="DK633" s="46" t="b">
        <f>vw_ET_Dataset_Public[[#This Row],[Event Location:  State PCODE]]=vw_ET_Dataset_Public[[#This Row],[Arrival from: Admin 1 PCODE]]</f>
        <v>1</v>
      </c>
      <c r="DL633" s="46" t="b">
        <f>vw_ET_Dataset_Public[[#This Row],[Event Location:  County PCODE]]=vw_ET_Dataset_Public[[#This Row],[Arrival from: Admin 2 PCODE]]</f>
        <v>1</v>
      </c>
      <c r="DM633" s="46" t="b">
        <f>vw_ET_Dataset_Public[[#This Row],[Event Location:  Payam PCODE]]=vw_ET_Dataset_Public[[#This Row],[Arrival from: Admin 3 PCODE]]</f>
        <v>1</v>
      </c>
      <c r="DN633" s="46" t="s">
        <v>3390</v>
      </c>
    </row>
    <row r="634" spans="1:118" x14ac:dyDescent="0.35">
      <c r="A634" s="46" t="s">
        <v>2633</v>
      </c>
      <c r="B634" s="47">
        <v>44482</v>
      </c>
      <c r="C634" s="47">
        <v>44481</v>
      </c>
      <c r="D634" s="47">
        <v>44481</v>
      </c>
      <c r="E634" s="46" t="s">
        <v>841</v>
      </c>
      <c r="F634" s="46" t="s">
        <v>57</v>
      </c>
      <c r="G634" s="46" t="s">
        <v>1321</v>
      </c>
      <c r="H634" s="46" t="s">
        <v>98</v>
      </c>
      <c r="I634" s="46" t="s">
        <v>1322</v>
      </c>
      <c r="J634" s="46" t="s">
        <v>1320</v>
      </c>
      <c r="K634" s="46" t="s">
        <v>2634</v>
      </c>
      <c r="L634" s="46" t="s">
        <v>2635</v>
      </c>
      <c r="M634" s="46">
        <v>9.2349800000000002</v>
      </c>
      <c r="N634" s="46">
        <v>29.781140000000001</v>
      </c>
      <c r="O634" s="46" t="s">
        <v>232</v>
      </c>
      <c r="P634" s="46" t="s">
        <v>233</v>
      </c>
      <c r="Q634" s="46" t="s">
        <v>6</v>
      </c>
      <c r="R634" s="46" t="b">
        <v>0</v>
      </c>
      <c r="S634" s="46" t="b">
        <v>0</v>
      </c>
      <c r="T634" s="46" t="b">
        <v>0</v>
      </c>
      <c r="U634" s="46" t="b">
        <v>1</v>
      </c>
      <c r="V634" s="46">
        <v>355</v>
      </c>
      <c r="W634" s="46">
        <v>2123</v>
      </c>
      <c r="X634" s="46">
        <v>79</v>
      </c>
      <c r="Y634" s="46">
        <v>329</v>
      </c>
      <c r="Z634" s="46">
        <v>355</v>
      </c>
      <c r="AA634" s="46">
        <v>118</v>
      </c>
      <c r="AB634" s="46">
        <v>47</v>
      </c>
      <c r="AC634" s="46">
        <v>10</v>
      </c>
      <c r="AD634" s="46">
        <v>84</v>
      </c>
      <c r="AE634" s="46">
        <v>309</v>
      </c>
      <c r="AF634" s="46">
        <v>429</v>
      </c>
      <c r="AG634" s="46">
        <v>227</v>
      </c>
      <c r="AH634" s="46">
        <v>107</v>
      </c>
      <c r="AI634" s="46">
        <v>29</v>
      </c>
      <c r="AJ634" s="46">
        <v>938</v>
      </c>
      <c r="AK634" s="46">
        <v>1185</v>
      </c>
      <c r="AL634" s="46">
        <v>801</v>
      </c>
      <c r="AM634" s="46">
        <v>39</v>
      </c>
      <c r="AN634" s="46">
        <v>2123</v>
      </c>
      <c r="AO634" s="46" t="s">
        <v>13</v>
      </c>
      <c r="AP634" s="46" t="s">
        <v>48</v>
      </c>
      <c r="AR634" s="46" t="s">
        <v>272</v>
      </c>
      <c r="AV634" s="46" t="s">
        <v>255</v>
      </c>
      <c r="AX634" s="46" t="s">
        <v>65</v>
      </c>
      <c r="BD634" s="46" t="s">
        <v>256</v>
      </c>
      <c r="BE634" s="46" t="b">
        <v>0</v>
      </c>
      <c r="BF634" s="46" t="b">
        <v>0</v>
      </c>
      <c r="BG634" s="46" t="b">
        <v>0</v>
      </c>
      <c r="BH634" s="46" t="b">
        <v>0</v>
      </c>
      <c r="BI634" s="46" t="b">
        <v>0</v>
      </c>
      <c r="BJ634" s="46" t="b">
        <v>0</v>
      </c>
      <c r="BK634" s="46" t="b">
        <v>0</v>
      </c>
      <c r="BL634" s="46" t="b">
        <v>0</v>
      </c>
      <c r="BM634" s="46" t="b">
        <v>0</v>
      </c>
      <c r="BO634" s="46" t="b">
        <v>1</v>
      </c>
      <c r="BP634" s="46" t="s">
        <v>237</v>
      </c>
      <c r="BQ634" s="46" t="s">
        <v>242</v>
      </c>
      <c r="BR634" s="46" t="s">
        <v>238</v>
      </c>
      <c r="BS634" s="46" t="s">
        <v>841</v>
      </c>
      <c r="BT634" s="46" t="s">
        <v>57</v>
      </c>
      <c r="BU634" s="46" t="s">
        <v>1321</v>
      </c>
      <c r="BV634" s="46" t="s">
        <v>98</v>
      </c>
      <c r="BX634" s="46" t="s">
        <v>1325</v>
      </c>
      <c r="BY634" s="46" t="s">
        <v>1327</v>
      </c>
      <c r="CA634" s="46" t="s">
        <v>2637</v>
      </c>
      <c r="CB634" s="46" t="s">
        <v>2636</v>
      </c>
      <c r="CC634" s="46" t="s">
        <v>1325</v>
      </c>
      <c r="CD634" s="46" t="s">
        <v>237</v>
      </c>
      <c r="CU634" s="46" t="s">
        <v>264</v>
      </c>
      <c r="DA634" s="46" t="s">
        <v>246</v>
      </c>
      <c r="DB634" s="46" t="s">
        <v>246</v>
      </c>
      <c r="DC634" s="46" t="s">
        <v>246</v>
      </c>
      <c r="DD634" s="46" t="s">
        <v>246</v>
      </c>
      <c r="DE634" s="46" t="s">
        <v>246</v>
      </c>
      <c r="DF634" s="46" t="s">
        <v>246</v>
      </c>
      <c r="DG634" s="46" t="s">
        <v>246</v>
      </c>
      <c r="DH634" s="46" t="s">
        <v>247</v>
      </c>
      <c r="DK634" s="46" t="b">
        <f>vw_ET_Dataset_Public[[#This Row],[Event Location:  State PCODE]]=vw_ET_Dataset_Public[[#This Row],[Arrival from: Admin 1 PCODE]]</f>
        <v>1</v>
      </c>
      <c r="DL634" s="46" t="b">
        <f>vw_ET_Dataset_Public[[#This Row],[Event Location:  County PCODE]]=vw_ET_Dataset_Public[[#This Row],[Arrival from: Admin 2 PCODE]]</f>
        <v>1</v>
      </c>
      <c r="DM634" s="46" t="b">
        <f>vw_ET_Dataset_Public[[#This Row],[Event Location:  Payam PCODE]]=vw_ET_Dataset_Public[[#This Row],[Arrival from: Admin 3 PCODE]]</f>
        <v>0</v>
      </c>
      <c r="DN634" s="46" t="s">
        <v>3391</v>
      </c>
    </row>
    <row r="635" spans="1:118" x14ac:dyDescent="0.35">
      <c r="A635" s="46" t="s">
        <v>2660</v>
      </c>
      <c r="B635" s="47">
        <v>44483</v>
      </c>
      <c r="C635" s="47">
        <v>44476</v>
      </c>
      <c r="D635" s="47">
        <v>44476</v>
      </c>
      <c r="E635" s="46" t="s">
        <v>841</v>
      </c>
      <c r="F635" s="46" t="s">
        <v>57</v>
      </c>
      <c r="G635" s="46" t="s">
        <v>1321</v>
      </c>
      <c r="H635" s="46" t="s">
        <v>98</v>
      </c>
      <c r="I635" s="46" t="s">
        <v>1322</v>
      </c>
      <c r="J635" s="46" t="s">
        <v>1320</v>
      </c>
      <c r="K635" s="46" t="s">
        <v>1366</v>
      </c>
      <c r="L635" s="46" t="s">
        <v>1367</v>
      </c>
      <c r="M635" s="46">
        <v>9.2560000000000002</v>
      </c>
      <c r="N635" s="46">
        <v>29.797000000000001</v>
      </c>
      <c r="O635" s="46" t="s">
        <v>232</v>
      </c>
      <c r="P635" s="46" t="s">
        <v>233</v>
      </c>
      <c r="Q635" s="46" t="s">
        <v>6</v>
      </c>
      <c r="U635" s="46" t="b">
        <v>1</v>
      </c>
      <c r="V635" s="46">
        <v>15</v>
      </c>
      <c r="W635" s="46">
        <v>90</v>
      </c>
      <c r="X635" s="46">
        <v>5</v>
      </c>
      <c r="Y635" s="46">
        <v>11</v>
      </c>
      <c r="Z635" s="46">
        <v>6</v>
      </c>
      <c r="AA635" s="46">
        <v>4</v>
      </c>
      <c r="AB635" s="46">
        <v>1</v>
      </c>
      <c r="AC635" s="46">
        <v>0</v>
      </c>
      <c r="AD635" s="46">
        <v>8</v>
      </c>
      <c r="AE635" s="46">
        <v>13</v>
      </c>
      <c r="AF635" s="46">
        <v>12</v>
      </c>
      <c r="AG635" s="46">
        <v>22</v>
      </c>
      <c r="AH635" s="46">
        <v>4</v>
      </c>
      <c r="AI635" s="46">
        <v>4</v>
      </c>
      <c r="AJ635" s="46">
        <v>27</v>
      </c>
      <c r="AK635" s="46">
        <v>63</v>
      </c>
      <c r="AL635" s="46">
        <v>37</v>
      </c>
      <c r="AM635" s="46">
        <v>4</v>
      </c>
      <c r="AN635" s="46">
        <v>90</v>
      </c>
      <c r="AO635" s="46" t="s">
        <v>13</v>
      </c>
      <c r="AP635" s="46" t="s">
        <v>48</v>
      </c>
      <c r="AR635" s="46" t="s">
        <v>303</v>
      </c>
      <c r="AV635" s="46" t="s">
        <v>255</v>
      </c>
      <c r="AX635" s="46" t="s">
        <v>65</v>
      </c>
      <c r="BD635" s="46" t="s">
        <v>256</v>
      </c>
      <c r="BO635" s="46" t="b">
        <v>1</v>
      </c>
      <c r="BP635" s="46" t="s">
        <v>237</v>
      </c>
      <c r="BQ635" s="46" t="s">
        <v>242</v>
      </c>
      <c r="BR635" s="46" t="s">
        <v>238</v>
      </c>
      <c r="BS635" s="46" t="s">
        <v>841</v>
      </c>
      <c r="BT635" s="46" t="s">
        <v>57</v>
      </c>
      <c r="BU635" s="46" t="s">
        <v>1321</v>
      </c>
      <c r="BV635" s="46" t="s">
        <v>98</v>
      </c>
      <c r="BX635" s="46" t="s">
        <v>1325</v>
      </c>
      <c r="BY635" s="46" t="s">
        <v>1327</v>
      </c>
      <c r="CA635" s="46" t="s">
        <v>1364</v>
      </c>
      <c r="CB635" s="46" t="s">
        <v>1363</v>
      </c>
      <c r="CC635" s="46" t="s">
        <v>1325</v>
      </c>
      <c r="CD635" s="46" t="s">
        <v>237</v>
      </c>
      <c r="CU635" s="46" t="s">
        <v>264</v>
      </c>
      <c r="DA635" s="46" t="s">
        <v>246</v>
      </c>
      <c r="DB635" s="46" t="s">
        <v>246</v>
      </c>
      <c r="DC635" s="46" t="s">
        <v>246</v>
      </c>
      <c r="DD635" s="46" t="s">
        <v>246</v>
      </c>
      <c r="DE635" s="46" t="s">
        <v>246</v>
      </c>
      <c r="DF635" s="46" t="s">
        <v>246</v>
      </c>
      <c r="DG635" s="46" t="s">
        <v>246</v>
      </c>
      <c r="DH635" s="46" t="s">
        <v>247</v>
      </c>
      <c r="DK635" s="46" t="b">
        <f>vw_ET_Dataset_Public[[#This Row],[Event Location:  State PCODE]]=vw_ET_Dataset_Public[[#This Row],[Arrival from: Admin 1 PCODE]]</f>
        <v>1</v>
      </c>
      <c r="DL635" s="46" t="b">
        <f>vw_ET_Dataset_Public[[#This Row],[Event Location:  County PCODE]]=vw_ET_Dataset_Public[[#This Row],[Arrival from: Admin 2 PCODE]]</f>
        <v>1</v>
      </c>
      <c r="DM635" s="46" t="b">
        <f>vw_ET_Dataset_Public[[#This Row],[Event Location:  Payam PCODE]]=vw_ET_Dataset_Public[[#This Row],[Arrival from: Admin 3 PCODE]]</f>
        <v>0</v>
      </c>
      <c r="DN635" s="46" t="s">
        <v>3391</v>
      </c>
    </row>
    <row r="636" spans="1:118" x14ac:dyDescent="0.35">
      <c r="A636" s="46" t="s">
        <v>2654</v>
      </c>
      <c r="B636" s="47">
        <v>44484</v>
      </c>
      <c r="C636" s="47">
        <v>44482</v>
      </c>
      <c r="D636" s="47">
        <v>44482</v>
      </c>
      <c r="E636" s="46" t="s">
        <v>841</v>
      </c>
      <c r="F636" s="46" t="s">
        <v>57</v>
      </c>
      <c r="G636" s="46" t="s">
        <v>1321</v>
      </c>
      <c r="H636" s="46" t="s">
        <v>98</v>
      </c>
      <c r="I636" s="46" t="s">
        <v>1322</v>
      </c>
      <c r="J636" s="46" t="s">
        <v>1320</v>
      </c>
      <c r="K636" s="46" t="s">
        <v>1387</v>
      </c>
      <c r="L636" s="46" t="s">
        <v>1388</v>
      </c>
      <c r="M636" s="46">
        <v>9.2722110000000004</v>
      </c>
      <c r="N636" s="46">
        <v>29.810030999999999</v>
      </c>
      <c r="O636" s="46" t="s">
        <v>232</v>
      </c>
      <c r="P636" s="46" t="s">
        <v>233</v>
      </c>
      <c r="Q636" s="46" t="s">
        <v>6</v>
      </c>
      <c r="U636" s="46" t="b">
        <v>1</v>
      </c>
      <c r="V636" s="46">
        <v>127</v>
      </c>
      <c r="W636" s="46">
        <v>674</v>
      </c>
      <c r="X636" s="46">
        <v>33</v>
      </c>
      <c r="Y636" s="46">
        <v>56</v>
      </c>
      <c r="Z636" s="46">
        <v>121</v>
      </c>
      <c r="AA636" s="46">
        <v>43</v>
      </c>
      <c r="AB636" s="46">
        <v>44</v>
      </c>
      <c r="AC636" s="46">
        <v>32</v>
      </c>
      <c r="AD636" s="46">
        <v>38</v>
      </c>
      <c r="AE636" s="46">
        <v>44</v>
      </c>
      <c r="AF636" s="46">
        <v>131</v>
      </c>
      <c r="AG636" s="46">
        <v>46</v>
      </c>
      <c r="AH636" s="46">
        <v>44</v>
      </c>
      <c r="AI636" s="46">
        <v>42</v>
      </c>
      <c r="AJ636" s="46">
        <v>329</v>
      </c>
      <c r="AK636" s="46">
        <v>345</v>
      </c>
      <c r="AL636" s="46">
        <v>171</v>
      </c>
      <c r="AM636" s="46">
        <v>74</v>
      </c>
      <c r="AN636" s="46">
        <v>674</v>
      </c>
      <c r="AO636" s="46" t="s">
        <v>13</v>
      </c>
      <c r="AP636" s="46" t="s">
        <v>48</v>
      </c>
      <c r="AR636" s="46" t="s">
        <v>272</v>
      </c>
      <c r="AV636" s="46" t="s">
        <v>255</v>
      </c>
      <c r="AX636" s="46" t="s">
        <v>65</v>
      </c>
      <c r="BD636" s="46" t="s">
        <v>256</v>
      </c>
      <c r="BO636" s="46" t="b">
        <v>1</v>
      </c>
      <c r="BP636" s="46" t="s">
        <v>237</v>
      </c>
      <c r="BQ636" s="46" t="s">
        <v>242</v>
      </c>
      <c r="BR636" s="46" t="s">
        <v>238</v>
      </c>
      <c r="BS636" s="46" t="s">
        <v>841</v>
      </c>
      <c r="BT636" s="46" t="s">
        <v>57</v>
      </c>
      <c r="BU636" s="46" t="s">
        <v>1321</v>
      </c>
      <c r="BV636" s="46" t="s">
        <v>98</v>
      </c>
      <c r="BX636" s="46" t="s">
        <v>1325</v>
      </c>
      <c r="BY636" s="46" t="s">
        <v>1327</v>
      </c>
      <c r="CA636" s="46" t="s">
        <v>2656</v>
      </c>
      <c r="CB636" s="46" t="s">
        <v>2655</v>
      </c>
      <c r="CC636" s="46" t="s">
        <v>1325</v>
      </c>
      <c r="CD636" s="46" t="s">
        <v>237</v>
      </c>
      <c r="CU636" s="46" t="s">
        <v>264</v>
      </c>
      <c r="DA636" s="46" t="s">
        <v>246</v>
      </c>
      <c r="DB636" s="46" t="s">
        <v>246</v>
      </c>
      <c r="DC636" s="46" t="s">
        <v>246</v>
      </c>
      <c r="DD636" s="46" t="s">
        <v>246</v>
      </c>
      <c r="DE636" s="46" t="s">
        <v>246</v>
      </c>
      <c r="DF636" s="46" t="s">
        <v>246</v>
      </c>
      <c r="DG636" s="46" t="s">
        <v>246</v>
      </c>
      <c r="DH636" s="46" t="s">
        <v>247</v>
      </c>
      <c r="DK636" s="46" t="b">
        <f>vw_ET_Dataset_Public[[#This Row],[Event Location:  State PCODE]]=vw_ET_Dataset_Public[[#This Row],[Arrival from: Admin 1 PCODE]]</f>
        <v>1</v>
      </c>
      <c r="DL636" s="46" t="b">
        <f>vw_ET_Dataset_Public[[#This Row],[Event Location:  County PCODE]]=vw_ET_Dataset_Public[[#This Row],[Arrival from: Admin 2 PCODE]]</f>
        <v>1</v>
      </c>
      <c r="DM636" s="46" t="b">
        <f>vw_ET_Dataset_Public[[#This Row],[Event Location:  Payam PCODE]]=vw_ET_Dataset_Public[[#This Row],[Arrival from: Admin 3 PCODE]]</f>
        <v>0</v>
      </c>
      <c r="DN636" s="46" t="s">
        <v>3391</v>
      </c>
    </row>
    <row r="637" spans="1:118" x14ac:dyDescent="0.35">
      <c r="A637" s="46" t="s">
        <v>2657</v>
      </c>
      <c r="B637" s="47">
        <v>44484</v>
      </c>
      <c r="C637" s="47">
        <v>44482</v>
      </c>
      <c r="D637" s="47">
        <v>44482</v>
      </c>
      <c r="E637" s="46" t="s">
        <v>841</v>
      </c>
      <c r="F637" s="46" t="s">
        <v>57</v>
      </c>
      <c r="G637" s="46" t="s">
        <v>1321</v>
      </c>
      <c r="H637" s="46" t="s">
        <v>98</v>
      </c>
      <c r="I637" s="46" t="s">
        <v>1322</v>
      </c>
      <c r="J637" s="46" t="s">
        <v>1320</v>
      </c>
      <c r="K637" s="46" t="s">
        <v>1366</v>
      </c>
      <c r="L637" s="46" t="s">
        <v>1367</v>
      </c>
      <c r="M637" s="46">
        <v>9.2560000000000002</v>
      </c>
      <c r="N637" s="46">
        <v>29.797000000000001</v>
      </c>
      <c r="O637" s="46" t="s">
        <v>232</v>
      </c>
      <c r="P637" s="46" t="s">
        <v>233</v>
      </c>
      <c r="Q637" s="46" t="s">
        <v>6</v>
      </c>
      <c r="U637" s="46" t="b">
        <v>1</v>
      </c>
      <c r="V637" s="46">
        <v>49</v>
      </c>
      <c r="W637" s="46">
        <v>325</v>
      </c>
      <c r="X637" s="46">
        <v>26</v>
      </c>
      <c r="Y637" s="46">
        <v>28</v>
      </c>
      <c r="Z637" s="46">
        <v>25</v>
      </c>
      <c r="AA637" s="46">
        <v>19</v>
      </c>
      <c r="AB637" s="46">
        <v>22</v>
      </c>
      <c r="AC637" s="46">
        <v>8</v>
      </c>
      <c r="AD637" s="46">
        <v>37</v>
      </c>
      <c r="AE637" s="46">
        <v>30</v>
      </c>
      <c r="AF637" s="46">
        <v>34</v>
      </c>
      <c r="AG637" s="46">
        <v>48</v>
      </c>
      <c r="AH637" s="46">
        <v>33</v>
      </c>
      <c r="AI637" s="46">
        <v>15</v>
      </c>
      <c r="AJ637" s="46">
        <v>128</v>
      </c>
      <c r="AK637" s="46">
        <v>197</v>
      </c>
      <c r="AL637" s="46">
        <v>121</v>
      </c>
      <c r="AM637" s="46">
        <v>23</v>
      </c>
      <c r="AN637" s="46">
        <v>325</v>
      </c>
      <c r="AO637" s="46" t="s">
        <v>13</v>
      </c>
      <c r="AP637" s="46" t="s">
        <v>48</v>
      </c>
      <c r="AR637" s="46" t="s">
        <v>272</v>
      </c>
      <c r="AV637" s="46" t="s">
        <v>255</v>
      </c>
      <c r="AX637" s="46" t="s">
        <v>65</v>
      </c>
      <c r="BD637" s="46" t="s">
        <v>256</v>
      </c>
      <c r="BO637" s="46" t="b">
        <v>1</v>
      </c>
      <c r="BP637" s="46" t="s">
        <v>237</v>
      </c>
      <c r="BQ637" s="46" t="s">
        <v>242</v>
      </c>
      <c r="BR637" s="46" t="s">
        <v>238</v>
      </c>
      <c r="BS637" s="46" t="s">
        <v>841</v>
      </c>
      <c r="BT637" s="46" t="s">
        <v>57</v>
      </c>
      <c r="BU637" s="46" t="s">
        <v>1321</v>
      </c>
      <c r="BV637" s="46" t="s">
        <v>98</v>
      </c>
      <c r="BX637" s="46" t="s">
        <v>1325</v>
      </c>
      <c r="BY637" s="46" t="s">
        <v>1327</v>
      </c>
      <c r="CA637" s="46" t="s">
        <v>2659</v>
      </c>
      <c r="CB637" s="46" t="s">
        <v>2658</v>
      </c>
      <c r="CC637" s="46" t="s">
        <v>1325</v>
      </c>
      <c r="CD637" s="46" t="s">
        <v>237</v>
      </c>
      <c r="CU637" s="46" t="s">
        <v>264</v>
      </c>
      <c r="DA637" s="46" t="s">
        <v>246</v>
      </c>
      <c r="DB637" s="46" t="s">
        <v>246</v>
      </c>
      <c r="DC637" s="46" t="s">
        <v>246</v>
      </c>
      <c r="DD637" s="46" t="s">
        <v>246</v>
      </c>
      <c r="DE637" s="46" t="s">
        <v>246</v>
      </c>
      <c r="DF637" s="46" t="s">
        <v>246</v>
      </c>
      <c r="DG637" s="46" t="s">
        <v>246</v>
      </c>
      <c r="DH637" s="46" t="s">
        <v>247</v>
      </c>
      <c r="DK637" s="46" t="b">
        <f>vw_ET_Dataset_Public[[#This Row],[Event Location:  State PCODE]]=vw_ET_Dataset_Public[[#This Row],[Arrival from: Admin 1 PCODE]]</f>
        <v>1</v>
      </c>
      <c r="DL637" s="46" t="b">
        <f>vw_ET_Dataset_Public[[#This Row],[Event Location:  County PCODE]]=vw_ET_Dataset_Public[[#This Row],[Arrival from: Admin 2 PCODE]]</f>
        <v>1</v>
      </c>
      <c r="DM637" s="46" t="b">
        <f>vw_ET_Dataset_Public[[#This Row],[Event Location:  Payam PCODE]]=vw_ET_Dataset_Public[[#This Row],[Arrival from: Admin 3 PCODE]]</f>
        <v>0</v>
      </c>
      <c r="DN637" s="46" t="s">
        <v>3391</v>
      </c>
    </row>
    <row r="638" spans="1:118" x14ac:dyDescent="0.35">
      <c r="A638" s="46" t="s">
        <v>2783</v>
      </c>
      <c r="B638" s="47">
        <v>44486</v>
      </c>
      <c r="C638" s="47">
        <v>44484</v>
      </c>
      <c r="D638" s="47">
        <v>44484</v>
      </c>
      <c r="E638" s="46" t="s">
        <v>841</v>
      </c>
      <c r="F638" s="46" t="s">
        <v>57</v>
      </c>
      <c r="G638" s="46" t="s">
        <v>1321</v>
      </c>
      <c r="H638" s="46" t="s">
        <v>98</v>
      </c>
      <c r="I638" s="46" t="s">
        <v>1403</v>
      </c>
      <c r="J638" s="46" t="s">
        <v>98</v>
      </c>
      <c r="K638" s="46" t="s">
        <v>1404</v>
      </c>
      <c r="L638" s="46" t="s">
        <v>1402</v>
      </c>
      <c r="M638" s="46">
        <v>9.2894232999999993</v>
      </c>
      <c r="N638" s="46">
        <v>29.789508399999999</v>
      </c>
      <c r="O638" s="46" t="s">
        <v>232</v>
      </c>
      <c r="P638" s="46" t="s">
        <v>233</v>
      </c>
      <c r="Q638" s="46" t="s">
        <v>6</v>
      </c>
      <c r="R638" s="46" t="b">
        <v>0</v>
      </c>
      <c r="S638" s="46" t="b">
        <v>0</v>
      </c>
      <c r="T638" s="46" t="b">
        <v>0</v>
      </c>
      <c r="U638" s="46" t="b">
        <v>1</v>
      </c>
      <c r="V638" s="46">
        <v>38</v>
      </c>
      <c r="W638" s="46">
        <v>175</v>
      </c>
      <c r="X638" s="46">
        <v>2</v>
      </c>
      <c r="Y638" s="46">
        <v>9</v>
      </c>
      <c r="Z638" s="46">
        <v>21</v>
      </c>
      <c r="AA638" s="46">
        <v>27</v>
      </c>
      <c r="AB638" s="46">
        <v>13</v>
      </c>
      <c r="AC638" s="46">
        <v>3</v>
      </c>
      <c r="AD638" s="46">
        <v>1</v>
      </c>
      <c r="AE638" s="46">
        <v>11</v>
      </c>
      <c r="AF638" s="46">
        <v>32</v>
      </c>
      <c r="AG638" s="46">
        <v>34</v>
      </c>
      <c r="AH638" s="46">
        <v>17</v>
      </c>
      <c r="AI638" s="46">
        <v>5</v>
      </c>
      <c r="AJ638" s="46">
        <v>75</v>
      </c>
      <c r="AK638" s="46">
        <v>100</v>
      </c>
      <c r="AL638" s="46">
        <v>23</v>
      </c>
      <c r="AM638" s="46">
        <v>8</v>
      </c>
      <c r="AN638" s="46">
        <v>175</v>
      </c>
      <c r="AO638" s="46" t="s">
        <v>12</v>
      </c>
      <c r="AP638" s="46" t="s">
        <v>48</v>
      </c>
      <c r="AR638" s="46" t="s">
        <v>303</v>
      </c>
      <c r="AV638" s="46" t="s">
        <v>304</v>
      </c>
      <c r="AX638" s="46" t="s">
        <v>1416</v>
      </c>
      <c r="AY638" s="46" t="s">
        <v>350</v>
      </c>
      <c r="BD638" s="46" t="s">
        <v>256</v>
      </c>
      <c r="BE638" s="46" t="b">
        <v>0</v>
      </c>
      <c r="BF638" s="46" t="b">
        <v>0</v>
      </c>
      <c r="BG638" s="46" t="b">
        <v>0</v>
      </c>
      <c r="BH638" s="46" t="b">
        <v>0</v>
      </c>
      <c r="BI638" s="46" t="b">
        <v>0</v>
      </c>
      <c r="BJ638" s="46" t="b">
        <v>0</v>
      </c>
      <c r="BK638" s="46" t="b">
        <v>0</v>
      </c>
      <c r="BL638" s="46" t="b">
        <v>0</v>
      </c>
      <c r="BM638" s="46" t="b">
        <v>0</v>
      </c>
      <c r="BO638" s="46" t="b">
        <v>1</v>
      </c>
      <c r="BP638" s="46" t="s">
        <v>237</v>
      </c>
      <c r="BQ638" s="46" t="s">
        <v>944</v>
      </c>
      <c r="BR638" s="46" t="s">
        <v>942</v>
      </c>
      <c r="BS638" s="46" t="s">
        <v>945</v>
      </c>
      <c r="BT638" s="46" t="s">
        <v>943</v>
      </c>
      <c r="BU638" s="46" t="s">
        <v>946</v>
      </c>
      <c r="BV638" s="46" t="s">
        <v>943</v>
      </c>
      <c r="BX638" s="46" t="s">
        <v>352</v>
      </c>
      <c r="BY638" s="46" t="s">
        <v>244</v>
      </c>
      <c r="BZ638" s="46" t="s">
        <v>943</v>
      </c>
      <c r="CC638" s="46" t="s">
        <v>943</v>
      </c>
      <c r="CD638" s="46" t="s">
        <v>237</v>
      </c>
      <c r="CU638" s="46" t="s">
        <v>264</v>
      </c>
      <c r="DA638" s="46" t="s">
        <v>246</v>
      </c>
      <c r="DB638" s="46" t="s">
        <v>246</v>
      </c>
      <c r="DC638" s="46" t="s">
        <v>246</v>
      </c>
      <c r="DD638" s="46" t="s">
        <v>246</v>
      </c>
      <c r="DE638" s="46" t="s">
        <v>265</v>
      </c>
      <c r="DF638" s="46" t="s">
        <v>246</v>
      </c>
      <c r="DG638" s="46" t="s">
        <v>246</v>
      </c>
      <c r="DH638" s="46" t="s">
        <v>247</v>
      </c>
      <c r="DK638" s="46" t="b">
        <f>vw_ET_Dataset_Public[[#This Row],[Event Location:  State PCODE]]=vw_ET_Dataset_Public[[#This Row],[Arrival from: Admin 1 PCODE]]</f>
        <v>0</v>
      </c>
      <c r="DL638" s="46" t="b">
        <f>vw_ET_Dataset_Public[[#This Row],[Event Location:  County PCODE]]=vw_ET_Dataset_Public[[#This Row],[Arrival from: Admin 2 PCODE]]</f>
        <v>0</v>
      </c>
      <c r="DM638" s="46" t="b">
        <f>vw_ET_Dataset_Public[[#This Row],[Event Location:  Payam PCODE]]=vw_ET_Dataset_Public[[#This Row],[Arrival from: Admin 3 PCODE]]</f>
        <v>0</v>
      </c>
      <c r="DN638" s="46" t="s">
        <v>3393</v>
      </c>
    </row>
    <row r="639" spans="1:118" x14ac:dyDescent="0.35">
      <c r="A639" s="46" t="s">
        <v>2932</v>
      </c>
      <c r="B639" s="47">
        <v>44487</v>
      </c>
      <c r="C639" s="47">
        <v>44473</v>
      </c>
      <c r="D639" s="47">
        <v>44477</v>
      </c>
      <c r="E639" s="46" t="s">
        <v>841</v>
      </c>
      <c r="F639" s="46" t="s">
        <v>57</v>
      </c>
      <c r="G639" s="46" t="s">
        <v>1321</v>
      </c>
      <c r="H639" s="46" t="s">
        <v>98</v>
      </c>
      <c r="I639" s="46" t="s">
        <v>1322</v>
      </c>
      <c r="J639" s="46" t="s">
        <v>1320</v>
      </c>
      <c r="K639" s="46" t="s">
        <v>2933</v>
      </c>
      <c r="L639" s="46" t="s">
        <v>2934</v>
      </c>
      <c r="M639" s="46">
        <v>9.2495600000000007</v>
      </c>
      <c r="N639" s="46">
        <v>29.788440000000001</v>
      </c>
      <c r="O639" s="46" t="s">
        <v>232</v>
      </c>
      <c r="P639" s="46" t="s">
        <v>271</v>
      </c>
      <c r="Q639" s="46" t="s">
        <v>6</v>
      </c>
      <c r="R639" s="46" t="b">
        <v>0</v>
      </c>
      <c r="S639" s="46" t="b">
        <v>0</v>
      </c>
      <c r="T639" s="46" t="b">
        <v>0</v>
      </c>
      <c r="U639" s="46" t="b">
        <v>1</v>
      </c>
      <c r="V639" s="46">
        <v>2</v>
      </c>
      <c r="W639" s="46">
        <v>19</v>
      </c>
      <c r="X639" s="46">
        <v>2</v>
      </c>
      <c r="Y639" s="46">
        <v>1</v>
      </c>
      <c r="Z639" s="46">
        <v>2</v>
      </c>
      <c r="AA639" s="46">
        <v>4</v>
      </c>
      <c r="AB639" s="46">
        <v>1</v>
      </c>
      <c r="AC639" s="46">
        <v>1</v>
      </c>
      <c r="AD639" s="46">
        <v>1</v>
      </c>
      <c r="AE639" s="46">
        <v>2</v>
      </c>
      <c r="AF639" s="46">
        <v>2</v>
      </c>
      <c r="AG639" s="46">
        <v>3</v>
      </c>
      <c r="AH639" s="46">
        <v>0</v>
      </c>
      <c r="AI639" s="46">
        <v>0</v>
      </c>
      <c r="AJ639" s="46">
        <v>11</v>
      </c>
      <c r="AK639" s="46">
        <v>8</v>
      </c>
      <c r="AL639" s="46">
        <v>6</v>
      </c>
      <c r="AM639" s="46">
        <v>1</v>
      </c>
      <c r="AN639" s="46">
        <v>19</v>
      </c>
      <c r="AO639" s="46" t="s">
        <v>13</v>
      </c>
      <c r="AP639" s="46" t="s">
        <v>48</v>
      </c>
      <c r="AR639" s="46" t="s">
        <v>234</v>
      </c>
      <c r="AV639" s="46" t="s">
        <v>255</v>
      </c>
      <c r="AX639" s="46" t="s">
        <v>65</v>
      </c>
      <c r="BD639" s="46" t="s">
        <v>256</v>
      </c>
      <c r="BE639" s="46" t="b">
        <v>1</v>
      </c>
      <c r="BF639" s="46" t="b">
        <v>1</v>
      </c>
      <c r="BG639" s="46" t="b">
        <v>0</v>
      </c>
      <c r="BH639" s="46" t="b">
        <v>0</v>
      </c>
      <c r="BI639" s="46" t="b">
        <v>0</v>
      </c>
      <c r="BJ639" s="46" t="b">
        <v>0</v>
      </c>
      <c r="BK639" s="46" t="b">
        <v>0</v>
      </c>
      <c r="BL639" s="46" t="b">
        <v>1</v>
      </c>
      <c r="BM639" s="46" t="b">
        <v>0</v>
      </c>
      <c r="BO639" s="46" t="b">
        <v>0</v>
      </c>
      <c r="BP639" s="46" t="s">
        <v>237</v>
      </c>
      <c r="BQ639" s="46" t="s">
        <v>242</v>
      </c>
      <c r="BR639" s="46" t="s">
        <v>238</v>
      </c>
      <c r="BS639" s="46" t="s">
        <v>841</v>
      </c>
      <c r="BT639" s="46" t="s">
        <v>57</v>
      </c>
      <c r="BU639" s="46" t="s">
        <v>1321</v>
      </c>
      <c r="BV639" s="46" t="s">
        <v>98</v>
      </c>
      <c r="BX639" s="46" t="s">
        <v>98</v>
      </c>
      <c r="BY639" s="46" t="s">
        <v>1403</v>
      </c>
      <c r="CA639" s="46" t="s">
        <v>1404</v>
      </c>
      <c r="CB639" s="46" t="s">
        <v>1402</v>
      </c>
      <c r="CC639" s="46" t="s">
        <v>98</v>
      </c>
      <c r="CD639" s="46" t="s">
        <v>237</v>
      </c>
      <c r="CU639" s="46" t="s">
        <v>264</v>
      </c>
      <c r="DA639" s="46" t="s">
        <v>246</v>
      </c>
      <c r="DB639" s="46" t="s">
        <v>245</v>
      </c>
      <c r="DC639" s="46" t="s">
        <v>246</v>
      </c>
      <c r="DD639" s="46" t="s">
        <v>246</v>
      </c>
      <c r="DE639" s="46" t="s">
        <v>265</v>
      </c>
      <c r="DF639" s="46" t="s">
        <v>265</v>
      </c>
      <c r="DG639" s="46" t="s">
        <v>246</v>
      </c>
      <c r="DH639" s="46" t="s">
        <v>247</v>
      </c>
      <c r="DK639" s="46" t="b">
        <f>vw_ET_Dataset_Public[[#This Row],[Event Location:  State PCODE]]=vw_ET_Dataset_Public[[#This Row],[Arrival from: Admin 1 PCODE]]</f>
        <v>1</v>
      </c>
      <c r="DL639" s="46" t="b">
        <f>vw_ET_Dataset_Public[[#This Row],[Event Location:  County PCODE]]=vw_ET_Dataset_Public[[#This Row],[Arrival from: Admin 2 PCODE]]</f>
        <v>1</v>
      </c>
      <c r="DM639" s="46" t="b">
        <f>vw_ET_Dataset_Public[[#This Row],[Event Location:  Payam PCODE]]=vw_ET_Dataset_Public[[#This Row],[Arrival from: Admin 3 PCODE]]</f>
        <v>0</v>
      </c>
      <c r="DN639" s="46" t="s">
        <v>3391</v>
      </c>
    </row>
    <row r="640" spans="1:118" x14ac:dyDescent="0.35">
      <c r="A640" s="46" t="s">
        <v>2817</v>
      </c>
      <c r="B640" s="47">
        <v>44488</v>
      </c>
      <c r="C640" s="47">
        <v>44470</v>
      </c>
      <c r="D640" s="47">
        <v>44488</v>
      </c>
      <c r="E640" s="46" t="s">
        <v>1626</v>
      </c>
      <c r="F640" s="46" t="s">
        <v>111</v>
      </c>
      <c r="G640" s="46" t="s">
        <v>1627</v>
      </c>
      <c r="H640" s="46" t="s">
        <v>1624</v>
      </c>
      <c r="I640" s="46" t="s">
        <v>1643</v>
      </c>
      <c r="J640" s="46" t="s">
        <v>1641</v>
      </c>
      <c r="K640" s="46" t="s">
        <v>2818</v>
      </c>
      <c r="L640" s="46" t="s">
        <v>2819</v>
      </c>
      <c r="M640" s="46">
        <v>8.3745204229999999</v>
      </c>
      <c r="N640" s="46">
        <v>28.399751999999999</v>
      </c>
      <c r="O640" s="46" t="s">
        <v>232</v>
      </c>
      <c r="P640" s="46" t="s">
        <v>271</v>
      </c>
      <c r="Q640" s="46" t="s">
        <v>6</v>
      </c>
      <c r="R640" s="46" t="b">
        <v>1</v>
      </c>
      <c r="S640" s="46" t="b">
        <v>0</v>
      </c>
      <c r="T640" s="46" t="b">
        <v>0</v>
      </c>
      <c r="U640" s="46" t="b">
        <v>0</v>
      </c>
      <c r="V640" s="46">
        <v>151</v>
      </c>
      <c r="W640" s="46">
        <v>906</v>
      </c>
      <c r="X640" s="46">
        <v>37</v>
      </c>
      <c r="Y640" s="46">
        <v>48</v>
      </c>
      <c r="Z640" s="46">
        <v>79</v>
      </c>
      <c r="AA640" s="46">
        <v>74</v>
      </c>
      <c r="AB640" s="46">
        <v>86</v>
      </c>
      <c r="AC640" s="46">
        <v>22</v>
      </c>
      <c r="AD640" s="46">
        <v>65</v>
      </c>
      <c r="AE640" s="46">
        <v>84</v>
      </c>
      <c r="AF640" s="46">
        <v>127</v>
      </c>
      <c r="AG640" s="46">
        <v>134</v>
      </c>
      <c r="AH640" s="46">
        <v>96</v>
      </c>
      <c r="AI640" s="46">
        <v>54</v>
      </c>
      <c r="AJ640" s="46">
        <v>346</v>
      </c>
      <c r="AK640" s="46">
        <v>560</v>
      </c>
      <c r="AL640" s="46">
        <v>234</v>
      </c>
      <c r="AM640" s="46">
        <v>76</v>
      </c>
      <c r="AN640" s="46">
        <v>906</v>
      </c>
      <c r="AO640" s="46" t="s">
        <v>12</v>
      </c>
      <c r="AP640" s="46" t="s">
        <v>48</v>
      </c>
      <c r="AR640" s="46" t="s">
        <v>272</v>
      </c>
      <c r="AV640" s="46" t="s">
        <v>255</v>
      </c>
      <c r="AX640" s="46" t="s">
        <v>65</v>
      </c>
      <c r="BD640" s="46" t="s">
        <v>256</v>
      </c>
      <c r="BE640" s="46" t="b">
        <v>1</v>
      </c>
      <c r="BF640" s="46" t="b">
        <v>1</v>
      </c>
      <c r="BG640" s="46" t="b">
        <v>0</v>
      </c>
      <c r="BH640" s="46" t="b">
        <v>0</v>
      </c>
      <c r="BI640" s="46" t="b">
        <v>0</v>
      </c>
      <c r="BJ640" s="46" t="b">
        <v>0</v>
      </c>
      <c r="BK640" s="46" t="b">
        <v>0</v>
      </c>
      <c r="BL640" s="46" t="b">
        <v>0</v>
      </c>
      <c r="BM640" s="46" t="b">
        <v>0</v>
      </c>
      <c r="BO640" s="46" t="b">
        <v>0</v>
      </c>
      <c r="BP640" s="46" t="s">
        <v>237</v>
      </c>
      <c r="BQ640" s="46" t="s">
        <v>242</v>
      </c>
      <c r="BR640" s="46" t="s">
        <v>238</v>
      </c>
      <c r="BS640" s="46" t="s">
        <v>1626</v>
      </c>
      <c r="BT640" s="46" t="s">
        <v>111</v>
      </c>
      <c r="BU640" s="46" t="s">
        <v>1627</v>
      </c>
      <c r="BV640" s="46" t="s">
        <v>1624</v>
      </c>
      <c r="BX640" s="46" t="s">
        <v>1641</v>
      </c>
      <c r="BY640" s="46" t="s">
        <v>1643</v>
      </c>
      <c r="CA640" s="46" t="s">
        <v>2818</v>
      </c>
      <c r="CB640" s="46" t="s">
        <v>2819</v>
      </c>
      <c r="CC640" s="46" t="s">
        <v>1641</v>
      </c>
      <c r="CD640" s="46" t="s">
        <v>237</v>
      </c>
      <c r="CU640" s="46" t="s">
        <v>256</v>
      </c>
      <c r="CV640" s="46">
        <v>670</v>
      </c>
      <c r="CW640" s="46">
        <v>4020</v>
      </c>
      <c r="CX640" s="46" t="s">
        <v>272</v>
      </c>
      <c r="CY640" s="46" t="s">
        <v>2256</v>
      </c>
      <c r="DA640" s="46" t="s">
        <v>245</v>
      </c>
      <c r="DB640" s="46" t="s">
        <v>265</v>
      </c>
      <c r="DC640" s="46" t="s">
        <v>246</v>
      </c>
      <c r="DD640" s="46" t="s">
        <v>246</v>
      </c>
      <c r="DE640" s="46" t="s">
        <v>265</v>
      </c>
      <c r="DF640" s="46" t="s">
        <v>265</v>
      </c>
      <c r="DG640" s="46" t="s">
        <v>246</v>
      </c>
      <c r="DH640" s="46" t="s">
        <v>247</v>
      </c>
      <c r="DK640" s="46" t="b">
        <f>vw_ET_Dataset_Public[[#This Row],[Event Location:  State PCODE]]=vw_ET_Dataset_Public[[#This Row],[Arrival from: Admin 1 PCODE]]</f>
        <v>1</v>
      </c>
      <c r="DL640" s="46" t="b">
        <f>vw_ET_Dataset_Public[[#This Row],[Event Location:  County PCODE]]=vw_ET_Dataset_Public[[#This Row],[Arrival from: Admin 2 PCODE]]</f>
        <v>1</v>
      </c>
      <c r="DM640" s="46" t="b">
        <f>vw_ET_Dataset_Public[[#This Row],[Event Location:  Payam PCODE]]=vw_ET_Dataset_Public[[#This Row],[Arrival from: Admin 3 PCODE]]</f>
        <v>1</v>
      </c>
      <c r="DN640" s="46" t="s">
        <v>3390</v>
      </c>
    </row>
    <row r="641" spans="1:118" x14ac:dyDescent="0.35">
      <c r="A641" s="46" t="s">
        <v>2814</v>
      </c>
      <c r="B641" s="47">
        <v>44488</v>
      </c>
      <c r="C641" s="47">
        <v>44470</v>
      </c>
      <c r="D641" s="47">
        <v>44488</v>
      </c>
      <c r="E641" s="46" t="s">
        <v>1626</v>
      </c>
      <c r="F641" s="46" t="s">
        <v>111</v>
      </c>
      <c r="G641" s="46" t="s">
        <v>1627</v>
      </c>
      <c r="H641" s="46" t="s">
        <v>1624</v>
      </c>
      <c r="I641" s="46" t="s">
        <v>1643</v>
      </c>
      <c r="J641" s="46" t="s">
        <v>1641</v>
      </c>
      <c r="K641" s="46" t="s">
        <v>3352</v>
      </c>
      <c r="L641" s="46" t="s">
        <v>2815</v>
      </c>
      <c r="M641" s="46">
        <v>8.4320000000000004</v>
      </c>
      <c r="N641" s="46">
        <v>28.398</v>
      </c>
      <c r="O641" s="46" t="s">
        <v>232</v>
      </c>
      <c r="P641" s="46" t="s">
        <v>271</v>
      </c>
      <c r="Q641" s="46" t="s">
        <v>6</v>
      </c>
      <c r="R641" s="46" t="b">
        <v>1</v>
      </c>
      <c r="V641" s="46">
        <v>188</v>
      </c>
      <c r="W641" s="46">
        <v>1128</v>
      </c>
      <c r="X641" s="46">
        <v>59</v>
      </c>
      <c r="Y641" s="46">
        <v>65</v>
      </c>
      <c r="Z641" s="46">
        <v>117</v>
      </c>
      <c r="AA641" s="46">
        <v>145</v>
      </c>
      <c r="AB641" s="46">
        <v>84</v>
      </c>
      <c r="AC641" s="46">
        <v>36</v>
      </c>
      <c r="AD641" s="46">
        <v>67</v>
      </c>
      <c r="AE641" s="46">
        <v>72</v>
      </c>
      <c r="AF641" s="46">
        <v>155</v>
      </c>
      <c r="AG641" s="46">
        <v>189</v>
      </c>
      <c r="AH641" s="46">
        <v>92</v>
      </c>
      <c r="AI641" s="46">
        <v>47</v>
      </c>
      <c r="AJ641" s="46">
        <v>506</v>
      </c>
      <c r="AK641" s="46">
        <v>622</v>
      </c>
      <c r="AL641" s="46">
        <v>263</v>
      </c>
      <c r="AM641" s="46">
        <v>83</v>
      </c>
      <c r="AN641" s="46">
        <v>1128</v>
      </c>
      <c r="AO641" s="46" t="s">
        <v>12</v>
      </c>
      <c r="AP641" s="46" t="s">
        <v>48</v>
      </c>
      <c r="AR641" s="46" t="s">
        <v>272</v>
      </c>
      <c r="AV641" s="46" t="s">
        <v>255</v>
      </c>
      <c r="AX641" s="46" t="s">
        <v>65</v>
      </c>
      <c r="BD641" s="46" t="s">
        <v>256</v>
      </c>
      <c r="BF641" s="46" t="b">
        <v>1</v>
      </c>
      <c r="BP641" s="46" t="s">
        <v>237</v>
      </c>
      <c r="BQ641" s="46" t="s">
        <v>242</v>
      </c>
      <c r="BR641" s="46" t="s">
        <v>238</v>
      </c>
      <c r="BS641" s="46" t="s">
        <v>1626</v>
      </c>
      <c r="BT641" s="46" t="s">
        <v>111</v>
      </c>
      <c r="BU641" s="46" t="s">
        <v>1627</v>
      </c>
      <c r="BV641" s="46" t="s">
        <v>1624</v>
      </c>
      <c r="BX641" s="46" t="s">
        <v>1641</v>
      </c>
      <c r="BY641" s="46" t="s">
        <v>1643</v>
      </c>
      <c r="CA641" s="46" t="s">
        <v>244</v>
      </c>
      <c r="CB641" s="46" t="s">
        <v>240</v>
      </c>
      <c r="CC641" s="46" t="s">
        <v>2816</v>
      </c>
      <c r="CD641" s="46" t="s">
        <v>237</v>
      </c>
      <c r="CU641" s="46" t="s">
        <v>256</v>
      </c>
      <c r="CV641" s="46">
        <v>402</v>
      </c>
      <c r="CW641" s="46">
        <v>2412</v>
      </c>
      <c r="CX641" s="46" t="s">
        <v>272</v>
      </c>
      <c r="CY641" s="46" t="s">
        <v>2256</v>
      </c>
      <c r="DA641" s="46" t="s">
        <v>245</v>
      </c>
      <c r="DB641" s="46" t="s">
        <v>245</v>
      </c>
      <c r="DC641" s="46" t="s">
        <v>245</v>
      </c>
      <c r="DD641" s="46" t="s">
        <v>265</v>
      </c>
      <c r="DE641" s="46" t="s">
        <v>246</v>
      </c>
      <c r="DF641" s="46" t="s">
        <v>265</v>
      </c>
      <c r="DG641" s="46" t="s">
        <v>246</v>
      </c>
      <c r="DH641" s="46" t="s">
        <v>247</v>
      </c>
      <c r="DK641" s="46" t="b">
        <f>vw_ET_Dataset_Public[[#This Row],[Event Location:  State PCODE]]=vw_ET_Dataset_Public[[#This Row],[Arrival from: Admin 1 PCODE]]</f>
        <v>1</v>
      </c>
      <c r="DL641" s="46" t="b">
        <f>vw_ET_Dataset_Public[[#This Row],[Event Location:  County PCODE]]=vw_ET_Dataset_Public[[#This Row],[Arrival from: Admin 2 PCODE]]</f>
        <v>1</v>
      </c>
      <c r="DM641" s="46" t="b">
        <f>vw_ET_Dataset_Public[[#This Row],[Event Location:  Payam PCODE]]=vw_ET_Dataset_Public[[#This Row],[Arrival from: Admin 3 PCODE]]</f>
        <v>1</v>
      </c>
      <c r="DN641" s="46" t="s">
        <v>3390</v>
      </c>
    </row>
    <row r="642" spans="1:118" x14ac:dyDescent="0.35">
      <c r="A642" s="46" t="s">
        <v>2985</v>
      </c>
      <c r="B642" s="47">
        <v>44488</v>
      </c>
      <c r="C642" s="47">
        <v>44472</v>
      </c>
      <c r="D642" s="47">
        <v>44488</v>
      </c>
      <c r="E642" s="46" t="s">
        <v>1626</v>
      </c>
      <c r="F642" s="46" t="s">
        <v>111</v>
      </c>
      <c r="G642" s="46" t="s">
        <v>1652</v>
      </c>
      <c r="H642" s="46" t="s">
        <v>1649</v>
      </c>
      <c r="I642" s="46" t="s">
        <v>1653</v>
      </c>
      <c r="J642" s="46" t="s">
        <v>1650</v>
      </c>
      <c r="K642" s="46" t="s">
        <v>1882</v>
      </c>
      <c r="L642" s="46" t="s">
        <v>1883</v>
      </c>
      <c r="M642" s="46">
        <v>8.1459503170000005</v>
      </c>
      <c r="N642" s="46">
        <v>28.538299559999999</v>
      </c>
      <c r="O642" s="46" t="s">
        <v>253</v>
      </c>
      <c r="P642" s="46" t="s">
        <v>382</v>
      </c>
      <c r="Q642" s="46" t="s">
        <v>6</v>
      </c>
      <c r="R642" s="46" t="b">
        <v>1</v>
      </c>
      <c r="S642" s="46" t="b">
        <v>0</v>
      </c>
      <c r="T642" s="46" t="b">
        <v>0</v>
      </c>
      <c r="U642" s="46" t="b">
        <v>0</v>
      </c>
      <c r="V642" s="46">
        <v>53</v>
      </c>
      <c r="W642" s="46">
        <v>281</v>
      </c>
      <c r="X642" s="46">
        <v>27</v>
      </c>
      <c r="Y642" s="46">
        <v>17</v>
      </c>
      <c r="Z642" s="46">
        <v>32</v>
      </c>
      <c r="AA642" s="46">
        <v>49</v>
      </c>
      <c r="AB642" s="46">
        <v>7</v>
      </c>
      <c r="AC642" s="46">
        <v>0</v>
      </c>
      <c r="AD642" s="46">
        <v>34</v>
      </c>
      <c r="AE642" s="46">
        <v>21</v>
      </c>
      <c r="AF642" s="46">
        <v>48</v>
      </c>
      <c r="AG642" s="46">
        <v>35</v>
      </c>
      <c r="AH642" s="46">
        <v>4</v>
      </c>
      <c r="AI642" s="46">
        <v>7</v>
      </c>
      <c r="AJ642" s="46">
        <v>132</v>
      </c>
      <c r="AK642" s="46">
        <v>149</v>
      </c>
      <c r="AL642" s="46">
        <v>99</v>
      </c>
      <c r="AM642" s="46">
        <v>7</v>
      </c>
      <c r="AN642" s="46">
        <v>281</v>
      </c>
      <c r="AO642" s="46" t="s">
        <v>12</v>
      </c>
      <c r="AP642" s="46" t="s">
        <v>48</v>
      </c>
      <c r="AR642" s="46" t="s">
        <v>272</v>
      </c>
      <c r="AV642" s="46" t="s">
        <v>255</v>
      </c>
      <c r="AX642" s="46" t="s">
        <v>65</v>
      </c>
      <c r="BD642" s="46" t="s">
        <v>256</v>
      </c>
      <c r="BE642" s="46" t="b">
        <v>1</v>
      </c>
      <c r="BF642" s="46" t="b">
        <v>1</v>
      </c>
      <c r="BG642" s="46" t="b">
        <v>0</v>
      </c>
      <c r="BH642" s="46" t="b">
        <v>1</v>
      </c>
      <c r="BI642" s="46" t="b">
        <v>0</v>
      </c>
      <c r="BJ642" s="46" t="b">
        <v>0</v>
      </c>
      <c r="BK642" s="46" t="b">
        <v>0</v>
      </c>
      <c r="BL642" s="46" t="b">
        <v>1</v>
      </c>
      <c r="BM642" s="46" t="b">
        <v>0</v>
      </c>
      <c r="BO642" s="46" t="b">
        <v>0</v>
      </c>
      <c r="BP642" s="46" t="s">
        <v>237</v>
      </c>
      <c r="BQ642" s="46" t="s">
        <v>242</v>
      </c>
      <c r="BR642" s="46" t="s">
        <v>238</v>
      </c>
      <c r="BS642" s="46" t="s">
        <v>1626</v>
      </c>
      <c r="BT642" s="46" t="s">
        <v>111</v>
      </c>
      <c r="BU642" s="46" t="s">
        <v>1652</v>
      </c>
      <c r="BV642" s="46" t="s">
        <v>1649</v>
      </c>
      <c r="BX642" s="46" t="s">
        <v>1650</v>
      </c>
      <c r="BY642" s="46" t="s">
        <v>1653</v>
      </c>
      <c r="CA642" s="46" t="s">
        <v>244</v>
      </c>
      <c r="CB642" s="46" t="s">
        <v>240</v>
      </c>
      <c r="CC642" s="46" t="s">
        <v>2986</v>
      </c>
      <c r="CD642" s="46" t="s">
        <v>237</v>
      </c>
      <c r="CU642" s="46" t="s">
        <v>237</v>
      </c>
      <c r="DA642" s="46" t="s">
        <v>245</v>
      </c>
      <c r="DB642" s="46" t="s">
        <v>245</v>
      </c>
      <c r="DC642" s="46" t="s">
        <v>245</v>
      </c>
      <c r="DD642" s="46" t="s">
        <v>246</v>
      </c>
      <c r="DE642" s="46" t="s">
        <v>265</v>
      </c>
      <c r="DF642" s="46" t="s">
        <v>245</v>
      </c>
      <c r="DG642" s="46" t="s">
        <v>246</v>
      </c>
      <c r="DH642" s="46" t="s">
        <v>247</v>
      </c>
      <c r="DK642" s="46" t="b">
        <f>vw_ET_Dataset_Public[[#This Row],[Event Location:  State PCODE]]=vw_ET_Dataset_Public[[#This Row],[Arrival from: Admin 1 PCODE]]</f>
        <v>1</v>
      </c>
      <c r="DL642" s="46" t="b">
        <f>vw_ET_Dataset_Public[[#This Row],[Event Location:  County PCODE]]=vw_ET_Dataset_Public[[#This Row],[Arrival from: Admin 2 PCODE]]</f>
        <v>1</v>
      </c>
      <c r="DM642" s="46" t="b">
        <f>vw_ET_Dataset_Public[[#This Row],[Event Location:  Payam PCODE]]=vw_ET_Dataset_Public[[#This Row],[Arrival from: Admin 3 PCODE]]</f>
        <v>1</v>
      </c>
      <c r="DN642" s="46" t="s">
        <v>3390</v>
      </c>
    </row>
    <row r="643" spans="1:118" x14ac:dyDescent="0.35">
      <c r="A643" s="46" t="s">
        <v>2582</v>
      </c>
      <c r="B643" s="47">
        <v>44489</v>
      </c>
      <c r="C643" s="47">
        <v>44413</v>
      </c>
      <c r="D643" s="47">
        <v>44460</v>
      </c>
      <c r="E643" s="46" t="s">
        <v>902</v>
      </c>
      <c r="F643" s="46" t="s">
        <v>62</v>
      </c>
      <c r="G643" s="46" t="s">
        <v>2259</v>
      </c>
      <c r="H643" s="46" t="s">
        <v>96</v>
      </c>
      <c r="I643" s="46" t="s">
        <v>2575</v>
      </c>
      <c r="J643" s="46" t="s">
        <v>2574</v>
      </c>
      <c r="K643" s="46" t="s">
        <v>2898</v>
      </c>
      <c r="L643" s="46" t="s">
        <v>2583</v>
      </c>
      <c r="M643" s="46">
        <v>9.1331469999999992</v>
      </c>
      <c r="N643" s="46">
        <v>27.186456</v>
      </c>
      <c r="O643" s="46" t="s">
        <v>253</v>
      </c>
      <c r="P643" s="46" t="s">
        <v>233</v>
      </c>
      <c r="Q643" s="46" t="s">
        <v>6</v>
      </c>
      <c r="R643" s="46" t="b">
        <v>1</v>
      </c>
      <c r="V643" s="46">
        <v>112</v>
      </c>
      <c r="W643" s="46">
        <v>784</v>
      </c>
      <c r="X643" s="46">
        <v>42</v>
      </c>
      <c r="Y643" s="46">
        <v>51</v>
      </c>
      <c r="Z643" s="46">
        <v>95</v>
      </c>
      <c r="AA643" s="46">
        <v>79</v>
      </c>
      <c r="AB643" s="46">
        <v>64</v>
      </c>
      <c r="AC643" s="46">
        <v>23</v>
      </c>
      <c r="AD643" s="46">
        <v>59</v>
      </c>
      <c r="AE643" s="46">
        <v>63</v>
      </c>
      <c r="AF643" s="46">
        <v>109</v>
      </c>
      <c r="AG643" s="46">
        <v>87</v>
      </c>
      <c r="AH643" s="46">
        <v>76</v>
      </c>
      <c r="AI643" s="46">
        <v>36</v>
      </c>
      <c r="AJ643" s="46">
        <v>354</v>
      </c>
      <c r="AK643" s="46">
        <v>430</v>
      </c>
      <c r="AL643" s="46">
        <v>215</v>
      </c>
      <c r="AM643" s="46">
        <v>59</v>
      </c>
      <c r="AN643" s="46">
        <v>784</v>
      </c>
      <c r="AO643" s="46" t="s">
        <v>12</v>
      </c>
      <c r="AP643" s="46" t="s">
        <v>48</v>
      </c>
      <c r="AR643" s="46" t="s">
        <v>272</v>
      </c>
      <c r="AV643" s="46" t="s">
        <v>255</v>
      </c>
      <c r="AX643" s="46" t="s">
        <v>65</v>
      </c>
      <c r="BD643" s="46" t="s">
        <v>256</v>
      </c>
      <c r="BE643" s="46" t="b">
        <v>1</v>
      </c>
      <c r="BF643" s="46" t="b">
        <v>1</v>
      </c>
      <c r="BL643" s="46" t="b">
        <v>1</v>
      </c>
      <c r="BP643" s="46" t="s">
        <v>237</v>
      </c>
      <c r="BQ643" s="46" t="s">
        <v>242</v>
      </c>
      <c r="BR643" s="46" t="s">
        <v>238</v>
      </c>
      <c r="BS643" s="46" t="s">
        <v>902</v>
      </c>
      <c r="BT643" s="46" t="s">
        <v>62</v>
      </c>
      <c r="BU643" s="46" t="s">
        <v>2259</v>
      </c>
      <c r="BV643" s="46" t="s">
        <v>96</v>
      </c>
      <c r="BX643" s="46" t="s">
        <v>2574</v>
      </c>
      <c r="BY643" s="46" t="s">
        <v>2575</v>
      </c>
      <c r="CA643" s="46" t="s">
        <v>244</v>
      </c>
      <c r="CB643" s="46" t="s">
        <v>240</v>
      </c>
      <c r="CC643" s="46" t="s">
        <v>2583</v>
      </c>
      <c r="CD643" s="46" t="s">
        <v>237</v>
      </c>
      <c r="CU643" s="46" t="s">
        <v>264</v>
      </c>
      <c r="DA643" s="46" t="s">
        <v>245</v>
      </c>
      <c r="DB643" s="46" t="s">
        <v>245</v>
      </c>
      <c r="DC643" s="46" t="s">
        <v>245</v>
      </c>
      <c r="DD643" s="46" t="s">
        <v>265</v>
      </c>
      <c r="DE643" s="46" t="s">
        <v>265</v>
      </c>
      <c r="DF643" s="46" t="s">
        <v>265</v>
      </c>
      <c r="DG643" s="46" t="s">
        <v>246</v>
      </c>
      <c r="DH643" s="46" t="s">
        <v>247</v>
      </c>
      <c r="DK643" s="46" t="b">
        <f>vw_ET_Dataset_Public[[#This Row],[Event Location:  State PCODE]]=vw_ET_Dataset_Public[[#This Row],[Arrival from: Admin 1 PCODE]]</f>
        <v>1</v>
      </c>
      <c r="DL643" s="46" t="b">
        <f>vw_ET_Dataset_Public[[#This Row],[Event Location:  County PCODE]]=vw_ET_Dataset_Public[[#This Row],[Arrival from: Admin 2 PCODE]]</f>
        <v>1</v>
      </c>
      <c r="DM643" s="46" t="b">
        <f>vw_ET_Dataset_Public[[#This Row],[Event Location:  Payam PCODE]]=vw_ET_Dataset_Public[[#This Row],[Arrival from: Admin 3 PCODE]]</f>
        <v>1</v>
      </c>
      <c r="DN643" s="46" t="s">
        <v>3390</v>
      </c>
    </row>
    <row r="644" spans="1:118" x14ac:dyDescent="0.35">
      <c r="A644" s="46" t="s">
        <v>2588</v>
      </c>
      <c r="B644" s="47">
        <v>44489</v>
      </c>
      <c r="C644" s="47">
        <v>44414</v>
      </c>
      <c r="D644" s="47">
        <v>44458</v>
      </c>
      <c r="E644" s="46" t="s">
        <v>902</v>
      </c>
      <c r="F644" s="46" t="s">
        <v>62</v>
      </c>
      <c r="G644" s="46" t="s">
        <v>2259</v>
      </c>
      <c r="H644" s="46" t="s">
        <v>96</v>
      </c>
      <c r="I644" s="46" t="s">
        <v>2586</v>
      </c>
      <c r="J644" s="46" t="s">
        <v>2585</v>
      </c>
      <c r="K644" s="46" t="s">
        <v>2901</v>
      </c>
      <c r="L644" s="46" t="s">
        <v>2589</v>
      </c>
      <c r="M644" s="46">
        <v>9.1959999999999997</v>
      </c>
      <c r="N644" s="46">
        <v>26.971</v>
      </c>
      <c r="O644" s="46" t="s">
        <v>253</v>
      </c>
      <c r="P644" s="46" t="s">
        <v>233</v>
      </c>
      <c r="Q644" s="46" t="s">
        <v>6</v>
      </c>
      <c r="R644" s="46" t="b">
        <v>1</v>
      </c>
      <c r="V644" s="46">
        <v>239</v>
      </c>
      <c r="W644" s="46">
        <v>1195</v>
      </c>
      <c r="X644" s="46">
        <v>78</v>
      </c>
      <c r="Y644" s="46">
        <v>87</v>
      </c>
      <c r="Z644" s="46">
        <v>134</v>
      </c>
      <c r="AA644" s="46">
        <v>123</v>
      </c>
      <c r="AB644" s="46">
        <v>109</v>
      </c>
      <c r="AC644" s="46">
        <v>47</v>
      </c>
      <c r="AD644" s="46">
        <v>88</v>
      </c>
      <c r="AE644" s="46">
        <v>94</v>
      </c>
      <c r="AF644" s="46">
        <v>147</v>
      </c>
      <c r="AG644" s="46">
        <v>126</v>
      </c>
      <c r="AH644" s="46">
        <v>107</v>
      </c>
      <c r="AI644" s="46">
        <v>55</v>
      </c>
      <c r="AJ644" s="46">
        <v>578</v>
      </c>
      <c r="AK644" s="46">
        <v>617</v>
      </c>
      <c r="AL644" s="46">
        <v>347</v>
      </c>
      <c r="AM644" s="46">
        <v>102</v>
      </c>
      <c r="AN644" s="46">
        <v>1195</v>
      </c>
      <c r="AO644" s="46" t="s">
        <v>12</v>
      </c>
      <c r="AP644" s="46" t="s">
        <v>48</v>
      </c>
      <c r="AR644" s="46" t="s">
        <v>272</v>
      </c>
      <c r="AV644" s="46" t="s">
        <v>255</v>
      </c>
      <c r="AX644" s="46" t="s">
        <v>65</v>
      </c>
      <c r="BD644" s="46" t="s">
        <v>256</v>
      </c>
      <c r="BE644" s="46" t="b">
        <v>1</v>
      </c>
      <c r="BF644" s="46" t="b">
        <v>1</v>
      </c>
      <c r="BL644" s="46" t="b">
        <v>1</v>
      </c>
      <c r="BP644" s="46" t="s">
        <v>237</v>
      </c>
      <c r="BQ644" s="46" t="s">
        <v>242</v>
      </c>
      <c r="BR644" s="46" t="s">
        <v>238</v>
      </c>
      <c r="BS644" s="46" t="s">
        <v>902</v>
      </c>
      <c r="BT644" s="46" t="s">
        <v>62</v>
      </c>
      <c r="BU644" s="46" t="s">
        <v>2259</v>
      </c>
      <c r="BV644" s="46" t="s">
        <v>96</v>
      </c>
      <c r="BX644" s="46" t="s">
        <v>2585</v>
      </c>
      <c r="BY644" s="46" t="s">
        <v>2586</v>
      </c>
      <c r="CA644" s="46" t="s">
        <v>244</v>
      </c>
      <c r="CB644" s="46" t="s">
        <v>240</v>
      </c>
      <c r="CC644" s="46" t="s">
        <v>2590</v>
      </c>
      <c r="CD644" s="46" t="s">
        <v>237</v>
      </c>
      <c r="CU644" s="46" t="s">
        <v>264</v>
      </c>
      <c r="DA644" s="46" t="s">
        <v>245</v>
      </c>
      <c r="DB644" s="46" t="s">
        <v>245</v>
      </c>
      <c r="DC644" s="46" t="s">
        <v>245</v>
      </c>
      <c r="DD644" s="46" t="s">
        <v>265</v>
      </c>
      <c r="DE644" s="46" t="s">
        <v>265</v>
      </c>
      <c r="DF644" s="46" t="s">
        <v>265</v>
      </c>
      <c r="DG644" s="46" t="s">
        <v>246</v>
      </c>
      <c r="DH644" s="46" t="s">
        <v>247</v>
      </c>
      <c r="DK644" s="46" t="b">
        <f>vw_ET_Dataset_Public[[#This Row],[Event Location:  State PCODE]]=vw_ET_Dataset_Public[[#This Row],[Arrival from: Admin 1 PCODE]]</f>
        <v>1</v>
      </c>
      <c r="DL644" s="46" t="b">
        <f>vw_ET_Dataset_Public[[#This Row],[Event Location:  County PCODE]]=vw_ET_Dataset_Public[[#This Row],[Arrival from: Admin 2 PCODE]]</f>
        <v>1</v>
      </c>
      <c r="DM644" s="46" t="b">
        <f>vw_ET_Dataset_Public[[#This Row],[Event Location:  Payam PCODE]]=vw_ET_Dataset_Public[[#This Row],[Arrival from: Admin 3 PCODE]]</f>
        <v>1</v>
      </c>
      <c r="DN644" s="46" t="s">
        <v>3390</v>
      </c>
    </row>
    <row r="645" spans="1:118" x14ac:dyDescent="0.35">
      <c r="A645" s="46" t="s">
        <v>2591</v>
      </c>
      <c r="B645" s="47">
        <v>44489</v>
      </c>
      <c r="C645" s="47">
        <v>44415</v>
      </c>
      <c r="D645" s="47">
        <v>44451</v>
      </c>
      <c r="E645" s="46" t="s">
        <v>902</v>
      </c>
      <c r="F645" s="46" t="s">
        <v>62</v>
      </c>
      <c r="G645" s="46" t="s">
        <v>2259</v>
      </c>
      <c r="H645" s="46" t="s">
        <v>96</v>
      </c>
      <c r="I645" s="46" t="s">
        <v>2586</v>
      </c>
      <c r="J645" s="46" t="s">
        <v>2585</v>
      </c>
      <c r="K645" s="46" t="s">
        <v>2900</v>
      </c>
      <c r="L645" s="46" t="s">
        <v>2592</v>
      </c>
      <c r="M645" s="46">
        <v>9.2098899999999997</v>
      </c>
      <c r="N645" s="46">
        <v>27.018031000000001</v>
      </c>
      <c r="O645" s="46" t="s">
        <v>253</v>
      </c>
      <c r="P645" s="46" t="s">
        <v>271</v>
      </c>
      <c r="Q645" s="46" t="s">
        <v>6</v>
      </c>
      <c r="R645" s="46" t="b">
        <v>1</v>
      </c>
      <c r="V645" s="46">
        <v>855</v>
      </c>
      <c r="W645" s="46">
        <v>4275</v>
      </c>
      <c r="X645" s="46">
        <v>189</v>
      </c>
      <c r="Y645" s="46">
        <v>396</v>
      </c>
      <c r="Z645" s="46">
        <v>538</v>
      </c>
      <c r="AA645" s="46">
        <v>496</v>
      </c>
      <c r="AB645" s="46">
        <v>286</v>
      </c>
      <c r="AC645" s="46">
        <v>131</v>
      </c>
      <c r="AD645" s="46">
        <v>278</v>
      </c>
      <c r="AE645" s="46">
        <v>348</v>
      </c>
      <c r="AF645" s="46">
        <v>589</v>
      </c>
      <c r="AG645" s="46">
        <v>527</v>
      </c>
      <c r="AH645" s="46">
        <v>339</v>
      </c>
      <c r="AI645" s="46">
        <v>158</v>
      </c>
      <c r="AJ645" s="46">
        <v>2036</v>
      </c>
      <c r="AK645" s="46">
        <v>2239</v>
      </c>
      <c r="AL645" s="46">
        <v>1211</v>
      </c>
      <c r="AM645" s="46">
        <v>289</v>
      </c>
      <c r="AN645" s="46">
        <v>4275</v>
      </c>
      <c r="AO645" s="46" t="s">
        <v>12</v>
      </c>
      <c r="AP645" s="46" t="s">
        <v>48</v>
      </c>
      <c r="AR645" s="46" t="s">
        <v>272</v>
      </c>
      <c r="AV645" s="46" t="s">
        <v>255</v>
      </c>
      <c r="AX645" s="46" t="s">
        <v>65</v>
      </c>
      <c r="BD645" s="46" t="s">
        <v>256</v>
      </c>
      <c r="BE645" s="46" t="b">
        <v>1</v>
      </c>
      <c r="BF645" s="46" t="b">
        <v>1</v>
      </c>
      <c r="BL645" s="46" t="b">
        <v>1</v>
      </c>
      <c r="BP645" s="46" t="s">
        <v>237</v>
      </c>
      <c r="BQ645" s="46" t="s">
        <v>242</v>
      </c>
      <c r="BR645" s="46" t="s">
        <v>238</v>
      </c>
      <c r="BS645" s="46" t="s">
        <v>902</v>
      </c>
      <c r="BT645" s="46" t="s">
        <v>62</v>
      </c>
      <c r="BU645" s="46" t="s">
        <v>2259</v>
      </c>
      <c r="BV645" s="46" t="s">
        <v>96</v>
      </c>
      <c r="BX645" s="46" t="s">
        <v>2585</v>
      </c>
      <c r="BY645" s="46" t="s">
        <v>2586</v>
      </c>
      <c r="CA645" s="46" t="s">
        <v>2900</v>
      </c>
      <c r="CB645" s="46" t="s">
        <v>2592</v>
      </c>
      <c r="CC645" s="46" t="s">
        <v>2593</v>
      </c>
      <c r="CD645" s="46" t="s">
        <v>237</v>
      </c>
      <c r="CU645" s="46" t="s">
        <v>264</v>
      </c>
      <c r="DA645" s="46" t="s">
        <v>245</v>
      </c>
      <c r="DB645" s="46" t="s">
        <v>245</v>
      </c>
      <c r="DC645" s="46" t="s">
        <v>245</v>
      </c>
      <c r="DD645" s="46" t="s">
        <v>246</v>
      </c>
      <c r="DE645" s="46" t="s">
        <v>265</v>
      </c>
      <c r="DF645" s="46" t="s">
        <v>265</v>
      </c>
      <c r="DG645" s="46" t="s">
        <v>246</v>
      </c>
      <c r="DH645" s="46" t="s">
        <v>247</v>
      </c>
      <c r="DK645" s="46" t="b">
        <f>vw_ET_Dataset_Public[[#This Row],[Event Location:  State PCODE]]=vw_ET_Dataset_Public[[#This Row],[Arrival from: Admin 1 PCODE]]</f>
        <v>1</v>
      </c>
      <c r="DL645" s="46" t="b">
        <f>vw_ET_Dataset_Public[[#This Row],[Event Location:  County PCODE]]=vw_ET_Dataset_Public[[#This Row],[Arrival from: Admin 2 PCODE]]</f>
        <v>1</v>
      </c>
      <c r="DM645" s="46" t="b">
        <f>vw_ET_Dataset_Public[[#This Row],[Event Location:  Payam PCODE]]=vw_ET_Dataset_Public[[#This Row],[Arrival from: Admin 3 PCODE]]</f>
        <v>1</v>
      </c>
      <c r="DN645" s="46" t="s">
        <v>3390</v>
      </c>
    </row>
    <row r="646" spans="1:118" x14ac:dyDescent="0.35">
      <c r="A646" s="46" t="s">
        <v>2594</v>
      </c>
      <c r="B646" s="47">
        <v>44489</v>
      </c>
      <c r="C646" s="47">
        <v>44417</v>
      </c>
      <c r="D646" s="47">
        <v>44451</v>
      </c>
      <c r="E646" s="46" t="s">
        <v>902</v>
      </c>
      <c r="F646" s="46" t="s">
        <v>62</v>
      </c>
      <c r="G646" s="46" t="s">
        <v>2259</v>
      </c>
      <c r="H646" s="46" t="s">
        <v>96</v>
      </c>
      <c r="I646" s="46" t="s">
        <v>2586</v>
      </c>
      <c r="J646" s="46" t="s">
        <v>2585</v>
      </c>
      <c r="K646" s="46" t="s">
        <v>2595</v>
      </c>
      <c r="L646" s="46" t="s">
        <v>2596</v>
      </c>
      <c r="M646" s="46">
        <v>9.1972103119999993</v>
      </c>
      <c r="N646" s="46">
        <v>27.051799769999999</v>
      </c>
      <c r="O646" s="46" t="s">
        <v>253</v>
      </c>
      <c r="P646" s="46" t="s">
        <v>233</v>
      </c>
      <c r="Q646" s="46" t="s">
        <v>6</v>
      </c>
      <c r="R646" s="46" t="b">
        <v>1</v>
      </c>
      <c r="S646" s="46" t="b">
        <v>0</v>
      </c>
      <c r="T646" s="46" t="b">
        <v>0</v>
      </c>
      <c r="U646" s="46" t="b">
        <v>0</v>
      </c>
      <c r="V646" s="46">
        <v>269</v>
      </c>
      <c r="W646" s="46">
        <v>1345</v>
      </c>
      <c r="X646" s="46">
        <v>73</v>
      </c>
      <c r="Y646" s="46">
        <v>87</v>
      </c>
      <c r="Z646" s="46">
        <v>134</v>
      </c>
      <c r="AA646" s="46">
        <v>128</v>
      </c>
      <c r="AB646" s="46">
        <v>104</v>
      </c>
      <c r="AC646" s="46">
        <v>56</v>
      </c>
      <c r="AD646" s="46">
        <v>96</v>
      </c>
      <c r="AE646" s="46">
        <v>117</v>
      </c>
      <c r="AF646" s="46">
        <v>178</v>
      </c>
      <c r="AG646" s="46">
        <v>157</v>
      </c>
      <c r="AH646" s="46">
        <v>136</v>
      </c>
      <c r="AI646" s="46">
        <v>79</v>
      </c>
      <c r="AJ646" s="46">
        <v>582</v>
      </c>
      <c r="AK646" s="46">
        <v>763</v>
      </c>
      <c r="AL646" s="46">
        <v>373</v>
      </c>
      <c r="AM646" s="46">
        <v>135</v>
      </c>
      <c r="AN646" s="46">
        <v>1345</v>
      </c>
      <c r="AO646" s="46" t="s">
        <v>12</v>
      </c>
      <c r="AP646" s="46" t="s">
        <v>48</v>
      </c>
      <c r="AR646" s="46" t="s">
        <v>272</v>
      </c>
      <c r="AV646" s="46" t="s">
        <v>255</v>
      </c>
      <c r="AX646" s="46" t="s">
        <v>65</v>
      </c>
      <c r="BD646" s="46" t="s">
        <v>256</v>
      </c>
      <c r="BE646" s="46" t="b">
        <v>1</v>
      </c>
      <c r="BF646" s="46" t="b">
        <v>1</v>
      </c>
      <c r="BG646" s="46" t="b">
        <v>0</v>
      </c>
      <c r="BH646" s="46" t="b">
        <v>0</v>
      </c>
      <c r="BI646" s="46" t="b">
        <v>0</v>
      </c>
      <c r="BJ646" s="46" t="b">
        <v>0</v>
      </c>
      <c r="BK646" s="46" t="b">
        <v>0</v>
      </c>
      <c r="BL646" s="46" t="b">
        <v>1</v>
      </c>
      <c r="BM646" s="46" t="b">
        <v>0</v>
      </c>
      <c r="BO646" s="46" t="b">
        <v>0</v>
      </c>
      <c r="BP646" s="46" t="s">
        <v>237</v>
      </c>
      <c r="BQ646" s="46" t="s">
        <v>242</v>
      </c>
      <c r="BR646" s="46" t="s">
        <v>238</v>
      </c>
      <c r="BS646" s="46" t="s">
        <v>902</v>
      </c>
      <c r="BT646" s="46" t="s">
        <v>62</v>
      </c>
      <c r="BU646" s="46" t="s">
        <v>2259</v>
      </c>
      <c r="BV646" s="46" t="s">
        <v>96</v>
      </c>
      <c r="BX646" s="46" t="s">
        <v>2585</v>
      </c>
      <c r="BY646" s="46" t="s">
        <v>2586</v>
      </c>
      <c r="CA646" s="46" t="s">
        <v>2595</v>
      </c>
      <c r="CB646" s="46" t="s">
        <v>2596</v>
      </c>
      <c r="CC646" s="46" t="s">
        <v>2585</v>
      </c>
      <c r="CD646" s="46" t="s">
        <v>237</v>
      </c>
      <c r="CU646" s="46" t="s">
        <v>264</v>
      </c>
      <c r="DA646" s="46" t="s">
        <v>245</v>
      </c>
      <c r="DB646" s="46" t="s">
        <v>245</v>
      </c>
      <c r="DC646" s="46" t="s">
        <v>245</v>
      </c>
      <c r="DD646" s="46" t="s">
        <v>265</v>
      </c>
      <c r="DE646" s="46" t="s">
        <v>265</v>
      </c>
      <c r="DF646" s="46" t="s">
        <v>245</v>
      </c>
      <c r="DG646" s="46" t="s">
        <v>246</v>
      </c>
      <c r="DH646" s="46" t="s">
        <v>247</v>
      </c>
      <c r="DK646" s="46" t="b">
        <f>vw_ET_Dataset_Public[[#This Row],[Event Location:  State PCODE]]=vw_ET_Dataset_Public[[#This Row],[Arrival from: Admin 1 PCODE]]</f>
        <v>1</v>
      </c>
      <c r="DL646" s="46" t="b">
        <f>vw_ET_Dataset_Public[[#This Row],[Event Location:  County PCODE]]=vw_ET_Dataset_Public[[#This Row],[Arrival from: Admin 2 PCODE]]</f>
        <v>1</v>
      </c>
      <c r="DM646" s="46" t="b">
        <f>vw_ET_Dataset_Public[[#This Row],[Event Location:  Payam PCODE]]=vw_ET_Dataset_Public[[#This Row],[Arrival from: Admin 3 PCODE]]</f>
        <v>1</v>
      </c>
      <c r="DN646" s="46" t="s">
        <v>3390</v>
      </c>
    </row>
    <row r="647" spans="1:118" x14ac:dyDescent="0.35">
      <c r="A647" s="46" t="s">
        <v>2584</v>
      </c>
      <c r="B647" s="47">
        <v>44489</v>
      </c>
      <c r="C647" s="47">
        <v>44419</v>
      </c>
      <c r="D647" s="47">
        <v>44453</v>
      </c>
      <c r="E647" s="46" t="s">
        <v>902</v>
      </c>
      <c r="F647" s="46" t="s">
        <v>62</v>
      </c>
      <c r="G647" s="46" t="s">
        <v>2259</v>
      </c>
      <c r="H647" s="46" t="s">
        <v>96</v>
      </c>
      <c r="I647" s="46" t="s">
        <v>2586</v>
      </c>
      <c r="J647" s="46" t="s">
        <v>2585</v>
      </c>
      <c r="K647" s="46" t="s">
        <v>2899</v>
      </c>
      <c r="L647" s="46" t="s">
        <v>2587</v>
      </c>
      <c r="M647" s="46">
        <v>9.2119999999999997</v>
      </c>
      <c r="N647" s="46">
        <v>27.981000000000002</v>
      </c>
      <c r="O647" s="46" t="s">
        <v>253</v>
      </c>
      <c r="P647" s="46" t="s">
        <v>233</v>
      </c>
      <c r="Q647" s="46" t="s">
        <v>6</v>
      </c>
      <c r="R647" s="46" t="b">
        <v>1</v>
      </c>
      <c r="V647" s="46">
        <v>289</v>
      </c>
      <c r="W647" s="46">
        <v>1445</v>
      </c>
      <c r="X647" s="46">
        <v>78</v>
      </c>
      <c r="Y647" s="46">
        <v>101</v>
      </c>
      <c r="Z647" s="46">
        <v>136</v>
      </c>
      <c r="AA647" s="46">
        <v>128</v>
      </c>
      <c r="AB647" s="46">
        <v>114</v>
      </c>
      <c r="AC647" s="46">
        <v>66</v>
      </c>
      <c r="AD647" s="46">
        <v>92</v>
      </c>
      <c r="AE647" s="46">
        <v>131</v>
      </c>
      <c r="AF647" s="46">
        <v>189</v>
      </c>
      <c r="AG647" s="46">
        <v>176</v>
      </c>
      <c r="AH647" s="46">
        <v>148</v>
      </c>
      <c r="AI647" s="46">
        <v>86</v>
      </c>
      <c r="AJ647" s="46">
        <v>623</v>
      </c>
      <c r="AK647" s="46">
        <v>822</v>
      </c>
      <c r="AL647" s="46">
        <v>402</v>
      </c>
      <c r="AM647" s="46">
        <v>152</v>
      </c>
      <c r="AN647" s="46">
        <v>1445</v>
      </c>
      <c r="AO647" s="46" t="s">
        <v>12</v>
      </c>
      <c r="AP647" s="46" t="s">
        <v>48</v>
      </c>
      <c r="AR647" s="46" t="s">
        <v>272</v>
      </c>
      <c r="AV647" s="46" t="s">
        <v>255</v>
      </c>
      <c r="AX647" s="46" t="s">
        <v>65</v>
      </c>
      <c r="BD647" s="46" t="s">
        <v>256</v>
      </c>
      <c r="BE647" s="46" t="b">
        <v>1</v>
      </c>
      <c r="BL647" s="46" t="b">
        <v>1</v>
      </c>
      <c r="BP647" s="46" t="s">
        <v>237</v>
      </c>
      <c r="BQ647" s="46" t="s">
        <v>242</v>
      </c>
      <c r="BR647" s="46" t="s">
        <v>238</v>
      </c>
      <c r="BS647" s="46" t="s">
        <v>902</v>
      </c>
      <c r="BT647" s="46" t="s">
        <v>62</v>
      </c>
      <c r="BU647" s="46" t="s">
        <v>2259</v>
      </c>
      <c r="BV647" s="46" t="s">
        <v>96</v>
      </c>
      <c r="BX647" s="46" t="s">
        <v>2585</v>
      </c>
      <c r="BY647" s="46" t="s">
        <v>2586</v>
      </c>
      <c r="CA647" s="46" t="s">
        <v>244</v>
      </c>
      <c r="CB647" s="46" t="s">
        <v>240</v>
      </c>
      <c r="CC647" s="46" t="s">
        <v>2587</v>
      </c>
      <c r="CD647" s="46" t="s">
        <v>237</v>
      </c>
      <c r="CU647" s="46" t="s">
        <v>264</v>
      </c>
      <c r="DA647" s="46" t="s">
        <v>245</v>
      </c>
      <c r="DB647" s="46" t="s">
        <v>245</v>
      </c>
      <c r="DC647" s="46" t="s">
        <v>245</v>
      </c>
      <c r="DD647" s="46" t="s">
        <v>246</v>
      </c>
      <c r="DE647" s="46" t="s">
        <v>265</v>
      </c>
      <c r="DF647" s="46" t="s">
        <v>265</v>
      </c>
      <c r="DG647" s="46" t="s">
        <v>246</v>
      </c>
      <c r="DH647" s="46" t="s">
        <v>247</v>
      </c>
      <c r="DK647" s="46" t="b">
        <f>vw_ET_Dataset_Public[[#This Row],[Event Location:  State PCODE]]=vw_ET_Dataset_Public[[#This Row],[Arrival from: Admin 1 PCODE]]</f>
        <v>1</v>
      </c>
      <c r="DL647" s="46" t="b">
        <f>vw_ET_Dataset_Public[[#This Row],[Event Location:  County PCODE]]=vw_ET_Dataset_Public[[#This Row],[Arrival from: Admin 2 PCODE]]</f>
        <v>1</v>
      </c>
      <c r="DM647" s="46" t="b">
        <f>vw_ET_Dataset_Public[[#This Row],[Event Location:  Payam PCODE]]=vw_ET_Dataset_Public[[#This Row],[Arrival from: Admin 3 PCODE]]</f>
        <v>1</v>
      </c>
      <c r="DN647" s="46" t="s">
        <v>3390</v>
      </c>
    </row>
    <row r="648" spans="1:118" x14ac:dyDescent="0.35">
      <c r="A648" s="46" t="s">
        <v>2597</v>
      </c>
      <c r="B648" s="47">
        <v>44489</v>
      </c>
      <c r="C648" s="47">
        <v>44421</v>
      </c>
      <c r="D648" s="47">
        <v>44455</v>
      </c>
      <c r="E648" s="46" t="s">
        <v>902</v>
      </c>
      <c r="F648" s="46" t="s">
        <v>62</v>
      </c>
      <c r="G648" s="46" t="s">
        <v>2259</v>
      </c>
      <c r="H648" s="46" t="s">
        <v>96</v>
      </c>
      <c r="I648" s="46" t="s">
        <v>2599</v>
      </c>
      <c r="J648" s="46" t="s">
        <v>2598</v>
      </c>
      <c r="K648" s="46" t="s">
        <v>2902</v>
      </c>
      <c r="L648" s="46" t="s">
        <v>2600</v>
      </c>
      <c r="M648" s="46">
        <v>9.1850000000000005</v>
      </c>
      <c r="N648" s="46">
        <v>26.962</v>
      </c>
      <c r="O648" s="46" t="s">
        <v>253</v>
      </c>
      <c r="P648" s="46" t="s">
        <v>233</v>
      </c>
      <c r="Q648" s="46" t="s">
        <v>6</v>
      </c>
      <c r="R648" s="46" t="b">
        <v>1</v>
      </c>
      <c r="V648" s="46">
        <v>457</v>
      </c>
      <c r="W648" s="46">
        <v>2285</v>
      </c>
      <c r="X648" s="46">
        <v>117</v>
      </c>
      <c r="Y648" s="46">
        <v>153</v>
      </c>
      <c r="Z648" s="46">
        <v>245</v>
      </c>
      <c r="AA648" s="46">
        <v>208</v>
      </c>
      <c r="AB648" s="46">
        <v>204</v>
      </c>
      <c r="AC648" s="46">
        <v>116</v>
      </c>
      <c r="AD648" s="46">
        <v>146</v>
      </c>
      <c r="AE648" s="46">
        <v>184</v>
      </c>
      <c r="AF648" s="46">
        <v>287</v>
      </c>
      <c r="AG648" s="46">
        <v>244</v>
      </c>
      <c r="AH648" s="46">
        <v>243</v>
      </c>
      <c r="AI648" s="46">
        <v>138</v>
      </c>
      <c r="AJ648" s="46">
        <v>1043</v>
      </c>
      <c r="AK648" s="46">
        <v>1242</v>
      </c>
      <c r="AL648" s="46">
        <v>600</v>
      </c>
      <c r="AM648" s="46">
        <v>254</v>
      </c>
      <c r="AN648" s="46">
        <v>2285</v>
      </c>
      <c r="AO648" s="46" t="s">
        <v>12</v>
      </c>
      <c r="AP648" s="46" t="s">
        <v>48</v>
      </c>
      <c r="AR648" s="46" t="s">
        <v>272</v>
      </c>
      <c r="AV648" s="46" t="s">
        <v>255</v>
      </c>
      <c r="AX648" s="46" t="s">
        <v>65</v>
      </c>
      <c r="BD648" s="46" t="s">
        <v>256</v>
      </c>
      <c r="BE648" s="46" t="b">
        <v>1</v>
      </c>
      <c r="BL648" s="46" t="b">
        <v>1</v>
      </c>
      <c r="BP648" s="46" t="s">
        <v>237</v>
      </c>
      <c r="BQ648" s="46" t="s">
        <v>242</v>
      </c>
      <c r="BR648" s="46" t="s">
        <v>238</v>
      </c>
      <c r="BS648" s="46" t="s">
        <v>902</v>
      </c>
      <c r="BT648" s="46" t="s">
        <v>62</v>
      </c>
      <c r="BU648" s="46" t="s">
        <v>2259</v>
      </c>
      <c r="BV648" s="46" t="s">
        <v>96</v>
      </c>
      <c r="BX648" s="46" t="s">
        <v>2598</v>
      </c>
      <c r="BY648" s="46" t="s">
        <v>2599</v>
      </c>
      <c r="CA648" s="46" t="s">
        <v>2904</v>
      </c>
      <c r="CB648" s="46" t="s">
        <v>2903</v>
      </c>
      <c r="CC648" s="46" t="s">
        <v>2601</v>
      </c>
      <c r="CD648" s="46" t="s">
        <v>237</v>
      </c>
      <c r="CU648" s="46" t="s">
        <v>264</v>
      </c>
      <c r="DA648" s="46" t="s">
        <v>245</v>
      </c>
      <c r="DB648" s="46" t="s">
        <v>245</v>
      </c>
      <c r="DC648" s="46" t="s">
        <v>245</v>
      </c>
      <c r="DD648" s="46" t="s">
        <v>265</v>
      </c>
      <c r="DE648" s="46" t="s">
        <v>265</v>
      </c>
      <c r="DF648" s="46" t="s">
        <v>265</v>
      </c>
      <c r="DG648" s="46" t="s">
        <v>246</v>
      </c>
      <c r="DH648" s="46" t="s">
        <v>247</v>
      </c>
      <c r="DK648" s="46" t="b">
        <f>vw_ET_Dataset_Public[[#This Row],[Event Location:  State PCODE]]=vw_ET_Dataset_Public[[#This Row],[Arrival from: Admin 1 PCODE]]</f>
        <v>1</v>
      </c>
      <c r="DL648" s="46" t="b">
        <f>vw_ET_Dataset_Public[[#This Row],[Event Location:  County PCODE]]=vw_ET_Dataset_Public[[#This Row],[Arrival from: Admin 2 PCODE]]</f>
        <v>1</v>
      </c>
      <c r="DM648" s="46" t="b">
        <f>vw_ET_Dataset_Public[[#This Row],[Event Location:  Payam PCODE]]=vw_ET_Dataset_Public[[#This Row],[Arrival from: Admin 3 PCODE]]</f>
        <v>1</v>
      </c>
      <c r="DN648" s="46" t="s">
        <v>3390</v>
      </c>
    </row>
    <row r="649" spans="1:118" x14ac:dyDescent="0.35">
      <c r="A649" s="46" t="s">
        <v>2573</v>
      </c>
      <c r="B649" s="47">
        <v>44489</v>
      </c>
      <c r="C649" s="47">
        <v>44422</v>
      </c>
      <c r="D649" s="47">
        <v>44449</v>
      </c>
      <c r="E649" s="46" t="s">
        <v>902</v>
      </c>
      <c r="F649" s="46" t="s">
        <v>62</v>
      </c>
      <c r="G649" s="46" t="s">
        <v>2259</v>
      </c>
      <c r="H649" s="46" t="s">
        <v>96</v>
      </c>
      <c r="I649" s="46" t="s">
        <v>2575</v>
      </c>
      <c r="J649" s="46" t="s">
        <v>2574</v>
      </c>
      <c r="K649" s="46" t="s">
        <v>2895</v>
      </c>
      <c r="L649" s="46" t="s">
        <v>2574</v>
      </c>
      <c r="M649" s="46">
        <v>9.1885189999999994</v>
      </c>
      <c r="N649" s="46">
        <v>27.099681</v>
      </c>
      <c r="O649" s="46" t="s">
        <v>253</v>
      </c>
      <c r="P649" s="46" t="s">
        <v>233</v>
      </c>
      <c r="Q649" s="46" t="s">
        <v>6</v>
      </c>
      <c r="R649" s="46" t="b">
        <v>1</v>
      </c>
      <c r="V649" s="46">
        <v>532</v>
      </c>
      <c r="W649" s="46">
        <v>2660</v>
      </c>
      <c r="X649" s="46">
        <v>106</v>
      </c>
      <c r="Y649" s="46">
        <v>201</v>
      </c>
      <c r="Z649" s="46">
        <v>378</v>
      </c>
      <c r="AA649" s="46">
        <v>295</v>
      </c>
      <c r="AB649" s="46">
        <v>146</v>
      </c>
      <c r="AC649" s="46">
        <v>74</v>
      </c>
      <c r="AD649" s="46">
        <v>135</v>
      </c>
      <c r="AE649" s="46">
        <v>255</v>
      </c>
      <c r="AF649" s="46">
        <v>457</v>
      </c>
      <c r="AG649" s="46">
        <v>352</v>
      </c>
      <c r="AH649" s="46">
        <v>209</v>
      </c>
      <c r="AI649" s="46">
        <v>52</v>
      </c>
      <c r="AJ649" s="46">
        <v>1200</v>
      </c>
      <c r="AK649" s="46">
        <v>1460</v>
      </c>
      <c r="AL649" s="46">
        <v>697</v>
      </c>
      <c r="AM649" s="46">
        <v>126</v>
      </c>
      <c r="AN649" s="46">
        <v>2660</v>
      </c>
      <c r="AO649" s="46" t="s">
        <v>12</v>
      </c>
      <c r="AP649" s="46" t="s">
        <v>48</v>
      </c>
      <c r="AR649" s="46" t="s">
        <v>272</v>
      </c>
      <c r="AV649" s="46" t="s">
        <v>255</v>
      </c>
      <c r="AX649" s="46" t="s">
        <v>65</v>
      </c>
      <c r="BD649" s="46" t="s">
        <v>256</v>
      </c>
      <c r="BE649" s="46" t="b">
        <v>1</v>
      </c>
      <c r="BF649" s="46" t="b">
        <v>1</v>
      </c>
      <c r="BL649" s="46" t="b">
        <v>1</v>
      </c>
      <c r="BP649" s="46" t="s">
        <v>237</v>
      </c>
      <c r="BQ649" s="46" t="s">
        <v>242</v>
      </c>
      <c r="BR649" s="46" t="s">
        <v>238</v>
      </c>
      <c r="BS649" s="46" t="s">
        <v>902</v>
      </c>
      <c r="BT649" s="46" t="s">
        <v>62</v>
      </c>
      <c r="BU649" s="46" t="s">
        <v>2259</v>
      </c>
      <c r="BV649" s="46" t="s">
        <v>96</v>
      </c>
      <c r="BX649" s="46" t="s">
        <v>2574</v>
      </c>
      <c r="BY649" s="46" t="s">
        <v>2575</v>
      </c>
      <c r="CA649" s="46" t="s">
        <v>244</v>
      </c>
      <c r="CB649" s="46" t="s">
        <v>240</v>
      </c>
      <c r="CC649" s="46" t="s">
        <v>2576</v>
      </c>
      <c r="CD649" s="46" t="s">
        <v>237</v>
      </c>
      <c r="CU649" s="46" t="s">
        <v>264</v>
      </c>
      <c r="DA649" s="46" t="s">
        <v>245</v>
      </c>
      <c r="DB649" s="46" t="s">
        <v>245</v>
      </c>
      <c r="DC649" s="46" t="s">
        <v>245</v>
      </c>
      <c r="DD649" s="46" t="s">
        <v>265</v>
      </c>
      <c r="DE649" s="46" t="s">
        <v>245</v>
      </c>
      <c r="DF649" s="46" t="s">
        <v>265</v>
      </c>
      <c r="DG649" s="46" t="s">
        <v>246</v>
      </c>
      <c r="DH649" s="46" t="s">
        <v>247</v>
      </c>
      <c r="DK649" s="46" t="b">
        <f>vw_ET_Dataset_Public[[#This Row],[Event Location:  State PCODE]]=vw_ET_Dataset_Public[[#This Row],[Arrival from: Admin 1 PCODE]]</f>
        <v>1</v>
      </c>
      <c r="DL649" s="46" t="b">
        <f>vw_ET_Dataset_Public[[#This Row],[Event Location:  County PCODE]]=vw_ET_Dataset_Public[[#This Row],[Arrival from: Admin 2 PCODE]]</f>
        <v>1</v>
      </c>
      <c r="DM649" s="46" t="b">
        <f>vw_ET_Dataset_Public[[#This Row],[Event Location:  Payam PCODE]]=vw_ET_Dataset_Public[[#This Row],[Arrival from: Admin 3 PCODE]]</f>
        <v>1</v>
      </c>
      <c r="DN649" s="46" t="s">
        <v>3390</v>
      </c>
    </row>
    <row r="650" spans="1:118" x14ac:dyDescent="0.35">
      <c r="A650" s="46" t="s">
        <v>2579</v>
      </c>
      <c r="B650" s="47">
        <v>44489</v>
      </c>
      <c r="C650" s="47">
        <v>44424</v>
      </c>
      <c r="D650" s="47">
        <v>44451</v>
      </c>
      <c r="E650" s="46" t="s">
        <v>902</v>
      </c>
      <c r="F650" s="46" t="s">
        <v>62</v>
      </c>
      <c r="G650" s="46" t="s">
        <v>2259</v>
      </c>
      <c r="H650" s="46" t="s">
        <v>96</v>
      </c>
      <c r="I650" s="46" t="s">
        <v>2575</v>
      </c>
      <c r="J650" s="46" t="s">
        <v>2574</v>
      </c>
      <c r="K650" s="46" t="s">
        <v>2896</v>
      </c>
      <c r="L650" s="46" t="s">
        <v>2580</v>
      </c>
      <c r="M650" s="46">
        <v>9.1596329999999995</v>
      </c>
      <c r="N650" s="46">
        <v>27.137753</v>
      </c>
      <c r="O650" s="46" t="s">
        <v>253</v>
      </c>
      <c r="P650" s="46" t="s">
        <v>233</v>
      </c>
      <c r="Q650" s="46" t="s">
        <v>6</v>
      </c>
      <c r="R650" s="46" t="b">
        <v>1</v>
      </c>
      <c r="V650" s="46">
        <v>487</v>
      </c>
      <c r="W650" s="46">
        <v>2435</v>
      </c>
      <c r="X650" s="46">
        <v>68</v>
      </c>
      <c r="Y650" s="46">
        <v>233</v>
      </c>
      <c r="Z650" s="46">
        <v>320</v>
      </c>
      <c r="AA650" s="46">
        <v>228</v>
      </c>
      <c r="AB650" s="46">
        <v>184</v>
      </c>
      <c r="AC650" s="46">
        <v>72</v>
      </c>
      <c r="AD650" s="46">
        <v>83</v>
      </c>
      <c r="AE650" s="46">
        <v>249</v>
      </c>
      <c r="AF650" s="46">
        <v>334</v>
      </c>
      <c r="AG650" s="46">
        <v>343</v>
      </c>
      <c r="AH650" s="46">
        <v>228</v>
      </c>
      <c r="AI650" s="46">
        <v>93</v>
      </c>
      <c r="AJ650" s="46">
        <v>1105</v>
      </c>
      <c r="AK650" s="46">
        <v>1330</v>
      </c>
      <c r="AL650" s="46">
        <v>633</v>
      </c>
      <c r="AM650" s="46">
        <v>165</v>
      </c>
      <c r="AN650" s="46">
        <v>2435</v>
      </c>
      <c r="AO650" s="46" t="s">
        <v>12</v>
      </c>
      <c r="AP650" s="46" t="s">
        <v>48</v>
      </c>
      <c r="AR650" s="46" t="s">
        <v>272</v>
      </c>
      <c r="AV650" s="46" t="s">
        <v>255</v>
      </c>
      <c r="AX650" s="46" t="s">
        <v>65</v>
      </c>
      <c r="BD650" s="46" t="s">
        <v>256</v>
      </c>
      <c r="BE650" s="46" t="b">
        <v>1</v>
      </c>
      <c r="BF650" s="46" t="b">
        <v>1</v>
      </c>
      <c r="BL650" s="46" t="b">
        <v>1</v>
      </c>
      <c r="BP650" s="46" t="s">
        <v>237</v>
      </c>
      <c r="BQ650" s="46" t="s">
        <v>242</v>
      </c>
      <c r="BR650" s="46" t="s">
        <v>238</v>
      </c>
      <c r="BS650" s="46" t="s">
        <v>902</v>
      </c>
      <c r="BT650" s="46" t="s">
        <v>62</v>
      </c>
      <c r="BU650" s="46" t="s">
        <v>2259</v>
      </c>
      <c r="BV650" s="46" t="s">
        <v>96</v>
      </c>
      <c r="BX650" s="46" t="s">
        <v>2574</v>
      </c>
      <c r="BY650" s="46" t="s">
        <v>2575</v>
      </c>
      <c r="CA650" s="46" t="s">
        <v>244</v>
      </c>
      <c r="CB650" s="46" t="s">
        <v>240</v>
      </c>
      <c r="CC650" s="46" t="s">
        <v>2581</v>
      </c>
      <c r="CD650" s="46" t="s">
        <v>237</v>
      </c>
      <c r="CU650" s="46" t="s">
        <v>264</v>
      </c>
      <c r="DA650" s="46" t="s">
        <v>245</v>
      </c>
      <c r="DB650" s="46" t="s">
        <v>245</v>
      </c>
      <c r="DC650" s="46" t="s">
        <v>245</v>
      </c>
      <c r="DD650" s="46" t="s">
        <v>265</v>
      </c>
      <c r="DE650" s="46" t="s">
        <v>245</v>
      </c>
      <c r="DF650" s="46" t="s">
        <v>265</v>
      </c>
      <c r="DG650" s="46" t="s">
        <v>246</v>
      </c>
      <c r="DH650" s="46" t="s">
        <v>247</v>
      </c>
      <c r="DK650" s="46" t="b">
        <f>vw_ET_Dataset_Public[[#This Row],[Event Location:  State PCODE]]=vw_ET_Dataset_Public[[#This Row],[Arrival from: Admin 1 PCODE]]</f>
        <v>1</v>
      </c>
      <c r="DL650" s="46" t="b">
        <f>vw_ET_Dataset_Public[[#This Row],[Event Location:  County PCODE]]=vw_ET_Dataset_Public[[#This Row],[Arrival from: Admin 2 PCODE]]</f>
        <v>1</v>
      </c>
      <c r="DM650" s="46" t="b">
        <f>vw_ET_Dataset_Public[[#This Row],[Event Location:  Payam PCODE]]=vw_ET_Dataset_Public[[#This Row],[Arrival from: Admin 3 PCODE]]</f>
        <v>1</v>
      </c>
      <c r="DN650" s="46" t="s">
        <v>3390</v>
      </c>
    </row>
    <row r="651" spans="1:118" x14ac:dyDescent="0.35">
      <c r="A651" s="46" t="s">
        <v>3001</v>
      </c>
      <c r="B651" s="47">
        <v>44489</v>
      </c>
      <c r="C651" s="47">
        <v>44442</v>
      </c>
      <c r="D651" s="47">
        <v>44489</v>
      </c>
      <c r="E651" s="46" t="s">
        <v>1626</v>
      </c>
      <c r="F651" s="46" t="s">
        <v>111</v>
      </c>
      <c r="G651" s="46" t="s">
        <v>1652</v>
      </c>
      <c r="H651" s="46" t="s">
        <v>1649</v>
      </c>
      <c r="I651" s="46" t="s">
        <v>1653</v>
      </c>
      <c r="J651" s="46" t="s">
        <v>1650</v>
      </c>
      <c r="K651" s="46" t="s">
        <v>1887</v>
      </c>
      <c r="L651" s="46" t="s">
        <v>1888</v>
      </c>
      <c r="M651" s="46">
        <v>8.0791599999999999</v>
      </c>
      <c r="N651" s="46">
        <v>28.558</v>
      </c>
      <c r="O651" s="46" t="s">
        <v>253</v>
      </c>
      <c r="P651" s="46" t="s">
        <v>271</v>
      </c>
      <c r="Q651" s="46" t="s">
        <v>6</v>
      </c>
      <c r="R651" s="46" t="b">
        <v>1</v>
      </c>
      <c r="V651" s="46">
        <v>62</v>
      </c>
      <c r="W651" s="46">
        <v>329</v>
      </c>
      <c r="X651" s="46">
        <v>27</v>
      </c>
      <c r="Y651" s="46">
        <v>32</v>
      </c>
      <c r="Z651" s="46">
        <v>39</v>
      </c>
      <c r="AA651" s="46">
        <v>23</v>
      </c>
      <c r="AB651" s="46">
        <v>13</v>
      </c>
      <c r="AC651" s="46">
        <v>5</v>
      </c>
      <c r="AD651" s="46">
        <v>14</v>
      </c>
      <c r="AE651" s="46">
        <v>51</v>
      </c>
      <c r="AF651" s="46">
        <v>57</v>
      </c>
      <c r="AG651" s="46">
        <v>49</v>
      </c>
      <c r="AH651" s="46">
        <v>6</v>
      </c>
      <c r="AI651" s="46">
        <v>13</v>
      </c>
      <c r="AJ651" s="46">
        <v>139</v>
      </c>
      <c r="AK651" s="46">
        <v>190</v>
      </c>
      <c r="AL651" s="46">
        <v>124</v>
      </c>
      <c r="AM651" s="46">
        <v>18</v>
      </c>
      <c r="AN651" s="46">
        <v>329</v>
      </c>
      <c r="AO651" s="46" t="s">
        <v>12</v>
      </c>
      <c r="AP651" s="46" t="s">
        <v>48</v>
      </c>
      <c r="AR651" s="46" t="s">
        <v>272</v>
      </c>
      <c r="AV651" s="46" t="s">
        <v>255</v>
      </c>
      <c r="AX651" s="46" t="s">
        <v>65</v>
      </c>
      <c r="BD651" s="46" t="s">
        <v>256</v>
      </c>
      <c r="BE651" s="46" t="b">
        <v>1</v>
      </c>
      <c r="BF651" s="46" t="b">
        <v>1</v>
      </c>
      <c r="BH651" s="46" t="b">
        <v>1</v>
      </c>
      <c r="BL651" s="46" t="b">
        <v>1</v>
      </c>
      <c r="BP651" s="46" t="s">
        <v>237</v>
      </c>
      <c r="BQ651" s="46" t="s">
        <v>242</v>
      </c>
      <c r="BR651" s="46" t="s">
        <v>238</v>
      </c>
      <c r="BS651" s="46" t="s">
        <v>1626</v>
      </c>
      <c r="BT651" s="46" t="s">
        <v>111</v>
      </c>
      <c r="BU651" s="46" t="s">
        <v>1652</v>
      </c>
      <c r="BV651" s="46" t="s">
        <v>1649</v>
      </c>
      <c r="BX651" s="46" t="s">
        <v>1650</v>
      </c>
      <c r="BY651" s="46" t="s">
        <v>1653</v>
      </c>
      <c r="CA651" s="46" t="s">
        <v>244</v>
      </c>
      <c r="CB651" s="46" t="s">
        <v>240</v>
      </c>
      <c r="CC651" s="46" t="s">
        <v>3002</v>
      </c>
      <c r="CD651" s="46" t="s">
        <v>237</v>
      </c>
      <c r="CU651" s="46" t="s">
        <v>237</v>
      </c>
      <c r="DA651" s="46" t="s">
        <v>245</v>
      </c>
      <c r="DB651" s="46" t="s">
        <v>265</v>
      </c>
      <c r="DC651" s="46" t="s">
        <v>265</v>
      </c>
      <c r="DD651" s="46" t="s">
        <v>246</v>
      </c>
      <c r="DE651" s="46" t="s">
        <v>265</v>
      </c>
      <c r="DF651" s="46" t="s">
        <v>245</v>
      </c>
      <c r="DG651" s="46" t="s">
        <v>246</v>
      </c>
      <c r="DH651" s="46" t="s">
        <v>247</v>
      </c>
      <c r="DK651" s="46" t="b">
        <f>vw_ET_Dataset_Public[[#This Row],[Event Location:  State PCODE]]=vw_ET_Dataset_Public[[#This Row],[Arrival from: Admin 1 PCODE]]</f>
        <v>1</v>
      </c>
      <c r="DL651" s="46" t="b">
        <f>vw_ET_Dataset_Public[[#This Row],[Event Location:  County PCODE]]=vw_ET_Dataset_Public[[#This Row],[Arrival from: Admin 2 PCODE]]</f>
        <v>1</v>
      </c>
      <c r="DM651" s="46" t="b">
        <f>vw_ET_Dataset_Public[[#This Row],[Event Location:  Payam PCODE]]=vw_ET_Dataset_Public[[#This Row],[Arrival from: Admin 3 PCODE]]</f>
        <v>1</v>
      </c>
      <c r="DN651" s="46" t="s">
        <v>3390</v>
      </c>
    </row>
    <row r="652" spans="1:118" x14ac:dyDescent="0.35">
      <c r="A652" s="46" t="s">
        <v>2962</v>
      </c>
      <c r="B652" s="47">
        <v>44489</v>
      </c>
      <c r="C652" s="47">
        <v>44457</v>
      </c>
      <c r="D652" s="47">
        <v>44489</v>
      </c>
      <c r="E652" s="46" t="s">
        <v>1626</v>
      </c>
      <c r="F652" s="46" t="s">
        <v>111</v>
      </c>
      <c r="G652" s="46" t="s">
        <v>1652</v>
      </c>
      <c r="H652" s="46" t="s">
        <v>1649</v>
      </c>
      <c r="I652" s="46" t="s">
        <v>1851</v>
      </c>
      <c r="J652" s="46" t="s">
        <v>1850</v>
      </c>
      <c r="K652" s="46" t="s">
        <v>3291</v>
      </c>
      <c r="L652" s="46" t="s">
        <v>2963</v>
      </c>
      <c r="M652" s="46">
        <v>6.5110000000000001</v>
      </c>
      <c r="N652" s="46">
        <v>30.065999999999999</v>
      </c>
      <c r="O652" s="46" t="s">
        <v>253</v>
      </c>
      <c r="P652" s="46" t="s">
        <v>233</v>
      </c>
      <c r="Q652" s="46" t="s">
        <v>6</v>
      </c>
      <c r="R652" s="46" t="b">
        <v>1</v>
      </c>
      <c r="V652" s="46">
        <v>98</v>
      </c>
      <c r="W652" s="46">
        <v>519</v>
      </c>
      <c r="X652" s="46">
        <v>27</v>
      </c>
      <c r="Y652" s="46">
        <v>32</v>
      </c>
      <c r="Z652" s="46">
        <v>82</v>
      </c>
      <c r="AA652" s="46">
        <v>97</v>
      </c>
      <c r="AB652" s="46">
        <v>62</v>
      </c>
      <c r="AC652" s="46">
        <v>0</v>
      </c>
      <c r="AD652" s="46">
        <v>16</v>
      </c>
      <c r="AE652" s="46">
        <v>49</v>
      </c>
      <c r="AF652" s="46">
        <v>98</v>
      </c>
      <c r="AG652" s="46">
        <v>23</v>
      </c>
      <c r="AH652" s="46">
        <v>33</v>
      </c>
      <c r="AI652" s="46">
        <v>0</v>
      </c>
      <c r="AJ652" s="46">
        <v>300</v>
      </c>
      <c r="AK652" s="46">
        <v>219</v>
      </c>
      <c r="AL652" s="46">
        <v>124</v>
      </c>
      <c r="AM652" s="46">
        <v>0</v>
      </c>
      <c r="AN652" s="46">
        <v>519</v>
      </c>
      <c r="AO652" s="46" t="s">
        <v>12</v>
      </c>
      <c r="AP652" s="46" t="s">
        <v>48</v>
      </c>
      <c r="AR652" s="46" t="s">
        <v>272</v>
      </c>
      <c r="AV652" s="46" t="s">
        <v>255</v>
      </c>
      <c r="AX652" s="46" t="s">
        <v>65</v>
      </c>
      <c r="BD652" s="46" t="s">
        <v>256</v>
      </c>
      <c r="BF652" s="46" t="b">
        <v>1</v>
      </c>
      <c r="BH652" s="46" t="b">
        <v>1</v>
      </c>
      <c r="BL652" s="46" t="b">
        <v>1</v>
      </c>
      <c r="BP652" s="46" t="s">
        <v>237</v>
      </c>
      <c r="BQ652" s="46" t="s">
        <v>242</v>
      </c>
      <c r="BR652" s="46" t="s">
        <v>238</v>
      </c>
      <c r="BS652" s="46" t="s">
        <v>1626</v>
      </c>
      <c r="BT652" s="46" t="s">
        <v>111</v>
      </c>
      <c r="BU652" s="46" t="s">
        <v>1652</v>
      </c>
      <c r="BV652" s="46" t="s">
        <v>1649</v>
      </c>
      <c r="BX652" s="46" t="s">
        <v>1850</v>
      </c>
      <c r="BY652" s="46" t="s">
        <v>1851</v>
      </c>
      <c r="CA652" s="46" t="s">
        <v>244</v>
      </c>
      <c r="CB652" s="46" t="s">
        <v>240</v>
      </c>
      <c r="CC652" s="46" t="s">
        <v>2964</v>
      </c>
      <c r="CD652" s="46" t="s">
        <v>237</v>
      </c>
      <c r="CU652" s="46" t="s">
        <v>237</v>
      </c>
      <c r="DA652" s="46" t="s">
        <v>245</v>
      </c>
      <c r="DB652" s="46" t="s">
        <v>245</v>
      </c>
      <c r="DC652" s="46" t="s">
        <v>245</v>
      </c>
      <c r="DD652" s="46" t="s">
        <v>246</v>
      </c>
      <c r="DE652" s="46" t="s">
        <v>265</v>
      </c>
      <c r="DF652" s="46" t="s">
        <v>245</v>
      </c>
      <c r="DG652" s="46" t="s">
        <v>246</v>
      </c>
      <c r="DH652" s="46" t="s">
        <v>247</v>
      </c>
      <c r="DK652" s="46" t="b">
        <f>vw_ET_Dataset_Public[[#This Row],[Event Location:  State PCODE]]=vw_ET_Dataset_Public[[#This Row],[Arrival from: Admin 1 PCODE]]</f>
        <v>1</v>
      </c>
      <c r="DL652" s="46" t="b">
        <f>vw_ET_Dataset_Public[[#This Row],[Event Location:  County PCODE]]=vw_ET_Dataset_Public[[#This Row],[Arrival from: Admin 2 PCODE]]</f>
        <v>1</v>
      </c>
      <c r="DM652" s="46" t="b">
        <f>vw_ET_Dataset_Public[[#This Row],[Event Location:  Payam PCODE]]=vw_ET_Dataset_Public[[#This Row],[Arrival from: Admin 3 PCODE]]</f>
        <v>1</v>
      </c>
      <c r="DN652" s="46" t="s">
        <v>3390</v>
      </c>
    </row>
    <row r="653" spans="1:118" x14ac:dyDescent="0.35">
      <c r="A653" s="46" t="s">
        <v>2915</v>
      </c>
      <c r="B653" s="47">
        <v>44489</v>
      </c>
      <c r="C653" s="47">
        <v>44474</v>
      </c>
      <c r="D653" s="47">
        <v>44489</v>
      </c>
      <c r="E653" s="46" t="s">
        <v>841</v>
      </c>
      <c r="F653" s="46" t="s">
        <v>57</v>
      </c>
      <c r="G653" s="46" t="s">
        <v>1054</v>
      </c>
      <c r="H653" s="46" t="s">
        <v>100</v>
      </c>
      <c r="I653" s="46" t="s">
        <v>1116</v>
      </c>
      <c r="J653" s="46" t="s">
        <v>1115</v>
      </c>
      <c r="K653" s="46" t="s">
        <v>2916</v>
      </c>
      <c r="L653" s="46" t="s">
        <v>2917</v>
      </c>
      <c r="M653" s="46">
        <v>8.2978500000000004</v>
      </c>
      <c r="N653" s="46">
        <v>30.147449999999999</v>
      </c>
      <c r="O653" s="46" t="s">
        <v>253</v>
      </c>
      <c r="P653" s="46" t="s">
        <v>271</v>
      </c>
      <c r="Q653" s="46" t="s">
        <v>6</v>
      </c>
      <c r="R653" s="46" t="b">
        <v>1</v>
      </c>
      <c r="S653" s="46" t="b">
        <v>0</v>
      </c>
      <c r="T653" s="46" t="b">
        <v>0</v>
      </c>
      <c r="U653" s="46" t="b">
        <v>1</v>
      </c>
      <c r="V653" s="46">
        <v>187</v>
      </c>
      <c r="W653" s="46">
        <v>726</v>
      </c>
      <c r="X653" s="46">
        <v>39</v>
      </c>
      <c r="Y653" s="46">
        <v>89</v>
      </c>
      <c r="Z653" s="46">
        <v>119</v>
      </c>
      <c r="AA653" s="46">
        <v>44</v>
      </c>
      <c r="AB653" s="46">
        <v>25</v>
      </c>
      <c r="AC653" s="46">
        <v>9</v>
      </c>
      <c r="AD653" s="46">
        <v>61</v>
      </c>
      <c r="AE653" s="46">
        <v>64</v>
      </c>
      <c r="AF653" s="46">
        <v>110</v>
      </c>
      <c r="AG653" s="46">
        <v>82</v>
      </c>
      <c r="AH653" s="46">
        <v>58</v>
      </c>
      <c r="AI653" s="46">
        <v>26</v>
      </c>
      <c r="AJ653" s="46">
        <v>325</v>
      </c>
      <c r="AK653" s="46">
        <v>401</v>
      </c>
      <c r="AL653" s="46">
        <v>253</v>
      </c>
      <c r="AM653" s="46">
        <v>35</v>
      </c>
      <c r="AN653" s="46">
        <v>726</v>
      </c>
      <c r="AO653" s="46" t="s">
        <v>12</v>
      </c>
      <c r="AP653" s="46" t="s">
        <v>48</v>
      </c>
      <c r="AR653" s="46" t="s">
        <v>264</v>
      </c>
      <c r="AV653" s="46" t="s">
        <v>255</v>
      </c>
      <c r="AX653" s="46" t="s">
        <v>65</v>
      </c>
      <c r="BD653" s="46" t="s">
        <v>256</v>
      </c>
      <c r="BE653" s="46" t="b">
        <v>0</v>
      </c>
      <c r="BF653" s="46" t="b">
        <v>1</v>
      </c>
      <c r="BG653" s="46" t="b">
        <v>0</v>
      </c>
      <c r="BH653" s="46" t="b">
        <v>0</v>
      </c>
      <c r="BI653" s="46" t="b">
        <v>1</v>
      </c>
      <c r="BJ653" s="46" t="b">
        <v>0</v>
      </c>
      <c r="BK653" s="46" t="b">
        <v>0</v>
      </c>
      <c r="BL653" s="46" t="b">
        <v>0</v>
      </c>
      <c r="BM653" s="46" t="b">
        <v>0</v>
      </c>
      <c r="BO653" s="46" t="b">
        <v>0</v>
      </c>
      <c r="BP653" s="46" t="s">
        <v>237</v>
      </c>
      <c r="BQ653" s="46" t="s">
        <v>242</v>
      </c>
      <c r="BR653" s="46" t="s">
        <v>238</v>
      </c>
      <c r="BS653" s="46" t="s">
        <v>841</v>
      </c>
      <c r="BT653" s="46" t="s">
        <v>57</v>
      </c>
      <c r="BU653" s="46" t="s">
        <v>1054</v>
      </c>
      <c r="BV653" s="46" t="s">
        <v>100</v>
      </c>
      <c r="BX653" s="46" t="s">
        <v>1115</v>
      </c>
      <c r="BY653" s="46" t="s">
        <v>1116</v>
      </c>
      <c r="CA653" s="46" t="s">
        <v>2916</v>
      </c>
      <c r="CB653" s="46" t="s">
        <v>2917</v>
      </c>
      <c r="CC653" s="46" t="s">
        <v>1115</v>
      </c>
      <c r="CD653" s="46" t="s">
        <v>237</v>
      </c>
      <c r="CU653" s="46" t="s">
        <v>264</v>
      </c>
      <c r="DA653" s="46" t="s">
        <v>246</v>
      </c>
      <c r="DB653" s="46" t="s">
        <v>245</v>
      </c>
      <c r="DC653" s="46" t="s">
        <v>245</v>
      </c>
      <c r="DD653" s="46" t="s">
        <v>246</v>
      </c>
      <c r="DE653" s="46" t="s">
        <v>245</v>
      </c>
      <c r="DF653" s="46" t="s">
        <v>245</v>
      </c>
      <c r="DG653" s="46" t="s">
        <v>246</v>
      </c>
      <c r="DH653" s="46" t="s">
        <v>247</v>
      </c>
      <c r="DK653" s="46" t="b">
        <f>vw_ET_Dataset_Public[[#This Row],[Event Location:  State PCODE]]=vw_ET_Dataset_Public[[#This Row],[Arrival from: Admin 1 PCODE]]</f>
        <v>1</v>
      </c>
      <c r="DL653" s="46" t="b">
        <f>vw_ET_Dataset_Public[[#This Row],[Event Location:  County PCODE]]=vw_ET_Dataset_Public[[#This Row],[Arrival from: Admin 2 PCODE]]</f>
        <v>1</v>
      </c>
      <c r="DM653" s="46" t="b">
        <f>vw_ET_Dataset_Public[[#This Row],[Event Location:  Payam PCODE]]=vw_ET_Dataset_Public[[#This Row],[Arrival from: Admin 3 PCODE]]</f>
        <v>1</v>
      </c>
      <c r="DN653" s="46" t="s">
        <v>3390</v>
      </c>
    </row>
    <row r="654" spans="1:118" x14ac:dyDescent="0.35">
      <c r="A654" s="46" t="s">
        <v>2855</v>
      </c>
      <c r="B654" s="47">
        <v>44489</v>
      </c>
      <c r="C654" s="47">
        <v>44474</v>
      </c>
      <c r="D654" s="47">
        <v>44489</v>
      </c>
      <c r="E654" s="46" t="s">
        <v>1626</v>
      </c>
      <c r="F654" s="46" t="s">
        <v>111</v>
      </c>
      <c r="G654" s="46" t="s">
        <v>2537</v>
      </c>
      <c r="H654" s="46" t="s">
        <v>114</v>
      </c>
      <c r="I654" s="46" t="s">
        <v>2844</v>
      </c>
      <c r="J654" s="46" t="s">
        <v>2843</v>
      </c>
      <c r="K654" s="46" t="s">
        <v>3219</v>
      </c>
      <c r="L654" s="46" t="s">
        <v>2856</v>
      </c>
      <c r="M654" s="46">
        <v>9.1039999999999992</v>
      </c>
      <c r="N654" s="46">
        <v>28.504000000000001</v>
      </c>
      <c r="O654" s="46" t="s">
        <v>253</v>
      </c>
      <c r="P654" s="46" t="s">
        <v>302</v>
      </c>
      <c r="Q654" s="46" t="s">
        <v>6</v>
      </c>
      <c r="R654" s="46" t="b">
        <v>1</v>
      </c>
      <c r="V654" s="46">
        <v>65</v>
      </c>
      <c r="W654" s="46">
        <v>390</v>
      </c>
      <c r="X654" s="46">
        <v>11</v>
      </c>
      <c r="Y654" s="46">
        <v>32</v>
      </c>
      <c r="Z654" s="46">
        <v>47</v>
      </c>
      <c r="AA654" s="46">
        <v>50</v>
      </c>
      <c r="AB654" s="46">
        <v>22</v>
      </c>
      <c r="AC654" s="46">
        <v>23</v>
      </c>
      <c r="AD654" s="46">
        <v>15</v>
      </c>
      <c r="AE654" s="46">
        <v>29</v>
      </c>
      <c r="AF654" s="46">
        <v>51</v>
      </c>
      <c r="AG654" s="46">
        <v>60</v>
      </c>
      <c r="AH654" s="46">
        <v>24</v>
      </c>
      <c r="AI654" s="46">
        <v>26</v>
      </c>
      <c r="AJ654" s="46">
        <v>185</v>
      </c>
      <c r="AK654" s="46">
        <v>205</v>
      </c>
      <c r="AL654" s="46">
        <v>87</v>
      </c>
      <c r="AM654" s="46">
        <v>49</v>
      </c>
      <c r="AN654" s="46">
        <v>390</v>
      </c>
      <c r="AO654" s="46" t="s">
        <v>12</v>
      </c>
      <c r="AP654" s="46" t="s">
        <v>48</v>
      </c>
      <c r="AR654" s="46" t="s">
        <v>272</v>
      </c>
      <c r="AV654" s="46" t="s">
        <v>255</v>
      </c>
      <c r="AX654" s="46" t="s">
        <v>65</v>
      </c>
      <c r="BD654" s="46" t="s">
        <v>256</v>
      </c>
      <c r="BE654" s="46" t="b">
        <v>1</v>
      </c>
      <c r="BF654" s="46" t="b">
        <v>1</v>
      </c>
      <c r="BL654" s="46" t="b">
        <v>1</v>
      </c>
      <c r="BP654" s="46" t="s">
        <v>237</v>
      </c>
      <c r="BQ654" s="46" t="s">
        <v>242</v>
      </c>
      <c r="BR654" s="46" t="s">
        <v>238</v>
      </c>
      <c r="BS654" s="46" t="s">
        <v>1626</v>
      </c>
      <c r="BT654" s="46" t="s">
        <v>111</v>
      </c>
      <c r="BU654" s="46" t="s">
        <v>2537</v>
      </c>
      <c r="BV654" s="46" t="s">
        <v>114</v>
      </c>
      <c r="BX654" s="46" t="s">
        <v>352</v>
      </c>
      <c r="BY654" s="46" t="s">
        <v>244</v>
      </c>
      <c r="BZ654" s="46" t="s">
        <v>2843</v>
      </c>
      <c r="CA654" s="46" t="s">
        <v>244</v>
      </c>
      <c r="CB654" s="46" t="s">
        <v>240</v>
      </c>
      <c r="CC654" s="46" t="s">
        <v>2857</v>
      </c>
      <c r="CD654" s="46" t="s">
        <v>237</v>
      </c>
      <c r="CU654" s="46" t="s">
        <v>256</v>
      </c>
      <c r="CV654" s="46">
        <v>425</v>
      </c>
      <c r="CW654" s="46">
        <v>2550</v>
      </c>
      <c r="CX654" s="46" t="s">
        <v>272</v>
      </c>
      <c r="CY654" s="46" t="s">
        <v>2279</v>
      </c>
      <c r="DA654" s="46" t="s">
        <v>245</v>
      </c>
      <c r="DB654" s="46" t="s">
        <v>245</v>
      </c>
      <c r="DC654" s="46" t="s">
        <v>245</v>
      </c>
      <c r="DD654" s="46" t="s">
        <v>246</v>
      </c>
      <c r="DE654" s="46" t="s">
        <v>246</v>
      </c>
      <c r="DF654" s="46" t="s">
        <v>245</v>
      </c>
      <c r="DG654" s="46" t="s">
        <v>246</v>
      </c>
      <c r="DH654" s="46" t="s">
        <v>247</v>
      </c>
      <c r="DK654" s="46" t="b">
        <f>vw_ET_Dataset_Public[[#This Row],[Event Location:  State PCODE]]=vw_ET_Dataset_Public[[#This Row],[Arrival from: Admin 1 PCODE]]</f>
        <v>1</v>
      </c>
      <c r="DL654" s="46" t="b">
        <f>vw_ET_Dataset_Public[[#This Row],[Event Location:  County PCODE]]=vw_ET_Dataset_Public[[#This Row],[Arrival from: Admin 2 PCODE]]</f>
        <v>1</v>
      </c>
      <c r="DM654" s="46" t="b">
        <f>vw_ET_Dataset_Public[[#This Row],[Event Location:  Payam PCODE]]=vw_ET_Dataset_Public[[#This Row],[Arrival from: Admin 3 PCODE]]</f>
        <v>0</v>
      </c>
      <c r="DN654" s="46" t="s">
        <v>3391</v>
      </c>
    </row>
    <row r="655" spans="1:118" x14ac:dyDescent="0.35">
      <c r="A655" s="46" t="s">
        <v>2842</v>
      </c>
      <c r="B655" s="47">
        <v>44489</v>
      </c>
      <c r="C655" s="47">
        <v>44474</v>
      </c>
      <c r="D655" s="47">
        <v>44489</v>
      </c>
      <c r="E655" s="46" t="s">
        <v>1626</v>
      </c>
      <c r="F655" s="46" t="s">
        <v>111</v>
      </c>
      <c r="G655" s="46" t="s">
        <v>2537</v>
      </c>
      <c r="H655" s="46" t="s">
        <v>114</v>
      </c>
      <c r="I655" s="46" t="s">
        <v>2844</v>
      </c>
      <c r="J655" s="46" t="s">
        <v>2843</v>
      </c>
      <c r="K655" s="46" t="s">
        <v>3221</v>
      </c>
      <c r="L655" s="46" t="s">
        <v>2845</v>
      </c>
      <c r="M655" s="46">
        <v>9.1940000000000008</v>
      </c>
      <c r="N655" s="46">
        <v>28.609000000000002</v>
      </c>
      <c r="O655" s="46" t="s">
        <v>253</v>
      </c>
      <c r="P655" s="46" t="s">
        <v>302</v>
      </c>
      <c r="Q655" s="46" t="s">
        <v>6</v>
      </c>
      <c r="R655" s="46" t="b">
        <v>1</v>
      </c>
      <c r="S655" s="46" t="b">
        <v>1</v>
      </c>
      <c r="V655" s="46">
        <v>51</v>
      </c>
      <c r="W655" s="46">
        <v>306</v>
      </c>
      <c r="X655" s="46">
        <v>14</v>
      </c>
      <c r="Y655" s="46">
        <v>20</v>
      </c>
      <c r="Z655" s="46">
        <v>43</v>
      </c>
      <c r="AA655" s="46">
        <v>34</v>
      </c>
      <c r="AB655" s="46">
        <v>21</v>
      </c>
      <c r="AC655" s="46">
        <v>17</v>
      </c>
      <c r="AD655" s="46">
        <v>19</v>
      </c>
      <c r="AE655" s="46">
        <v>27</v>
      </c>
      <c r="AF655" s="46">
        <v>50</v>
      </c>
      <c r="AG655" s="46">
        <v>26</v>
      </c>
      <c r="AH655" s="46">
        <v>24</v>
      </c>
      <c r="AI655" s="46">
        <v>11</v>
      </c>
      <c r="AJ655" s="46">
        <v>149</v>
      </c>
      <c r="AK655" s="46">
        <v>157</v>
      </c>
      <c r="AL655" s="46">
        <v>80</v>
      </c>
      <c r="AM655" s="46">
        <v>28</v>
      </c>
      <c r="AN655" s="46">
        <v>306</v>
      </c>
      <c r="AO655" s="46" t="s">
        <v>12</v>
      </c>
      <c r="AP655" s="46" t="s">
        <v>48</v>
      </c>
      <c r="AR655" s="46" t="s">
        <v>272</v>
      </c>
      <c r="AV655" s="46" t="s">
        <v>255</v>
      </c>
      <c r="AX655" s="46" t="s">
        <v>65</v>
      </c>
      <c r="BD655" s="46" t="s">
        <v>256</v>
      </c>
      <c r="BE655" s="46" t="b">
        <v>1</v>
      </c>
      <c r="BF655" s="46" t="b">
        <v>1</v>
      </c>
      <c r="BL655" s="46" t="b">
        <v>1</v>
      </c>
      <c r="BP655" s="46" t="s">
        <v>237</v>
      </c>
      <c r="BQ655" s="46" t="s">
        <v>242</v>
      </c>
      <c r="BR655" s="46" t="s">
        <v>238</v>
      </c>
      <c r="BS655" s="46" t="s">
        <v>1626</v>
      </c>
      <c r="BT655" s="46" t="s">
        <v>111</v>
      </c>
      <c r="BU655" s="46" t="s">
        <v>2537</v>
      </c>
      <c r="BV655" s="46" t="s">
        <v>114</v>
      </c>
      <c r="BX655" s="46" t="s">
        <v>2843</v>
      </c>
      <c r="BY655" s="46" t="s">
        <v>2844</v>
      </c>
      <c r="CA655" s="46" t="s">
        <v>244</v>
      </c>
      <c r="CB655" s="46" t="s">
        <v>240</v>
      </c>
      <c r="CC655" s="46" t="s">
        <v>2846</v>
      </c>
      <c r="CD655" s="46" t="s">
        <v>237</v>
      </c>
      <c r="CU655" s="46" t="s">
        <v>256</v>
      </c>
      <c r="CV655" s="46">
        <v>216</v>
      </c>
      <c r="CW655" s="46">
        <v>1296</v>
      </c>
      <c r="CX655" s="46" t="s">
        <v>272</v>
      </c>
      <c r="CY655" s="46" t="s">
        <v>2279</v>
      </c>
      <c r="DA655" s="46" t="s">
        <v>245</v>
      </c>
      <c r="DB655" s="46" t="s">
        <v>245</v>
      </c>
      <c r="DC655" s="46" t="s">
        <v>245</v>
      </c>
      <c r="DD655" s="46" t="s">
        <v>265</v>
      </c>
      <c r="DE655" s="46" t="s">
        <v>246</v>
      </c>
      <c r="DF655" s="46" t="s">
        <v>265</v>
      </c>
      <c r="DG655" s="46" t="s">
        <v>246</v>
      </c>
      <c r="DH655" s="46" t="s">
        <v>247</v>
      </c>
      <c r="DK655" s="46" t="b">
        <f>vw_ET_Dataset_Public[[#This Row],[Event Location:  State PCODE]]=vw_ET_Dataset_Public[[#This Row],[Arrival from: Admin 1 PCODE]]</f>
        <v>1</v>
      </c>
      <c r="DL655" s="46" t="b">
        <f>vw_ET_Dataset_Public[[#This Row],[Event Location:  County PCODE]]=vw_ET_Dataset_Public[[#This Row],[Arrival from: Admin 2 PCODE]]</f>
        <v>1</v>
      </c>
      <c r="DM655" s="46" t="b">
        <f>vw_ET_Dataset_Public[[#This Row],[Event Location:  Payam PCODE]]=vw_ET_Dataset_Public[[#This Row],[Arrival from: Admin 3 PCODE]]</f>
        <v>1</v>
      </c>
      <c r="DN655" s="46" t="s">
        <v>3390</v>
      </c>
    </row>
    <row r="656" spans="1:118" x14ac:dyDescent="0.35">
      <c r="A656" s="46" t="s">
        <v>2847</v>
      </c>
      <c r="B656" s="47">
        <v>44489</v>
      </c>
      <c r="C656" s="47">
        <v>44475</v>
      </c>
      <c r="D656" s="47">
        <v>44489</v>
      </c>
      <c r="E656" s="46" t="s">
        <v>1626</v>
      </c>
      <c r="F656" s="46" t="s">
        <v>111</v>
      </c>
      <c r="G656" s="46" t="s">
        <v>2537</v>
      </c>
      <c r="H656" s="46" t="s">
        <v>114</v>
      </c>
      <c r="I656" s="46" t="s">
        <v>2844</v>
      </c>
      <c r="J656" s="46" t="s">
        <v>2843</v>
      </c>
      <c r="K656" s="46" t="s">
        <v>3371</v>
      </c>
      <c r="L656" s="46" t="s">
        <v>1836</v>
      </c>
      <c r="M656" s="46">
        <v>8.9410000000000007</v>
      </c>
      <c r="N656" s="46">
        <v>28.626999999999999</v>
      </c>
      <c r="O656" s="46" t="s">
        <v>253</v>
      </c>
      <c r="P656" s="46" t="s">
        <v>302</v>
      </c>
      <c r="Q656" s="46" t="s">
        <v>6</v>
      </c>
      <c r="R656" s="46" t="b">
        <v>1</v>
      </c>
      <c r="V656" s="46">
        <v>60</v>
      </c>
      <c r="W656" s="46">
        <v>360</v>
      </c>
      <c r="X656" s="46">
        <v>13</v>
      </c>
      <c r="Y656" s="46">
        <v>32</v>
      </c>
      <c r="Z656" s="46">
        <v>47</v>
      </c>
      <c r="AA656" s="46">
        <v>32</v>
      </c>
      <c r="AB656" s="46">
        <v>25</v>
      </c>
      <c r="AC656" s="46">
        <v>19</v>
      </c>
      <c r="AD656" s="46">
        <v>18</v>
      </c>
      <c r="AE656" s="46">
        <v>38</v>
      </c>
      <c r="AF656" s="46">
        <v>50</v>
      </c>
      <c r="AG656" s="46">
        <v>41</v>
      </c>
      <c r="AH656" s="46">
        <v>31</v>
      </c>
      <c r="AI656" s="46">
        <v>14</v>
      </c>
      <c r="AJ656" s="46">
        <v>168</v>
      </c>
      <c r="AK656" s="46">
        <v>192</v>
      </c>
      <c r="AL656" s="46">
        <v>101</v>
      </c>
      <c r="AM656" s="46">
        <v>33</v>
      </c>
      <c r="AN656" s="46">
        <v>360</v>
      </c>
      <c r="AO656" s="46" t="s">
        <v>12</v>
      </c>
      <c r="AP656" s="46" t="s">
        <v>48</v>
      </c>
      <c r="AR656" s="46" t="s">
        <v>272</v>
      </c>
      <c r="AV656" s="46" t="s">
        <v>255</v>
      </c>
      <c r="AX656" s="46" t="s">
        <v>65</v>
      </c>
      <c r="BD656" s="46" t="s">
        <v>256</v>
      </c>
      <c r="BE656" s="46" t="b">
        <v>1</v>
      </c>
      <c r="BF656" s="46" t="b">
        <v>1</v>
      </c>
      <c r="BL656" s="46" t="b">
        <v>1</v>
      </c>
      <c r="BP656" s="46" t="s">
        <v>237</v>
      </c>
      <c r="BQ656" s="46" t="s">
        <v>242</v>
      </c>
      <c r="BR656" s="46" t="s">
        <v>238</v>
      </c>
      <c r="BS656" s="46" t="s">
        <v>1626</v>
      </c>
      <c r="BT656" s="46" t="s">
        <v>111</v>
      </c>
      <c r="BU656" s="46" t="s">
        <v>2537</v>
      </c>
      <c r="BV656" s="46" t="s">
        <v>114</v>
      </c>
      <c r="BX656" s="46" t="s">
        <v>2843</v>
      </c>
      <c r="BY656" s="46" t="s">
        <v>2844</v>
      </c>
      <c r="CA656" s="46" t="s">
        <v>244</v>
      </c>
      <c r="CB656" s="46" t="s">
        <v>240</v>
      </c>
      <c r="CC656" s="46" t="s">
        <v>2848</v>
      </c>
      <c r="CD656" s="46" t="s">
        <v>237</v>
      </c>
      <c r="CU656" s="46" t="s">
        <v>256</v>
      </c>
      <c r="CV656" s="46">
        <v>200</v>
      </c>
      <c r="CW656" s="46">
        <v>1200</v>
      </c>
      <c r="CX656" s="46" t="s">
        <v>272</v>
      </c>
      <c r="CY656" s="46" t="s">
        <v>2279</v>
      </c>
      <c r="DA656" s="46" t="s">
        <v>245</v>
      </c>
      <c r="DB656" s="46" t="s">
        <v>265</v>
      </c>
      <c r="DC656" s="46" t="s">
        <v>245</v>
      </c>
      <c r="DD656" s="46" t="s">
        <v>265</v>
      </c>
      <c r="DE656" s="46" t="s">
        <v>246</v>
      </c>
      <c r="DF656" s="46" t="s">
        <v>245</v>
      </c>
      <c r="DG656" s="46" t="s">
        <v>246</v>
      </c>
      <c r="DH656" s="46" t="s">
        <v>247</v>
      </c>
      <c r="DK656" s="46" t="b">
        <f>vw_ET_Dataset_Public[[#This Row],[Event Location:  State PCODE]]=vw_ET_Dataset_Public[[#This Row],[Arrival from: Admin 1 PCODE]]</f>
        <v>1</v>
      </c>
      <c r="DL656" s="46" t="b">
        <f>vw_ET_Dataset_Public[[#This Row],[Event Location:  County PCODE]]=vw_ET_Dataset_Public[[#This Row],[Arrival from: Admin 2 PCODE]]</f>
        <v>1</v>
      </c>
      <c r="DM656" s="46" t="b">
        <f>vw_ET_Dataset_Public[[#This Row],[Event Location:  Payam PCODE]]=vw_ET_Dataset_Public[[#This Row],[Arrival from: Admin 3 PCODE]]</f>
        <v>1</v>
      </c>
      <c r="DN656" s="46" t="s">
        <v>3390</v>
      </c>
    </row>
    <row r="657" spans="1:118" x14ac:dyDescent="0.35">
      <c r="A657" s="46" t="s">
        <v>2555</v>
      </c>
      <c r="B657" s="47">
        <v>44490</v>
      </c>
      <c r="C657" s="47">
        <v>44412</v>
      </c>
      <c r="D657" s="47">
        <v>44452</v>
      </c>
      <c r="E657" s="46" t="s">
        <v>902</v>
      </c>
      <c r="F657" s="46" t="s">
        <v>62</v>
      </c>
      <c r="G657" s="46" t="s">
        <v>903</v>
      </c>
      <c r="H657" s="46" t="s">
        <v>63</v>
      </c>
      <c r="I657" s="46" t="s">
        <v>2557</v>
      </c>
      <c r="J657" s="46" t="s">
        <v>2556</v>
      </c>
      <c r="K657" s="46" t="s">
        <v>2558</v>
      </c>
      <c r="L657" s="46" t="s">
        <v>2559</v>
      </c>
      <c r="M657" s="46">
        <v>8.6055689999999991</v>
      </c>
      <c r="N657" s="46">
        <v>27.290561</v>
      </c>
      <c r="O657" s="46" t="s">
        <v>232</v>
      </c>
      <c r="P657" s="46" t="s">
        <v>233</v>
      </c>
      <c r="Q657" s="46" t="s">
        <v>6</v>
      </c>
      <c r="R657" s="46" t="b">
        <v>0</v>
      </c>
      <c r="S657" s="46" t="b">
        <v>0</v>
      </c>
      <c r="T657" s="46" t="b">
        <v>0</v>
      </c>
      <c r="U657" s="46" t="b">
        <v>1</v>
      </c>
      <c r="V657" s="46">
        <v>1220</v>
      </c>
      <c r="W657" s="46">
        <v>6100</v>
      </c>
      <c r="X657" s="46">
        <v>384</v>
      </c>
      <c r="Y657" s="46">
        <v>576</v>
      </c>
      <c r="Z657" s="46">
        <v>619</v>
      </c>
      <c r="AA657" s="46">
        <v>402</v>
      </c>
      <c r="AB657" s="46">
        <v>160</v>
      </c>
      <c r="AC657" s="46">
        <v>89</v>
      </c>
      <c r="AD657" s="46">
        <v>468</v>
      </c>
      <c r="AE657" s="46">
        <v>772</v>
      </c>
      <c r="AF657" s="46">
        <v>989</v>
      </c>
      <c r="AG657" s="46">
        <v>787</v>
      </c>
      <c r="AH657" s="46">
        <v>558</v>
      </c>
      <c r="AI657" s="46">
        <v>296</v>
      </c>
      <c r="AJ657" s="46">
        <v>2230</v>
      </c>
      <c r="AK657" s="46">
        <v>3870</v>
      </c>
      <c r="AL657" s="46">
        <v>2200</v>
      </c>
      <c r="AM657" s="46">
        <v>385</v>
      </c>
      <c r="AN657" s="46">
        <v>6100</v>
      </c>
      <c r="AO657" s="46" t="s">
        <v>12</v>
      </c>
      <c r="AP657" s="46" t="s">
        <v>48</v>
      </c>
      <c r="AR657" s="46" t="s">
        <v>272</v>
      </c>
      <c r="AV657" s="46" t="s">
        <v>255</v>
      </c>
      <c r="AX657" s="46" t="s">
        <v>65</v>
      </c>
      <c r="BD657" s="46" t="s">
        <v>237</v>
      </c>
      <c r="BE657" s="46" t="b">
        <v>0</v>
      </c>
      <c r="BF657" s="46" t="b">
        <v>0</v>
      </c>
      <c r="BG657" s="46" t="b">
        <v>0</v>
      </c>
      <c r="BH657" s="46" t="b">
        <v>0</v>
      </c>
      <c r="BI657" s="46" t="b">
        <v>0</v>
      </c>
      <c r="BJ657" s="46" t="b">
        <v>0</v>
      </c>
      <c r="BK657" s="46" t="b">
        <v>0</v>
      </c>
      <c r="BL657" s="46" t="b">
        <v>0</v>
      </c>
      <c r="BM657" s="46" t="b">
        <v>0</v>
      </c>
      <c r="BO657" s="46" t="b">
        <v>0</v>
      </c>
      <c r="BP657" s="46" t="s">
        <v>237</v>
      </c>
      <c r="BQ657" s="46" t="s">
        <v>242</v>
      </c>
      <c r="BR657" s="46" t="s">
        <v>238</v>
      </c>
      <c r="BS657" s="46" t="s">
        <v>902</v>
      </c>
      <c r="BT657" s="46" t="s">
        <v>62</v>
      </c>
      <c r="BU657" s="46" t="s">
        <v>903</v>
      </c>
      <c r="BV657" s="46" t="s">
        <v>63</v>
      </c>
      <c r="BX657" s="46" t="s">
        <v>2556</v>
      </c>
      <c r="BY657" s="46" t="s">
        <v>2557</v>
      </c>
      <c r="CA657" s="46" t="s">
        <v>2558</v>
      </c>
      <c r="CB657" s="46" t="s">
        <v>2559</v>
      </c>
      <c r="CC657" s="46" t="s">
        <v>2556</v>
      </c>
      <c r="CD657" s="46" t="s">
        <v>237</v>
      </c>
      <c r="CU657" s="46" t="s">
        <v>264</v>
      </c>
      <c r="DA657" s="46" t="s">
        <v>245</v>
      </c>
      <c r="DB657" s="46" t="s">
        <v>245</v>
      </c>
      <c r="DC657" s="46" t="s">
        <v>245</v>
      </c>
      <c r="DD657" s="46" t="s">
        <v>265</v>
      </c>
      <c r="DE657" s="46" t="s">
        <v>265</v>
      </c>
      <c r="DF657" s="46" t="s">
        <v>245</v>
      </c>
      <c r="DG657" s="46" t="s">
        <v>246</v>
      </c>
      <c r="DH657" s="46" t="s">
        <v>247</v>
      </c>
      <c r="DK657" s="46" t="b">
        <f>vw_ET_Dataset_Public[[#This Row],[Event Location:  State PCODE]]=vw_ET_Dataset_Public[[#This Row],[Arrival from: Admin 1 PCODE]]</f>
        <v>1</v>
      </c>
      <c r="DL657" s="46" t="b">
        <f>vw_ET_Dataset_Public[[#This Row],[Event Location:  County PCODE]]=vw_ET_Dataset_Public[[#This Row],[Arrival from: Admin 2 PCODE]]</f>
        <v>1</v>
      </c>
      <c r="DM657" s="46" t="b">
        <f>vw_ET_Dataset_Public[[#This Row],[Event Location:  Payam PCODE]]=vw_ET_Dataset_Public[[#This Row],[Arrival from: Admin 3 PCODE]]</f>
        <v>1</v>
      </c>
      <c r="DN657" s="46" t="s">
        <v>3390</v>
      </c>
    </row>
    <row r="658" spans="1:118" x14ac:dyDescent="0.35">
      <c r="A658" s="46" t="s">
        <v>2849</v>
      </c>
      <c r="B658" s="47">
        <v>44490</v>
      </c>
      <c r="C658" s="47">
        <v>44477</v>
      </c>
      <c r="D658" s="47">
        <v>44490</v>
      </c>
      <c r="E658" s="46" t="s">
        <v>1626</v>
      </c>
      <c r="F658" s="46" t="s">
        <v>111</v>
      </c>
      <c r="G658" s="46" t="s">
        <v>2537</v>
      </c>
      <c r="H658" s="46" t="s">
        <v>114</v>
      </c>
      <c r="I658" s="46" t="s">
        <v>2844</v>
      </c>
      <c r="J658" s="46" t="s">
        <v>2843</v>
      </c>
      <c r="K658" s="46" t="s">
        <v>3202</v>
      </c>
      <c r="L658" s="46" t="s">
        <v>2850</v>
      </c>
      <c r="M658" s="46">
        <v>9.1020000000000003</v>
      </c>
      <c r="N658" s="46">
        <v>28.56</v>
      </c>
      <c r="O658" s="46" t="s">
        <v>253</v>
      </c>
      <c r="P658" s="46" t="s">
        <v>302</v>
      </c>
      <c r="Q658" s="46" t="s">
        <v>6</v>
      </c>
      <c r="R658" s="46" t="b">
        <v>1</v>
      </c>
      <c r="V658" s="46">
        <v>93</v>
      </c>
      <c r="W658" s="46">
        <v>465</v>
      </c>
      <c r="X658" s="46">
        <v>12</v>
      </c>
      <c r="Y658" s="46">
        <v>22</v>
      </c>
      <c r="Z658" s="46">
        <v>35</v>
      </c>
      <c r="AA658" s="46">
        <v>54</v>
      </c>
      <c r="AB658" s="46">
        <v>17</v>
      </c>
      <c r="AC658" s="46">
        <v>0</v>
      </c>
      <c r="AD658" s="46">
        <v>23</v>
      </c>
      <c r="AE658" s="46">
        <v>27</v>
      </c>
      <c r="AF658" s="46">
        <v>75</v>
      </c>
      <c r="AG658" s="46">
        <v>150</v>
      </c>
      <c r="AH658" s="46">
        <v>50</v>
      </c>
      <c r="AI658" s="46">
        <v>0</v>
      </c>
      <c r="AJ658" s="46">
        <v>140</v>
      </c>
      <c r="AK658" s="46">
        <v>325</v>
      </c>
      <c r="AL658" s="46">
        <v>84</v>
      </c>
      <c r="AM658" s="46">
        <v>0</v>
      </c>
      <c r="AN658" s="46">
        <v>465</v>
      </c>
      <c r="AO658" s="46" t="s">
        <v>12</v>
      </c>
      <c r="AP658" s="46" t="s">
        <v>48</v>
      </c>
      <c r="AR658" s="46" t="s">
        <v>272</v>
      </c>
      <c r="AV658" s="46" t="s">
        <v>255</v>
      </c>
      <c r="AX658" s="46" t="s">
        <v>65</v>
      </c>
      <c r="BD658" s="46" t="s">
        <v>256</v>
      </c>
      <c r="BE658" s="46" t="b">
        <v>1</v>
      </c>
      <c r="BF658" s="46" t="b">
        <v>1</v>
      </c>
      <c r="BP658" s="46" t="s">
        <v>237</v>
      </c>
      <c r="BQ658" s="46" t="s">
        <v>242</v>
      </c>
      <c r="BR658" s="46" t="s">
        <v>238</v>
      </c>
      <c r="BS658" s="46" t="s">
        <v>1626</v>
      </c>
      <c r="BT658" s="46" t="s">
        <v>111</v>
      </c>
      <c r="BU658" s="46" t="s">
        <v>2537</v>
      </c>
      <c r="BV658" s="46" t="s">
        <v>114</v>
      </c>
      <c r="BX658" s="46" t="s">
        <v>2843</v>
      </c>
      <c r="BY658" s="46" t="s">
        <v>2844</v>
      </c>
      <c r="CA658" s="46" t="s">
        <v>3202</v>
      </c>
      <c r="CB658" s="46" t="s">
        <v>2850</v>
      </c>
      <c r="CC658" s="46" t="s">
        <v>2851</v>
      </c>
      <c r="CD658" s="46" t="s">
        <v>237</v>
      </c>
      <c r="CU658" s="46" t="s">
        <v>256</v>
      </c>
      <c r="CV658" s="46">
        <v>321</v>
      </c>
      <c r="CW658" s="46">
        <v>1926</v>
      </c>
      <c r="CX658" s="46" t="s">
        <v>272</v>
      </c>
      <c r="CY658" s="46" t="s">
        <v>2279</v>
      </c>
      <c r="DA658" s="46" t="s">
        <v>245</v>
      </c>
      <c r="DB658" s="46" t="s">
        <v>245</v>
      </c>
      <c r="DC658" s="46" t="s">
        <v>265</v>
      </c>
      <c r="DD658" s="46" t="s">
        <v>265</v>
      </c>
      <c r="DE658" s="46" t="s">
        <v>246</v>
      </c>
      <c r="DF658" s="46" t="s">
        <v>245</v>
      </c>
      <c r="DG658" s="46" t="s">
        <v>246</v>
      </c>
      <c r="DH658" s="46" t="s">
        <v>247</v>
      </c>
      <c r="DK658" s="46" t="b">
        <f>vw_ET_Dataset_Public[[#This Row],[Event Location:  State PCODE]]=vw_ET_Dataset_Public[[#This Row],[Arrival from: Admin 1 PCODE]]</f>
        <v>1</v>
      </c>
      <c r="DL658" s="46" t="b">
        <f>vw_ET_Dataset_Public[[#This Row],[Event Location:  County PCODE]]=vw_ET_Dataset_Public[[#This Row],[Arrival from: Admin 2 PCODE]]</f>
        <v>1</v>
      </c>
      <c r="DM658" s="46" t="b">
        <f>vw_ET_Dataset_Public[[#This Row],[Event Location:  Payam PCODE]]=vw_ET_Dataset_Public[[#This Row],[Arrival from: Admin 3 PCODE]]</f>
        <v>1</v>
      </c>
      <c r="DN658" s="46" t="s">
        <v>3390</v>
      </c>
    </row>
    <row r="659" spans="1:118" x14ac:dyDescent="0.35">
      <c r="A659" s="46" t="s">
        <v>2852</v>
      </c>
      <c r="B659" s="47">
        <v>44490</v>
      </c>
      <c r="C659" s="47">
        <v>44477</v>
      </c>
      <c r="D659" s="47">
        <v>44490</v>
      </c>
      <c r="E659" s="46" t="s">
        <v>1626</v>
      </c>
      <c r="F659" s="46" t="s">
        <v>111</v>
      </c>
      <c r="G659" s="46" t="s">
        <v>2537</v>
      </c>
      <c r="H659" s="46" t="s">
        <v>114</v>
      </c>
      <c r="I659" s="46" t="s">
        <v>2844</v>
      </c>
      <c r="J659" s="46" t="s">
        <v>2843</v>
      </c>
      <c r="K659" s="46" t="s">
        <v>3220</v>
      </c>
      <c r="L659" s="46" t="s">
        <v>2853</v>
      </c>
      <c r="M659" s="46">
        <v>9.1120000000000001</v>
      </c>
      <c r="N659" s="46">
        <v>28.641999999999999</v>
      </c>
      <c r="O659" s="46" t="s">
        <v>253</v>
      </c>
      <c r="P659" s="46" t="s">
        <v>302</v>
      </c>
      <c r="Q659" s="46" t="s">
        <v>6</v>
      </c>
      <c r="R659" s="46" t="b">
        <v>1</v>
      </c>
      <c r="V659" s="46">
        <v>52</v>
      </c>
      <c r="W659" s="46">
        <v>312</v>
      </c>
      <c r="X659" s="46">
        <v>4</v>
      </c>
      <c r="Y659" s="46">
        <v>18</v>
      </c>
      <c r="Z659" s="46">
        <v>35</v>
      </c>
      <c r="AA659" s="46">
        <v>49</v>
      </c>
      <c r="AB659" s="46">
        <v>31</v>
      </c>
      <c r="AC659" s="46">
        <v>13</v>
      </c>
      <c r="AD659" s="46">
        <v>17</v>
      </c>
      <c r="AE659" s="46">
        <v>23</v>
      </c>
      <c r="AF659" s="46">
        <v>32</v>
      </c>
      <c r="AG659" s="46">
        <v>57</v>
      </c>
      <c r="AH659" s="46">
        <v>24</v>
      </c>
      <c r="AI659" s="46">
        <v>9</v>
      </c>
      <c r="AJ659" s="46">
        <v>150</v>
      </c>
      <c r="AK659" s="46">
        <v>162</v>
      </c>
      <c r="AL659" s="46">
        <v>62</v>
      </c>
      <c r="AM659" s="46">
        <v>22</v>
      </c>
      <c r="AN659" s="46">
        <v>312</v>
      </c>
      <c r="AO659" s="46" t="s">
        <v>12</v>
      </c>
      <c r="AP659" s="46" t="s">
        <v>48</v>
      </c>
      <c r="AR659" s="46" t="s">
        <v>272</v>
      </c>
      <c r="AV659" s="46" t="s">
        <v>255</v>
      </c>
      <c r="AX659" s="46" t="s">
        <v>65</v>
      </c>
      <c r="BD659" s="46" t="s">
        <v>256</v>
      </c>
      <c r="BE659" s="46" t="b">
        <v>1</v>
      </c>
      <c r="BF659" s="46" t="b">
        <v>1</v>
      </c>
      <c r="BL659" s="46" t="b">
        <v>1</v>
      </c>
      <c r="BP659" s="46" t="s">
        <v>237</v>
      </c>
      <c r="BQ659" s="46" t="s">
        <v>242</v>
      </c>
      <c r="BR659" s="46" t="s">
        <v>238</v>
      </c>
      <c r="BS659" s="46" t="s">
        <v>1626</v>
      </c>
      <c r="BT659" s="46" t="s">
        <v>111</v>
      </c>
      <c r="BU659" s="46" t="s">
        <v>2537</v>
      </c>
      <c r="BV659" s="46" t="s">
        <v>114</v>
      </c>
      <c r="BX659" s="46" t="s">
        <v>2843</v>
      </c>
      <c r="BY659" s="46" t="s">
        <v>2844</v>
      </c>
      <c r="CA659" s="46" t="s">
        <v>244</v>
      </c>
      <c r="CB659" s="46" t="s">
        <v>240</v>
      </c>
      <c r="CC659" s="46" t="s">
        <v>2854</v>
      </c>
      <c r="CD659" s="46" t="s">
        <v>237</v>
      </c>
      <c r="CU659" s="46" t="s">
        <v>256</v>
      </c>
      <c r="CV659" s="46">
        <v>156</v>
      </c>
      <c r="CW659" s="46">
        <v>936</v>
      </c>
      <c r="CX659" s="46" t="s">
        <v>272</v>
      </c>
      <c r="CY659" s="46" t="s">
        <v>2279</v>
      </c>
      <c r="DA659" s="46" t="s">
        <v>265</v>
      </c>
      <c r="DB659" s="46" t="s">
        <v>245</v>
      </c>
      <c r="DC659" s="46" t="s">
        <v>265</v>
      </c>
      <c r="DD659" s="46" t="s">
        <v>265</v>
      </c>
      <c r="DE659" s="46" t="s">
        <v>246</v>
      </c>
      <c r="DF659" s="46" t="s">
        <v>245</v>
      </c>
      <c r="DG659" s="46" t="s">
        <v>246</v>
      </c>
      <c r="DH659" s="46" t="s">
        <v>247</v>
      </c>
      <c r="DK659" s="46" t="b">
        <f>vw_ET_Dataset_Public[[#This Row],[Event Location:  State PCODE]]=vw_ET_Dataset_Public[[#This Row],[Arrival from: Admin 1 PCODE]]</f>
        <v>1</v>
      </c>
      <c r="DL659" s="46" t="b">
        <f>vw_ET_Dataset_Public[[#This Row],[Event Location:  County PCODE]]=vw_ET_Dataset_Public[[#This Row],[Arrival from: Admin 2 PCODE]]</f>
        <v>1</v>
      </c>
      <c r="DM659" s="46" t="b">
        <f>vw_ET_Dataset_Public[[#This Row],[Event Location:  Payam PCODE]]=vw_ET_Dataset_Public[[#This Row],[Arrival from: Admin 3 PCODE]]</f>
        <v>1</v>
      </c>
      <c r="DN659" s="46" t="s">
        <v>3390</v>
      </c>
    </row>
    <row r="660" spans="1:118" x14ac:dyDescent="0.35">
      <c r="A660" s="46" t="s">
        <v>2955</v>
      </c>
      <c r="B660" s="47">
        <v>44491</v>
      </c>
      <c r="C660" s="47">
        <v>44454</v>
      </c>
      <c r="D660" s="47">
        <v>44491</v>
      </c>
      <c r="E660" s="46" t="s">
        <v>1626</v>
      </c>
      <c r="F660" s="46" t="s">
        <v>111</v>
      </c>
      <c r="G660" s="46" t="s">
        <v>1652</v>
      </c>
      <c r="H660" s="46" t="s">
        <v>1649</v>
      </c>
      <c r="I660" s="46" t="s">
        <v>1851</v>
      </c>
      <c r="J660" s="46" t="s">
        <v>1850</v>
      </c>
      <c r="K660" s="46" t="s">
        <v>2956</v>
      </c>
      <c r="L660" s="46" t="s">
        <v>2957</v>
      </c>
      <c r="M660" s="46">
        <v>8.3588100000000001</v>
      </c>
      <c r="N660" s="46">
        <v>29.155116670000002</v>
      </c>
      <c r="O660" s="46" t="s">
        <v>253</v>
      </c>
      <c r="P660" s="46" t="s">
        <v>302</v>
      </c>
      <c r="Q660" s="46" t="s">
        <v>6</v>
      </c>
      <c r="R660" s="46" t="b">
        <v>1</v>
      </c>
      <c r="S660" s="46" t="b">
        <v>0</v>
      </c>
      <c r="T660" s="46" t="b">
        <v>0</v>
      </c>
      <c r="U660" s="46" t="b">
        <v>0</v>
      </c>
      <c r="V660" s="46">
        <v>189</v>
      </c>
      <c r="W660" s="46">
        <v>983</v>
      </c>
      <c r="X660" s="46">
        <v>89</v>
      </c>
      <c r="Y660" s="46">
        <v>78</v>
      </c>
      <c r="Z660" s="46">
        <v>95</v>
      </c>
      <c r="AA660" s="46">
        <v>139</v>
      </c>
      <c r="AB660" s="46">
        <v>26</v>
      </c>
      <c r="AC660" s="46">
        <v>5</v>
      </c>
      <c r="AD660" s="46">
        <v>93</v>
      </c>
      <c r="AE660" s="46">
        <v>197</v>
      </c>
      <c r="AF660" s="46">
        <v>163</v>
      </c>
      <c r="AG660" s="46">
        <v>85</v>
      </c>
      <c r="AH660" s="46">
        <v>11</v>
      </c>
      <c r="AI660" s="46">
        <v>2</v>
      </c>
      <c r="AJ660" s="46">
        <v>432</v>
      </c>
      <c r="AK660" s="46">
        <v>551</v>
      </c>
      <c r="AL660" s="46">
        <v>457</v>
      </c>
      <c r="AM660" s="46">
        <v>7</v>
      </c>
      <c r="AN660" s="46">
        <v>983</v>
      </c>
      <c r="AO660" s="46" t="s">
        <v>12</v>
      </c>
      <c r="AP660" s="46" t="s">
        <v>48</v>
      </c>
      <c r="AR660" s="46" t="s">
        <v>272</v>
      </c>
      <c r="AV660" s="46" t="s">
        <v>255</v>
      </c>
      <c r="AX660" s="46" t="s">
        <v>65</v>
      </c>
      <c r="BD660" s="46" t="s">
        <v>256</v>
      </c>
      <c r="BE660" s="46" t="b">
        <v>1</v>
      </c>
      <c r="BF660" s="46" t="b">
        <v>1</v>
      </c>
      <c r="BG660" s="46" t="b">
        <v>0</v>
      </c>
      <c r="BH660" s="46" t="b">
        <v>1</v>
      </c>
      <c r="BI660" s="46" t="b">
        <v>0</v>
      </c>
      <c r="BJ660" s="46" t="b">
        <v>0</v>
      </c>
      <c r="BK660" s="46" t="b">
        <v>0</v>
      </c>
      <c r="BL660" s="46" t="b">
        <v>0</v>
      </c>
      <c r="BM660" s="46" t="b">
        <v>0</v>
      </c>
      <c r="BO660" s="46" t="b">
        <v>0</v>
      </c>
      <c r="BP660" s="46" t="s">
        <v>237</v>
      </c>
      <c r="BQ660" s="46" t="s">
        <v>242</v>
      </c>
      <c r="BR660" s="46" t="s">
        <v>238</v>
      </c>
      <c r="BS660" s="46" t="s">
        <v>1626</v>
      </c>
      <c r="BT660" s="46" t="s">
        <v>111</v>
      </c>
      <c r="BU660" s="46" t="s">
        <v>1652</v>
      </c>
      <c r="BV660" s="46" t="s">
        <v>1649</v>
      </c>
      <c r="BX660" s="46" t="s">
        <v>1850</v>
      </c>
      <c r="BY660" s="46" t="s">
        <v>1851</v>
      </c>
      <c r="CA660" s="46" t="s">
        <v>244</v>
      </c>
      <c r="CB660" s="46" t="s">
        <v>240</v>
      </c>
      <c r="CC660" s="46" t="s">
        <v>2958</v>
      </c>
      <c r="CD660" s="46" t="s">
        <v>237</v>
      </c>
      <c r="CU660" s="46" t="s">
        <v>237</v>
      </c>
      <c r="DA660" s="46" t="s">
        <v>245</v>
      </c>
      <c r="DB660" s="46" t="s">
        <v>245</v>
      </c>
      <c r="DC660" s="46" t="s">
        <v>245</v>
      </c>
      <c r="DD660" s="46" t="s">
        <v>246</v>
      </c>
      <c r="DE660" s="46" t="s">
        <v>265</v>
      </c>
      <c r="DF660" s="46" t="s">
        <v>245</v>
      </c>
      <c r="DG660" s="46" t="s">
        <v>246</v>
      </c>
      <c r="DH660" s="46" t="s">
        <v>247</v>
      </c>
      <c r="DK660" s="46" t="b">
        <f>vw_ET_Dataset_Public[[#This Row],[Event Location:  State PCODE]]=vw_ET_Dataset_Public[[#This Row],[Arrival from: Admin 1 PCODE]]</f>
        <v>1</v>
      </c>
      <c r="DL660" s="46" t="b">
        <f>vw_ET_Dataset_Public[[#This Row],[Event Location:  County PCODE]]=vw_ET_Dataset_Public[[#This Row],[Arrival from: Admin 2 PCODE]]</f>
        <v>1</v>
      </c>
      <c r="DM660" s="46" t="b">
        <f>vw_ET_Dataset_Public[[#This Row],[Event Location:  Payam PCODE]]=vw_ET_Dataset_Public[[#This Row],[Arrival from: Admin 3 PCODE]]</f>
        <v>1</v>
      </c>
      <c r="DN660" s="46" t="s">
        <v>3390</v>
      </c>
    </row>
    <row r="661" spans="1:118" x14ac:dyDescent="0.35">
      <c r="A661" s="46" t="s">
        <v>2951</v>
      </c>
      <c r="B661" s="47">
        <v>44491</v>
      </c>
      <c r="C661" s="47">
        <v>44454</v>
      </c>
      <c r="D661" s="47">
        <v>44491</v>
      </c>
      <c r="E661" s="46" t="s">
        <v>1626</v>
      </c>
      <c r="F661" s="46" t="s">
        <v>111</v>
      </c>
      <c r="G661" s="46" t="s">
        <v>1652</v>
      </c>
      <c r="H661" s="46" t="s">
        <v>1649</v>
      </c>
      <c r="I661" s="46" t="s">
        <v>1851</v>
      </c>
      <c r="J661" s="46" t="s">
        <v>1850</v>
      </c>
      <c r="K661" s="46" t="s">
        <v>2952</v>
      </c>
      <c r="L661" s="46" t="s">
        <v>2953</v>
      </c>
      <c r="M661" s="46">
        <v>8.3608102800000008</v>
      </c>
      <c r="N661" s="46">
        <v>29.19050026</v>
      </c>
      <c r="O661" s="46" t="s">
        <v>253</v>
      </c>
      <c r="P661" s="46" t="s">
        <v>233</v>
      </c>
      <c r="Q661" s="46" t="s">
        <v>6</v>
      </c>
      <c r="R661" s="46" t="b">
        <v>1</v>
      </c>
      <c r="S661" s="46" t="b">
        <v>0</v>
      </c>
      <c r="T661" s="46" t="b">
        <v>0</v>
      </c>
      <c r="U661" s="46" t="b">
        <v>0</v>
      </c>
      <c r="V661" s="46">
        <v>87</v>
      </c>
      <c r="W661" s="46">
        <v>461</v>
      </c>
      <c r="X661" s="46">
        <v>27</v>
      </c>
      <c r="Y661" s="46">
        <v>82</v>
      </c>
      <c r="Z661" s="46">
        <v>34</v>
      </c>
      <c r="AA661" s="46">
        <v>83</v>
      </c>
      <c r="AB661" s="46">
        <v>17</v>
      </c>
      <c r="AC661" s="46">
        <v>0</v>
      </c>
      <c r="AD661" s="46">
        <v>14</v>
      </c>
      <c r="AE661" s="46">
        <v>69</v>
      </c>
      <c r="AF661" s="46">
        <v>98</v>
      </c>
      <c r="AG661" s="46">
        <v>32</v>
      </c>
      <c r="AH661" s="46">
        <v>5</v>
      </c>
      <c r="AI661" s="46">
        <v>0</v>
      </c>
      <c r="AJ661" s="46">
        <v>243</v>
      </c>
      <c r="AK661" s="46">
        <v>218</v>
      </c>
      <c r="AL661" s="46">
        <v>192</v>
      </c>
      <c r="AM661" s="46">
        <v>0</v>
      </c>
      <c r="AN661" s="46">
        <v>461</v>
      </c>
      <c r="AO661" s="46" t="s">
        <v>12</v>
      </c>
      <c r="AP661" s="46" t="s">
        <v>48</v>
      </c>
      <c r="AR661" s="46" t="s">
        <v>272</v>
      </c>
      <c r="AV661" s="46" t="s">
        <v>255</v>
      </c>
      <c r="AX661" s="46" t="s">
        <v>65</v>
      </c>
      <c r="BD661" s="46" t="s">
        <v>256</v>
      </c>
      <c r="BE661" s="46" t="b">
        <v>1</v>
      </c>
      <c r="BF661" s="46" t="b">
        <v>1</v>
      </c>
      <c r="BG661" s="46" t="b">
        <v>0</v>
      </c>
      <c r="BH661" s="46" t="b">
        <v>0</v>
      </c>
      <c r="BI661" s="46" t="b">
        <v>0</v>
      </c>
      <c r="BJ661" s="46" t="b">
        <v>0</v>
      </c>
      <c r="BK661" s="46" t="b">
        <v>0</v>
      </c>
      <c r="BL661" s="46" t="b">
        <v>1</v>
      </c>
      <c r="BM661" s="46" t="b">
        <v>0</v>
      </c>
      <c r="BO661" s="46" t="b">
        <v>0</v>
      </c>
      <c r="BP661" s="46" t="s">
        <v>237</v>
      </c>
      <c r="BQ661" s="46" t="s">
        <v>242</v>
      </c>
      <c r="BR661" s="46" t="s">
        <v>238</v>
      </c>
      <c r="BS661" s="46" t="s">
        <v>1626</v>
      </c>
      <c r="BT661" s="46" t="s">
        <v>111</v>
      </c>
      <c r="BU661" s="46" t="s">
        <v>1652</v>
      </c>
      <c r="BV661" s="46" t="s">
        <v>1649</v>
      </c>
      <c r="BX661" s="46" t="s">
        <v>1850</v>
      </c>
      <c r="BY661" s="46" t="s">
        <v>1851</v>
      </c>
      <c r="CA661" s="46" t="s">
        <v>244</v>
      </c>
      <c r="CB661" s="46" t="s">
        <v>240</v>
      </c>
      <c r="CC661" s="46" t="s">
        <v>2954</v>
      </c>
      <c r="CD661" s="46" t="s">
        <v>237</v>
      </c>
      <c r="CU661" s="46" t="s">
        <v>237</v>
      </c>
      <c r="DA661" s="46" t="s">
        <v>245</v>
      </c>
      <c r="DB661" s="46" t="s">
        <v>245</v>
      </c>
      <c r="DC661" s="46" t="s">
        <v>265</v>
      </c>
      <c r="DD661" s="46" t="s">
        <v>265</v>
      </c>
      <c r="DE661" s="46" t="s">
        <v>265</v>
      </c>
      <c r="DF661" s="46" t="s">
        <v>245</v>
      </c>
      <c r="DG661" s="46" t="s">
        <v>246</v>
      </c>
      <c r="DH661" s="46" t="s">
        <v>247</v>
      </c>
      <c r="DK661" s="46" t="b">
        <f>vw_ET_Dataset_Public[[#This Row],[Event Location:  State PCODE]]=vw_ET_Dataset_Public[[#This Row],[Arrival from: Admin 1 PCODE]]</f>
        <v>1</v>
      </c>
      <c r="DL661" s="46" t="b">
        <f>vw_ET_Dataset_Public[[#This Row],[Event Location:  County PCODE]]=vw_ET_Dataset_Public[[#This Row],[Arrival from: Admin 2 PCODE]]</f>
        <v>1</v>
      </c>
      <c r="DM661" s="46" t="b">
        <f>vw_ET_Dataset_Public[[#This Row],[Event Location:  Payam PCODE]]=vw_ET_Dataset_Public[[#This Row],[Arrival from: Admin 3 PCODE]]</f>
        <v>1</v>
      </c>
      <c r="DN661" s="46" t="s">
        <v>3390</v>
      </c>
    </row>
    <row r="662" spans="1:118" x14ac:dyDescent="0.35">
      <c r="A662" s="46" t="s">
        <v>2865</v>
      </c>
      <c r="B662" s="47">
        <v>44491</v>
      </c>
      <c r="C662" s="47">
        <v>44474</v>
      </c>
      <c r="D662" s="47">
        <v>44491</v>
      </c>
      <c r="E662" s="46" t="s">
        <v>1626</v>
      </c>
      <c r="F662" s="46" t="s">
        <v>111</v>
      </c>
      <c r="G662" s="46" t="s">
        <v>2537</v>
      </c>
      <c r="H662" s="46" t="s">
        <v>114</v>
      </c>
      <c r="I662" s="46" t="s">
        <v>2538</v>
      </c>
      <c r="J662" s="46" t="s">
        <v>2536</v>
      </c>
      <c r="K662" s="46" t="s">
        <v>2866</v>
      </c>
      <c r="L662" s="46" t="s">
        <v>2867</v>
      </c>
      <c r="M662" s="46">
        <v>9.0468301770000004</v>
      </c>
      <c r="N662" s="46">
        <v>28.392400739999999</v>
      </c>
      <c r="O662" s="46" t="s">
        <v>232</v>
      </c>
      <c r="P662" s="46" t="s">
        <v>382</v>
      </c>
      <c r="Q662" s="46" t="s">
        <v>6</v>
      </c>
      <c r="R662" s="46" t="b">
        <v>1</v>
      </c>
      <c r="S662" s="46" t="b">
        <v>0</v>
      </c>
      <c r="T662" s="46" t="b">
        <v>0</v>
      </c>
      <c r="U662" s="46" t="b">
        <v>0</v>
      </c>
      <c r="V662" s="46">
        <v>250</v>
      </c>
      <c r="W662" s="46">
        <v>1075</v>
      </c>
      <c r="X662" s="46">
        <v>35</v>
      </c>
      <c r="Y662" s="46">
        <v>78</v>
      </c>
      <c r="Z662" s="46">
        <v>80</v>
      </c>
      <c r="AA662" s="46">
        <v>124</v>
      </c>
      <c r="AB662" s="46">
        <v>73</v>
      </c>
      <c r="AC662" s="46">
        <v>31</v>
      </c>
      <c r="AD662" s="46">
        <v>42</v>
      </c>
      <c r="AE662" s="46">
        <v>97</v>
      </c>
      <c r="AF662" s="46">
        <v>143</v>
      </c>
      <c r="AG662" s="46">
        <v>189</v>
      </c>
      <c r="AH662" s="46">
        <v>125</v>
      </c>
      <c r="AI662" s="46">
        <v>58</v>
      </c>
      <c r="AJ662" s="46">
        <v>421</v>
      </c>
      <c r="AK662" s="46">
        <v>654</v>
      </c>
      <c r="AL662" s="46">
        <v>252</v>
      </c>
      <c r="AM662" s="46">
        <v>89</v>
      </c>
      <c r="AN662" s="46">
        <v>1075</v>
      </c>
      <c r="AO662" s="46" t="s">
        <v>12</v>
      </c>
      <c r="AP662" s="46" t="s">
        <v>48</v>
      </c>
      <c r="AR662" s="46" t="s">
        <v>272</v>
      </c>
      <c r="AV662" s="46" t="s">
        <v>255</v>
      </c>
      <c r="AX662" s="46" t="s">
        <v>65</v>
      </c>
      <c r="BD662" s="46" t="s">
        <v>256</v>
      </c>
      <c r="BE662" s="46" t="b">
        <v>1</v>
      </c>
      <c r="BF662" s="46" t="b">
        <v>1</v>
      </c>
      <c r="BG662" s="46" t="b">
        <v>0</v>
      </c>
      <c r="BH662" s="46" t="b">
        <v>0</v>
      </c>
      <c r="BI662" s="46" t="b">
        <v>0</v>
      </c>
      <c r="BJ662" s="46" t="b">
        <v>0</v>
      </c>
      <c r="BK662" s="46" t="b">
        <v>0</v>
      </c>
      <c r="BL662" s="46" t="b">
        <v>1</v>
      </c>
      <c r="BM662" s="46" t="b">
        <v>0</v>
      </c>
      <c r="BO662" s="46" t="b">
        <v>0</v>
      </c>
      <c r="BP662" s="46" t="s">
        <v>237</v>
      </c>
      <c r="BQ662" s="46" t="s">
        <v>242</v>
      </c>
      <c r="BR662" s="46" t="s">
        <v>238</v>
      </c>
      <c r="BS662" s="46" t="s">
        <v>1626</v>
      </c>
      <c r="BT662" s="46" t="s">
        <v>111</v>
      </c>
      <c r="BU662" s="46" t="s">
        <v>2537</v>
      </c>
      <c r="BV662" s="46" t="s">
        <v>114</v>
      </c>
      <c r="BX662" s="46" t="s">
        <v>2536</v>
      </c>
      <c r="BY662" s="46" t="s">
        <v>2538</v>
      </c>
      <c r="CA662" s="46" t="s">
        <v>244</v>
      </c>
      <c r="CB662" s="46" t="s">
        <v>240</v>
      </c>
      <c r="CC662" s="46" t="s">
        <v>2868</v>
      </c>
      <c r="CD662" s="46" t="s">
        <v>237</v>
      </c>
      <c r="CU662" s="46" t="s">
        <v>256</v>
      </c>
      <c r="CV662" s="46">
        <v>75</v>
      </c>
      <c r="CW662" s="46">
        <v>450</v>
      </c>
      <c r="CX662" s="46" t="s">
        <v>272</v>
      </c>
      <c r="CY662" s="46" t="s">
        <v>2279</v>
      </c>
      <c r="DA662" s="46" t="s">
        <v>265</v>
      </c>
      <c r="DB662" s="46" t="s">
        <v>245</v>
      </c>
      <c r="DC662" s="46" t="s">
        <v>245</v>
      </c>
      <c r="DD662" s="46" t="s">
        <v>265</v>
      </c>
      <c r="DE662" s="46" t="s">
        <v>246</v>
      </c>
      <c r="DF662" s="46" t="s">
        <v>245</v>
      </c>
      <c r="DG662" s="46" t="s">
        <v>246</v>
      </c>
      <c r="DH662" s="46" t="s">
        <v>247</v>
      </c>
      <c r="DK662" s="46" t="b">
        <f>vw_ET_Dataset_Public[[#This Row],[Event Location:  State PCODE]]=vw_ET_Dataset_Public[[#This Row],[Arrival from: Admin 1 PCODE]]</f>
        <v>1</v>
      </c>
      <c r="DL662" s="46" t="b">
        <f>vw_ET_Dataset_Public[[#This Row],[Event Location:  County PCODE]]=vw_ET_Dataset_Public[[#This Row],[Arrival from: Admin 2 PCODE]]</f>
        <v>1</v>
      </c>
      <c r="DM662" s="46" t="b">
        <f>vw_ET_Dataset_Public[[#This Row],[Event Location:  Payam PCODE]]=vw_ET_Dataset_Public[[#This Row],[Arrival from: Admin 3 PCODE]]</f>
        <v>1</v>
      </c>
      <c r="DN662" s="46" t="s">
        <v>3390</v>
      </c>
    </row>
    <row r="663" spans="1:118" x14ac:dyDescent="0.35">
      <c r="A663" s="46" t="s">
        <v>2797</v>
      </c>
      <c r="B663" s="47">
        <v>44492</v>
      </c>
      <c r="C663" s="47">
        <v>44413</v>
      </c>
      <c r="D663" s="47">
        <v>44453</v>
      </c>
      <c r="E663" s="46" t="s">
        <v>902</v>
      </c>
      <c r="F663" s="46" t="s">
        <v>62</v>
      </c>
      <c r="G663" s="46" t="s">
        <v>903</v>
      </c>
      <c r="H663" s="46" t="s">
        <v>63</v>
      </c>
      <c r="I663" s="46" t="s">
        <v>2557</v>
      </c>
      <c r="J663" s="46" t="s">
        <v>2556</v>
      </c>
      <c r="K663" s="46" t="s">
        <v>3080</v>
      </c>
      <c r="L663" s="46" t="s">
        <v>2798</v>
      </c>
      <c r="M663" s="46">
        <v>8.4770000000000003</v>
      </c>
      <c r="N663" s="46">
        <v>27.292999999999999</v>
      </c>
      <c r="O663" s="46" t="s">
        <v>232</v>
      </c>
      <c r="P663" s="46" t="s">
        <v>233</v>
      </c>
      <c r="Q663" s="46" t="s">
        <v>6</v>
      </c>
      <c r="U663" s="46" t="b">
        <v>1</v>
      </c>
      <c r="V663" s="46">
        <v>1500</v>
      </c>
      <c r="W663" s="46">
        <v>7500</v>
      </c>
      <c r="X663" s="46">
        <v>387</v>
      </c>
      <c r="Y663" s="46">
        <v>738</v>
      </c>
      <c r="Z663" s="46">
        <v>839</v>
      </c>
      <c r="AA663" s="46">
        <v>703</v>
      </c>
      <c r="AB663" s="46">
        <v>494</v>
      </c>
      <c r="AC663" s="46">
        <v>289</v>
      </c>
      <c r="AD663" s="46">
        <v>498</v>
      </c>
      <c r="AE663" s="46">
        <v>694</v>
      </c>
      <c r="AF663" s="46">
        <v>1043</v>
      </c>
      <c r="AG663" s="46">
        <v>895</v>
      </c>
      <c r="AH663" s="46">
        <v>575</v>
      </c>
      <c r="AI663" s="46">
        <v>345</v>
      </c>
      <c r="AJ663" s="46">
        <v>3450</v>
      </c>
      <c r="AK663" s="46">
        <v>4050</v>
      </c>
      <c r="AL663" s="46">
        <v>2317</v>
      </c>
      <c r="AM663" s="46">
        <v>634</v>
      </c>
      <c r="AN663" s="46">
        <v>7500</v>
      </c>
      <c r="AO663" s="46" t="s">
        <v>12</v>
      </c>
      <c r="AP663" s="46" t="s">
        <v>48</v>
      </c>
      <c r="AR663" s="46" t="s">
        <v>272</v>
      </c>
      <c r="AV663" s="46" t="s">
        <v>255</v>
      </c>
      <c r="AX663" s="46" t="s">
        <v>65</v>
      </c>
      <c r="BD663" s="46" t="s">
        <v>256</v>
      </c>
      <c r="BE663" s="46" t="b">
        <v>1</v>
      </c>
      <c r="BF663" s="46" t="b">
        <v>1</v>
      </c>
      <c r="BL663" s="46" t="b">
        <v>1</v>
      </c>
      <c r="BP663" s="46" t="s">
        <v>237</v>
      </c>
      <c r="BQ663" s="46" t="s">
        <v>242</v>
      </c>
      <c r="BR663" s="46" t="s">
        <v>238</v>
      </c>
      <c r="BS663" s="46" t="s">
        <v>902</v>
      </c>
      <c r="BT663" s="46" t="s">
        <v>62</v>
      </c>
      <c r="BU663" s="46" t="s">
        <v>903</v>
      </c>
      <c r="BV663" s="46" t="s">
        <v>63</v>
      </c>
      <c r="BX663" s="46" t="s">
        <v>2556</v>
      </c>
      <c r="BY663" s="46" t="s">
        <v>2557</v>
      </c>
      <c r="CA663" s="46" t="s">
        <v>244</v>
      </c>
      <c r="CB663" s="46" t="s">
        <v>240</v>
      </c>
      <c r="CC663" s="46" t="s">
        <v>2798</v>
      </c>
      <c r="CD663" s="46" t="s">
        <v>237</v>
      </c>
      <c r="CU663" s="46" t="s">
        <v>256</v>
      </c>
      <c r="CV663" s="46">
        <v>321</v>
      </c>
      <c r="CW663" s="46">
        <v>1605</v>
      </c>
      <c r="CX663" s="46" t="s">
        <v>272</v>
      </c>
      <c r="CY663" s="46" t="s">
        <v>2279</v>
      </c>
      <c r="DA663" s="46" t="s">
        <v>245</v>
      </c>
      <c r="DB663" s="46" t="s">
        <v>245</v>
      </c>
      <c r="DC663" s="46" t="s">
        <v>245</v>
      </c>
      <c r="DD663" s="46" t="s">
        <v>265</v>
      </c>
      <c r="DE663" s="46" t="s">
        <v>245</v>
      </c>
      <c r="DF663" s="46" t="s">
        <v>245</v>
      </c>
      <c r="DG663" s="46" t="s">
        <v>265</v>
      </c>
      <c r="DH663" s="46" t="s">
        <v>247</v>
      </c>
      <c r="DK663" s="46" t="b">
        <f>vw_ET_Dataset_Public[[#This Row],[Event Location:  State PCODE]]=vw_ET_Dataset_Public[[#This Row],[Arrival from: Admin 1 PCODE]]</f>
        <v>1</v>
      </c>
      <c r="DL663" s="46" t="b">
        <f>vw_ET_Dataset_Public[[#This Row],[Event Location:  County PCODE]]=vw_ET_Dataset_Public[[#This Row],[Arrival from: Admin 2 PCODE]]</f>
        <v>1</v>
      </c>
      <c r="DM663" s="46" t="b">
        <f>vw_ET_Dataset_Public[[#This Row],[Event Location:  Payam PCODE]]=vw_ET_Dataset_Public[[#This Row],[Arrival from: Admin 3 PCODE]]</f>
        <v>1</v>
      </c>
      <c r="DN663" s="46" t="s">
        <v>3390</v>
      </c>
    </row>
    <row r="664" spans="1:118" x14ac:dyDescent="0.35">
      <c r="A664" s="46" t="s">
        <v>2699</v>
      </c>
      <c r="B664" s="47">
        <v>44492</v>
      </c>
      <c r="C664" s="47">
        <v>44457</v>
      </c>
      <c r="D664" s="47">
        <v>44492</v>
      </c>
      <c r="E664" s="46" t="s">
        <v>1461</v>
      </c>
      <c r="F664" s="46" t="s">
        <v>105</v>
      </c>
      <c r="G664" s="46" t="s">
        <v>1550</v>
      </c>
      <c r="H664" s="46" t="s">
        <v>106</v>
      </c>
      <c r="I664" s="46" t="s">
        <v>2695</v>
      </c>
      <c r="J664" s="46" t="s">
        <v>2694</v>
      </c>
      <c r="K664" s="46" t="s">
        <v>3288</v>
      </c>
      <c r="L664" s="46" t="s">
        <v>2700</v>
      </c>
      <c r="M664" s="46">
        <v>9.5060979999999997</v>
      </c>
      <c r="N664" s="46">
        <v>31.665766000000001</v>
      </c>
      <c r="O664" s="46" t="s">
        <v>232</v>
      </c>
      <c r="P664" s="46" t="s">
        <v>271</v>
      </c>
      <c r="Q664" s="46" t="s">
        <v>6</v>
      </c>
      <c r="U664" s="46" t="b">
        <v>1</v>
      </c>
      <c r="V664" s="46">
        <v>62</v>
      </c>
      <c r="W664" s="46">
        <v>327</v>
      </c>
      <c r="X664" s="46">
        <v>11</v>
      </c>
      <c r="Y664" s="46">
        <v>17</v>
      </c>
      <c r="Z664" s="46">
        <v>34</v>
      </c>
      <c r="AA664" s="46">
        <v>33</v>
      </c>
      <c r="AB664" s="46">
        <v>26</v>
      </c>
      <c r="AC664" s="46">
        <v>16</v>
      </c>
      <c r="AD664" s="46">
        <v>10</v>
      </c>
      <c r="AE664" s="46">
        <v>25</v>
      </c>
      <c r="AF664" s="46">
        <v>36</v>
      </c>
      <c r="AG664" s="46">
        <v>72</v>
      </c>
      <c r="AH664" s="46">
        <v>19</v>
      </c>
      <c r="AI664" s="46">
        <v>28</v>
      </c>
      <c r="AJ664" s="46">
        <v>137</v>
      </c>
      <c r="AK664" s="46">
        <v>190</v>
      </c>
      <c r="AL664" s="46">
        <v>63</v>
      </c>
      <c r="AM664" s="46">
        <v>44</v>
      </c>
      <c r="AN664" s="46">
        <v>327</v>
      </c>
      <c r="AO664" s="46" t="s">
        <v>13</v>
      </c>
      <c r="AP664" s="46" t="s">
        <v>48</v>
      </c>
      <c r="AR664" s="46" t="s">
        <v>272</v>
      </c>
      <c r="AV664" s="46" t="s">
        <v>1516</v>
      </c>
      <c r="AX664" s="46" t="s">
        <v>65</v>
      </c>
      <c r="BD664" s="46" t="s">
        <v>256</v>
      </c>
      <c r="BE664" s="46" t="b">
        <v>1</v>
      </c>
      <c r="BF664" s="46" t="b">
        <v>1</v>
      </c>
      <c r="BH664" s="46" t="b">
        <v>1</v>
      </c>
      <c r="BL664" s="46" t="b">
        <v>1</v>
      </c>
      <c r="BP664" s="46" t="s">
        <v>237</v>
      </c>
      <c r="BQ664" s="46" t="s">
        <v>242</v>
      </c>
      <c r="BR664" s="46" t="s">
        <v>238</v>
      </c>
      <c r="BS664" s="46" t="s">
        <v>260</v>
      </c>
      <c r="BT664" s="46" t="s">
        <v>83</v>
      </c>
      <c r="BU664" s="46" t="s">
        <v>652</v>
      </c>
      <c r="BV664" s="46" t="s">
        <v>86</v>
      </c>
      <c r="BX664" s="46" t="s">
        <v>1563</v>
      </c>
      <c r="BY664" s="46" t="s">
        <v>1565</v>
      </c>
      <c r="CA664" s="46" t="s">
        <v>3288</v>
      </c>
      <c r="CB664" s="46" t="s">
        <v>2700</v>
      </c>
      <c r="CC664" s="46" t="s">
        <v>292</v>
      </c>
      <c r="CD664" s="46" t="s">
        <v>237</v>
      </c>
      <c r="CU664" s="46" t="s">
        <v>264</v>
      </c>
      <c r="DA664" s="46" t="s">
        <v>245</v>
      </c>
      <c r="DB664" s="46" t="s">
        <v>245</v>
      </c>
      <c r="DC664" s="46" t="s">
        <v>265</v>
      </c>
      <c r="DD664" s="46" t="s">
        <v>265</v>
      </c>
      <c r="DE664" s="46" t="s">
        <v>245</v>
      </c>
      <c r="DF664" s="46" t="s">
        <v>265</v>
      </c>
      <c r="DG664" s="46" t="s">
        <v>265</v>
      </c>
      <c r="DH664" s="46" t="s">
        <v>247</v>
      </c>
      <c r="DK664" s="46" t="b">
        <f>vw_ET_Dataset_Public[[#This Row],[Event Location:  State PCODE]]=vw_ET_Dataset_Public[[#This Row],[Arrival from: Admin 1 PCODE]]</f>
        <v>0</v>
      </c>
      <c r="DL664" s="46" t="b">
        <f>vw_ET_Dataset_Public[[#This Row],[Event Location:  County PCODE]]=vw_ET_Dataset_Public[[#This Row],[Arrival from: Admin 2 PCODE]]</f>
        <v>0</v>
      </c>
      <c r="DM664" s="46" t="b">
        <f>vw_ET_Dataset_Public[[#This Row],[Event Location:  Payam PCODE]]=vw_ET_Dataset_Public[[#This Row],[Arrival from: Admin 3 PCODE]]</f>
        <v>0</v>
      </c>
      <c r="DN664" s="46" t="s">
        <v>3395</v>
      </c>
    </row>
    <row r="665" spans="1:118" x14ac:dyDescent="0.35">
      <c r="A665" s="46" t="s">
        <v>2869</v>
      </c>
      <c r="B665" s="47">
        <v>44493</v>
      </c>
      <c r="C665" s="47">
        <v>44472</v>
      </c>
      <c r="D665" s="47">
        <v>44493</v>
      </c>
      <c r="E665" s="46" t="s">
        <v>1626</v>
      </c>
      <c r="F665" s="46" t="s">
        <v>111</v>
      </c>
      <c r="G665" s="46" t="s">
        <v>2537</v>
      </c>
      <c r="H665" s="46" t="s">
        <v>114</v>
      </c>
      <c r="I665" s="46" t="s">
        <v>2538</v>
      </c>
      <c r="J665" s="46" t="s">
        <v>2536</v>
      </c>
      <c r="K665" s="46" t="s">
        <v>2870</v>
      </c>
      <c r="L665" s="46" t="s">
        <v>2536</v>
      </c>
      <c r="M665" s="46">
        <v>9.0905299999999993</v>
      </c>
      <c r="N665" s="46">
        <v>28.4321749</v>
      </c>
      <c r="O665" s="46" t="s">
        <v>232</v>
      </c>
      <c r="P665" s="46" t="s">
        <v>382</v>
      </c>
      <c r="Q665" s="46" t="s">
        <v>6</v>
      </c>
      <c r="R665" s="46" t="b">
        <v>1</v>
      </c>
      <c r="S665" s="46" t="b">
        <v>0</v>
      </c>
      <c r="T665" s="46" t="b">
        <v>0</v>
      </c>
      <c r="U665" s="46" t="b">
        <v>0</v>
      </c>
      <c r="V665" s="46">
        <v>185</v>
      </c>
      <c r="W665" s="46">
        <v>740</v>
      </c>
      <c r="X665" s="46">
        <v>35</v>
      </c>
      <c r="Y665" s="46">
        <v>66</v>
      </c>
      <c r="Z665" s="46">
        <v>97</v>
      </c>
      <c r="AA665" s="46">
        <v>121</v>
      </c>
      <c r="AB665" s="46">
        <v>24</v>
      </c>
      <c r="AC665" s="46">
        <v>21</v>
      </c>
      <c r="AD665" s="46">
        <v>28</v>
      </c>
      <c r="AE665" s="46">
        <v>72</v>
      </c>
      <c r="AF665" s="46">
        <v>105</v>
      </c>
      <c r="AG665" s="46">
        <v>128</v>
      </c>
      <c r="AH665" s="46">
        <v>30</v>
      </c>
      <c r="AI665" s="46">
        <v>13</v>
      </c>
      <c r="AJ665" s="46">
        <v>364</v>
      </c>
      <c r="AK665" s="46">
        <v>376</v>
      </c>
      <c r="AL665" s="46">
        <v>201</v>
      </c>
      <c r="AM665" s="46">
        <v>34</v>
      </c>
      <c r="AN665" s="46">
        <v>740</v>
      </c>
      <c r="AO665" s="46" t="s">
        <v>12</v>
      </c>
      <c r="AP665" s="46" t="s">
        <v>48</v>
      </c>
      <c r="AR665" s="46" t="s">
        <v>272</v>
      </c>
      <c r="AV665" s="46" t="s">
        <v>255</v>
      </c>
      <c r="AX665" s="46" t="s">
        <v>65</v>
      </c>
      <c r="BD665" s="46" t="s">
        <v>256</v>
      </c>
      <c r="BE665" s="46" t="b">
        <v>1</v>
      </c>
      <c r="BF665" s="46" t="b">
        <v>1</v>
      </c>
      <c r="BG665" s="46" t="b">
        <v>0</v>
      </c>
      <c r="BH665" s="46" t="b">
        <v>0</v>
      </c>
      <c r="BI665" s="46" t="b">
        <v>0</v>
      </c>
      <c r="BJ665" s="46" t="b">
        <v>0</v>
      </c>
      <c r="BK665" s="46" t="b">
        <v>0</v>
      </c>
      <c r="BL665" s="46" t="b">
        <v>0</v>
      </c>
      <c r="BM665" s="46" t="b">
        <v>0</v>
      </c>
      <c r="BO665" s="46" t="b">
        <v>0</v>
      </c>
      <c r="BP665" s="46" t="s">
        <v>237</v>
      </c>
      <c r="BQ665" s="46" t="s">
        <v>242</v>
      </c>
      <c r="BR665" s="46" t="s">
        <v>238</v>
      </c>
      <c r="BS665" s="46" t="s">
        <v>1626</v>
      </c>
      <c r="BT665" s="46" t="s">
        <v>111</v>
      </c>
      <c r="BU665" s="46" t="s">
        <v>2537</v>
      </c>
      <c r="BV665" s="46" t="s">
        <v>114</v>
      </c>
      <c r="BX665" s="46" t="s">
        <v>2536</v>
      </c>
      <c r="BY665" s="46" t="s">
        <v>2538</v>
      </c>
      <c r="CA665" s="46" t="s">
        <v>244</v>
      </c>
      <c r="CB665" s="46" t="s">
        <v>240</v>
      </c>
      <c r="CC665" s="46" t="s">
        <v>2871</v>
      </c>
      <c r="CD665" s="46" t="s">
        <v>237</v>
      </c>
      <c r="CU665" s="46" t="s">
        <v>256</v>
      </c>
      <c r="CV665" s="46">
        <v>95</v>
      </c>
      <c r="CW665" s="46">
        <v>570</v>
      </c>
      <c r="CX665" s="46" t="s">
        <v>234</v>
      </c>
      <c r="CY665" s="46" t="s">
        <v>2279</v>
      </c>
      <c r="DA665" s="46" t="s">
        <v>245</v>
      </c>
      <c r="DB665" s="46" t="s">
        <v>245</v>
      </c>
      <c r="DC665" s="46" t="s">
        <v>245</v>
      </c>
      <c r="DD665" s="46" t="s">
        <v>265</v>
      </c>
      <c r="DE665" s="46" t="s">
        <v>246</v>
      </c>
      <c r="DF665" s="46" t="s">
        <v>265</v>
      </c>
      <c r="DG665" s="46" t="s">
        <v>246</v>
      </c>
      <c r="DH665" s="46" t="s">
        <v>247</v>
      </c>
      <c r="DK665" s="46" t="b">
        <f>vw_ET_Dataset_Public[[#This Row],[Event Location:  State PCODE]]=vw_ET_Dataset_Public[[#This Row],[Arrival from: Admin 1 PCODE]]</f>
        <v>1</v>
      </c>
      <c r="DL665" s="46" t="b">
        <f>vw_ET_Dataset_Public[[#This Row],[Event Location:  County PCODE]]=vw_ET_Dataset_Public[[#This Row],[Arrival from: Admin 2 PCODE]]</f>
        <v>1</v>
      </c>
      <c r="DM665" s="46" t="b">
        <f>vw_ET_Dataset_Public[[#This Row],[Event Location:  Payam PCODE]]=vw_ET_Dataset_Public[[#This Row],[Arrival from: Admin 3 PCODE]]</f>
        <v>1</v>
      </c>
      <c r="DN665" s="46" t="s">
        <v>3390</v>
      </c>
    </row>
    <row r="666" spans="1:118" x14ac:dyDescent="0.35">
      <c r="A666" s="46" t="s">
        <v>2858</v>
      </c>
      <c r="B666" s="47">
        <v>44493</v>
      </c>
      <c r="C666" s="47">
        <v>44477</v>
      </c>
      <c r="D666" s="47">
        <v>44493</v>
      </c>
      <c r="E666" s="46" t="s">
        <v>1626</v>
      </c>
      <c r="F666" s="46" t="s">
        <v>111</v>
      </c>
      <c r="G666" s="46" t="s">
        <v>2537</v>
      </c>
      <c r="H666" s="46" t="s">
        <v>114</v>
      </c>
      <c r="I666" s="46" t="s">
        <v>2538</v>
      </c>
      <c r="J666" s="46" t="s">
        <v>2536</v>
      </c>
      <c r="K666" s="46" t="s">
        <v>3244</v>
      </c>
      <c r="L666" s="46" t="s">
        <v>2859</v>
      </c>
      <c r="M666" s="46">
        <v>9.3350000000000009</v>
      </c>
      <c r="N666" s="46">
        <v>28.574000000000002</v>
      </c>
      <c r="O666" s="46" t="s">
        <v>232</v>
      </c>
      <c r="P666" s="46" t="s">
        <v>302</v>
      </c>
      <c r="Q666" s="46" t="s">
        <v>6</v>
      </c>
      <c r="R666" s="46" t="b">
        <v>1</v>
      </c>
      <c r="V666" s="46">
        <v>335</v>
      </c>
      <c r="W666" s="46">
        <v>2010</v>
      </c>
      <c r="X666" s="46">
        <v>75</v>
      </c>
      <c r="Y666" s="46">
        <v>121</v>
      </c>
      <c r="Z666" s="46">
        <v>306</v>
      </c>
      <c r="AA666" s="46">
        <v>237</v>
      </c>
      <c r="AB666" s="46">
        <v>188</v>
      </c>
      <c r="AC666" s="46">
        <v>53</v>
      </c>
      <c r="AD666" s="46">
        <v>83</v>
      </c>
      <c r="AE666" s="46">
        <v>132</v>
      </c>
      <c r="AF666" s="46">
        <v>315</v>
      </c>
      <c r="AG666" s="46">
        <v>241</v>
      </c>
      <c r="AH666" s="46">
        <v>208</v>
      </c>
      <c r="AI666" s="46">
        <v>51</v>
      </c>
      <c r="AJ666" s="46">
        <v>980</v>
      </c>
      <c r="AK666" s="46">
        <v>1030</v>
      </c>
      <c r="AL666" s="46">
        <v>411</v>
      </c>
      <c r="AM666" s="46">
        <v>104</v>
      </c>
      <c r="AN666" s="46">
        <v>2010</v>
      </c>
      <c r="AO666" s="46" t="s">
        <v>13</v>
      </c>
      <c r="AP666" s="46" t="s">
        <v>48</v>
      </c>
      <c r="AR666" s="46" t="s">
        <v>272</v>
      </c>
      <c r="AV666" s="46" t="s">
        <v>255</v>
      </c>
      <c r="AX666" s="46" t="s">
        <v>65</v>
      </c>
      <c r="BD666" s="46" t="s">
        <v>256</v>
      </c>
      <c r="BE666" s="46" t="b">
        <v>1</v>
      </c>
      <c r="BF666" s="46" t="b">
        <v>1</v>
      </c>
      <c r="BP666" s="46" t="s">
        <v>237</v>
      </c>
      <c r="BQ666" s="46" t="s">
        <v>242</v>
      </c>
      <c r="BR666" s="46" t="s">
        <v>238</v>
      </c>
      <c r="BS666" s="46" t="s">
        <v>1626</v>
      </c>
      <c r="BT666" s="46" t="s">
        <v>111</v>
      </c>
      <c r="BU666" s="46" t="s">
        <v>2537</v>
      </c>
      <c r="BV666" s="46" t="s">
        <v>114</v>
      </c>
      <c r="BX666" s="46" t="s">
        <v>2536</v>
      </c>
      <c r="BY666" s="46" t="s">
        <v>2538</v>
      </c>
      <c r="CA666" s="46" t="s">
        <v>2861</v>
      </c>
      <c r="CB666" s="46" t="s">
        <v>2860</v>
      </c>
      <c r="CC666" s="46" t="s">
        <v>2536</v>
      </c>
      <c r="CD666" s="46" t="s">
        <v>237</v>
      </c>
      <c r="CU666" s="46" t="s">
        <v>256</v>
      </c>
      <c r="CV666" s="46">
        <v>134</v>
      </c>
      <c r="CW666" s="46">
        <v>804</v>
      </c>
      <c r="CX666" s="46" t="s">
        <v>234</v>
      </c>
      <c r="CY666" s="46" t="s">
        <v>2279</v>
      </c>
      <c r="DA666" s="46" t="s">
        <v>245</v>
      </c>
      <c r="DB666" s="46" t="s">
        <v>245</v>
      </c>
      <c r="DC666" s="46" t="s">
        <v>245</v>
      </c>
      <c r="DD666" s="46" t="s">
        <v>265</v>
      </c>
      <c r="DE666" s="46" t="s">
        <v>265</v>
      </c>
      <c r="DF666" s="46" t="s">
        <v>265</v>
      </c>
      <c r="DG666" s="46" t="s">
        <v>246</v>
      </c>
      <c r="DH666" s="46" t="s">
        <v>247</v>
      </c>
      <c r="DK666" s="46" t="b">
        <f>vw_ET_Dataset_Public[[#This Row],[Event Location:  State PCODE]]=vw_ET_Dataset_Public[[#This Row],[Arrival from: Admin 1 PCODE]]</f>
        <v>1</v>
      </c>
      <c r="DL666" s="46" t="b">
        <f>vw_ET_Dataset_Public[[#This Row],[Event Location:  County PCODE]]=vw_ET_Dataset_Public[[#This Row],[Arrival from: Admin 2 PCODE]]</f>
        <v>1</v>
      </c>
      <c r="DM666" s="46" t="b">
        <f>vw_ET_Dataset_Public[[#This Row],[Event Location:  Payam PCODE]]=vw_ET_Dataset_Public[[#This Row],[Arrival from: Admin 3 PCODE]]</f>
        <v>1</v>
      </c>
      <c r="DN666" s="46" t="s">
        <v>3390</v>
      </c>
    </row>
    <row r="667" spans="1:118" x14ac:dyDescent="0.35">
      <c r="A667" s="46" t="s">
        <v>2862</v>
      </c>
      <c r="B667" s="47">
        <v>44493</v>
      </c>
      <c r="C667" s="47">
        <v>44478</v>
      </c>
      <c r="D667" s="47">
        <v>44493</v>
      </c>
      <c r="E667" s="46" t="s">
        <v>1626</v>
      </c>
      <c r="F667" s="46" t="s">
        <v>111</v>
      </c>
      <c r="G667" s="46" t="s">
        <v>2537</v>
      </c>
      <c r="H667" s="46" t="s">
        <v>114</v>
      </c>
      <c r="I667" s="46" t="s">
        <v>2538</v>
      </c>
      <c r="J667" s="46" t="s">
        <v>2536</v>
      </c>
      <c r="K667" s="46" t="s">
        <v>3243</v>
      </c>
      <c r="L667" s="46" t="s">
        <v>2863</v>
      </c>
      <c r="M667" s="46">
        <v>9.0879999999999992</v>
      </c>
      <c r="N667" s="46">
        <v>28.456</v>
      </c>
      <c r="O667" s="46" t="s">
        <v>232</v>
      </c>
      <c r="P667" s="46" t="s">
        <v>302</v>
      </c>
      <c r="Q667" s="46" t="s">
        <v>6</v>
      </c>
      <c r="R667" s="46" t="b">
        <v>1</v>
      </c>
      <c r="S667" s="46" t="b">
        <v>1</v>
      </c>
      <c r="V667" s="46">
        <v>665</v>
      </c>
      <c r="W667" s="46">
        <v>3990</v>
      </c>
      <c r="X667" s="46">
        <v>78</v>
      </c>
      <c r="Y667" s="46">
        <v>194</v>
      </c>
      <c r="Z667" s="46">
        <v>533</v>
      </c>
      <c r="AA667" s="46">
        <v>341</v>
      </c>
      <c r="AB667" s="46">
        <v>411</v>
      </c>
      <c r="AC667" s="46">
        <v>146</v>
      </c>
      <c r="AD667" s="46">
        <v>135</v>
      </c>
      <c r="AE667" s="46">
        <v>307</v>
      </c>
      <c r="AF667" s="46">
        <v>731</v>
      </c>
      <c r="AG667" s="46">
        <v>406</v>
      </c>
      <c r="AH667" s="46">
        <v>517</v>
      </c>
      <c r="AI667" s="46">
        <v>191</v>
      </c>
      <c r="AJ667" s="46">
        <v>1703</v>
      </c>
      <c r="AK667" s="46">
        <v>2287</v>
      </c>
      <c r="AL667" s="46">
        <v>714</v>
      </c>
      <c r="AM667" s="46">
        <v>337</v>
      </c>
      <c r="AN667" s="46">
        <v>3990</v>
      </c>
      <c r="AO667" s="46" t="s">
        <v>12</v>
      </c>
      <c r="AP667" s="46" t="s">
        <v>48</v>
      </c>
      <c r="AR667" s="46" t="s">
        <v>272</v>
      </c>
      <c r="AV667" s="46" t="s">
        <v>255</v>
      </c>
      <c r="AX667" s="46" t="s">
        <v>65</v>
      </c>
      <c r="BD667" s="46" t="s">
        <v>256</v>
      </c>
      <c r="BE667" s="46" t="b">
        <v>1</v>
      </c>
      <c r="BF667" s="46" t="b">
        <v>1</v>
      </c>
      <c r="BP667" s="46" t="s">
        <v>237</v>
      </c>
      <c r="BQ667" s="46" t="s">
        <v>242</v>
      </c>
      <c r="BR667" s="46" t="s">
        <v>238</v>
      </c>
      <c r="BS667" s="46" t="s">
        <v>1626</v>
      </c>
      <c r="BT667" s="46" t="s">
        <v>111</v>
      </c>
      <c r="BU667" s="46" t="s">
        <v>2537</v>
      </c>
      <c r="BV667" s="46" t="s">
        <v>114</v>
      </c>
      <c r="BX667" s="46" t="s">
        <v>2536</v>
      </c>
      <c r="BY667" s="46" t="s">
        <v>2538</v>
      </c>
      <c r="CA667" s="46" t="s">
        <v>244</v>
      </c>
      <c r="CB667" s="46" t="s">
        <v>240</v>
      </c>
      <c r="CC667" s="46" t="s">
        <v>2864</v>
      </c>
      <c r="CD667" s="46" t="s">
        <v>237</v>
      </c>
      <c r="CU667" s="46" t="s">
        <v>256</v>
      </c>
      <c r="CV667" s="46">
        <v>166</v>
      </c>
      <c r="CW667" s="46">
        <v>996</v>
      </c>
      <c r="CX667" s="46" t="s">
        <v>234</v>
      </c>
      <c r="CY667" s="46" t="s">
        <v>2279</v>
      </c>
      <c r="DA667" s="46" t="s">
        <v>245</v>
      </c>
      <c r="DB667" s="46" t="s">
        <v>245</v>
      </c>
      <c r="DC667" s="46" t="s">
        <v>245</v>
      </c>
      <c r="DD667" s="46" t="s">
        <v>265</v>
      </c>
      <c r="DE667" s="46" t="s">
        <v>265</v>
      </c>
      <c r="DF667" s="46" t="s">
        <v>245</v>
      </c>
      <c r="DG667" s="46" t="s">
        <v>246</v>
      </c>
      <c r="DH667" s="46" t="s">
        <v>247</v>
      </c>
      <c r="DK667" s="46" t="b">
        <f>vw_ET_Dataset_Public[[#This Row],[Event Location:  State PCODE]]=vw_ET_Dataset_Public[[#This Row],[Arrival from: Admin 1 PCODE]]</f>
        <v>1</v>
      </c>
      <c r="DL667" s="46" t="b">
        <f>vw_ET_Dataset_Public[[#This Row],[Event Location:  County PCODE]]=vw_ET_Dataset_Public[[#This Row],[Arrival from: Admin 2 PCODE]]</f>
        <v>1</v>
      </c>
      <c r="DM667" s="46" t="b">
        <f>vw_ET_Dataset_Public[[#This Row],[Event Location:  Payam PCODE]]=vw_ET_Dataset_Public[[#This Row],[Arrival from: Admin 3 PCODE]]</f>
        <v>1</v>
      </c>
      <c r="DN667" s="46" t="s">
        <v>3390</v>
      </c>
    </row>
    <row r="668" spans="1:118" x14ac:dyDescent="0.35">
      <c r="A668" s="46" t="s">
        <v>2693</v>
      </c>
      <c r="B668" s="47">
        <v>44493</v>
      </c>
      <c r="C668" s="47">
        <v>44479</v>
      </c>
      <c r="D668" s="47">
        <v>44493</v>
      </c>
      <c r="E668" s="46" t="s">
        <v>1461</v>
      </c>
      <c r="F668" s="46" t="s">
        <v>105</v>
      </c>
      <c r="G668" s="46" t="s">
        <v>1550</v>
      </c>
      <c r="H668" s="46" t="s">
        <v>106</v>
      </c>
      <c r="I668" s="46" t="s">
        <v>2695</v>
      </c>
      <c r="J668" s="46" t="s">
        <v>2694</v>
      </c>
      <c r="K668" s="46" t="s">
        <v>2696</v>
      </c>
      <c r="L668" s="46" t="s">
        <v>2697</v>
      </c>
      <c r="M668" s="46">
        <v>9.4981000000000009</v>
      </c>
      <c r="N668" s="46">
        <v>31.6631</v>
      </c>
      <c r="O668" s="46" t="s">
        <v>232</v>
      </c>
      <c r="P668" s="46" t="s">
        <v>271</v>
      </c>
      <c r="Q668" s="46" t="s">
        <v>6</v>
      </c>
      <c r="R668" s="46" t="b">
        <v>0</v>
      </c>
      <c r="S668" s="46" t="b">
        <v>0</v>
      </c>
      <c r="T668" s="46" t="b">
        <v>0</v>
      </c>
      <c r="U668" s="46" t="b">
        <v>1</v>
      </c>
      <c r="V668" s="46">
        <v>30</v>
      </c>
      <c r="W668" s="46">
        <v>173</v>
      </c>
      <c r="X668" s="46">
        <v>5</v>
      </c>
      <c r="Y668" s="46">
        <v>11</v>
      </c>
      <c r="Z668" s="46">
        <v>19</v>
      </c>
      <c r="AA668" s="46">
        <v>30</v>
      </c>
      <c r="AB668" s="46">
        <v>7</v>
      </c>
      <c r="AC668" s="46">
        <v>8</v>
      </c>
      <c r="AD668" s="46">
        <v>7</v>
      </c>
      <c r="AE668" s="46">
        <v>13</v>
      </c>
      <c r="AF668" s="46">
        <v>15</v>
      </c>
      <c r="AG668" s="46">
        <v>42</v>
      </c>
      <c r="AH668" s="46">
        <v>12</v>
      </c>
      <c r="AI668" s="46">
        <v>4</v>
      </c>
      <c r="AJ668" s="46">
        <v>80</v>
      </c>
      <c r="AK668" s="46">
        <v>93</v>
      </c>
      <c r="AL668" s="46">
        <v>36</v>
      </c>
      <c r="AM668" s="46">
        <v>12</v>
      </c>
      <c r="AN668" s="46">
        <v>173</v>
      </c>
      <c r="AO668" s="46" t="s">
        <v>13</v>
      </c>
      <c r="AP668" s="46" t="s">
        <v>48</v>
      </c>
      <c r="AR668" s="46" t="s">
        <v>234</v>
      </c>
      <c r="AV668" s="46" t="s">
        <v>1516</v>
      </c>
      <c r="AX668" s="46" t="s">
        <v>65</v>
      </c>
      <c r="BD668" s="46" t="s">
        <v>256</v>
      </c>
      <c r="BE668" s="46" t="b">
        <v>1</v>
      </c>
      <c r="BF668" s="46" t="b">
        <v>0</v>
      </c>
      <c r="BG668" s="46" t="b">
        <v>0</v>
      </c>
      <c r="BH668" s="46" t="b">
        <v>0</v>
      </c>
      <c r="BI668" s="46" t="b">
        <v>0</v>
      </c>
      <c r="BJ668" s="46" t="b">
        <v>0</v>
      </c>
      <c r="BK668" s="46" t="b">
        <v>0</v>
      </c>
      <c r="BL668" s="46" t="b">
        <v>1</v>
      </c>
      <c r="BM668" s="46" t="b">
        <v>0</v>
      </c>
      <c r="BO668" s="46" t="b">
        <v>0</v>
      </c>
      <c r="BP668" s="46" t="s">
        <v>237</v>
      </c>
      <c r="BQ668" s="46" t="s">
        <v>242</v>
      </c>
      <c r="BR668" s="46" t="s">
        <v>238</v>
      </c>
      <c r="BS668" s="46" t="s">
        <v>1461</v>
      </c>
      <c r="BT668" s="46" t="s">
        <v>105</v>
      </c>
      <c r="BU668" s="46" t="s">
        <v>1550</v>
      </c>
      <c r="BV668" s="46" t="s">
        <v>106</v>
      </c>
      <c r="BX668" s="46" t="s">
        <v>2694</v>
      </c>
      <c r="BY668" s="46" t="s">
        <v>2695</v>
      </c>
      <c r="CA668" s="46" t="s">
        <v>244</v>
      </c>
      <c r="CB668" s="46" t="s">
        <v>240</v>
      </c>
      <c r="CC668" s="46" t="s">
        <v>2698</v>
      </c>
      <c r="CD668" s="46" t="s">
        <v>237</v>
      </c>
      <c r="CU668" s="46" t="s">
        <v>264</v>
      </c>
      <c r="DA668" s="46" t="s">
        <v>265</v>
      </c>
      <c r="DB668" s="46" t="s">
        <v>265</v>
      </c>
      <c r="DC668" s="46" t="s">
        <v>265</v>
      </c>
      <c r="DD668" s="46" t="s">
        <v>246</v>
      </c>
      <c r="DE668" s="46" t="s">
        <v>265</v>
      </c>
      <c r="DF668" s="46" t="s">
        <v>265</v>
      </c>
      <c r="DG668" s="46" t="s">
        <v>265</v>
      </c>
      <c r="DH668" s="46" t="s">
        <v>247</v>
      </c>
      <c r="DK668" s="46" t="b">
        <f>vw_ET_Dataset_Public[[#This Row],[Event Location:  State PCODE]]=vw_ET_Dataset_Public[[#This Row],[Arrival from: Admin 1 PCODE]]</f>
        <v>1</v>
      </c>
      <c r="DL668" s="46" t="b">
        <f>vw_ET_Dataset_Public[[#This Row],[Event Location:  County PCODE]]=vw_ET_Dataset_Public[[#This Row],[Arrival from: Admin 2 PCODE]]</f>
        <v>1</v>
      </c>
      <c r="DM668" s="46" t="b">
        <f>vw_ET_Dataset_Public[[#This Row],[Event Location:  Payam PCODE]]=vw_ET_Dataset_Public[[#This Row],[Arrival from: Admin 3 PCODE]]</f>
        <v>1</v>
      </c>
      <c r="DN668" s="46" t="s">
        <v>3390</v>
      </c>
    </row>
    <row r="669" spans="1:118" x14ac:dyDescent="0.35">
      <c r="A669" s="46" t="s">
        <v>2781</v>
      </c>
      <c r="B669" s="47">
        <v>44493</v>
      </c>
      <c r="C669" s="47">
        <v>44489</v>
      </c>
      <c r="D669" s="47">
        <v>44489</v>
      </c>
      <c r="E669" s="46" t="s">
        <v>841</v>
      </c>
      <c r="F669" s="46" t="s">
        <v>57</v>
      </c>
      <c r="G669" s="46" t="s">
        <v>1321</v>
      </c>
      <c r="H669" s="46" t="s">
        <v>98</v>
      </c>
      <c r="I669" s="46" t="s">
        <v>1403</v>
      </c>
      <c r="J669" s="46" t="s">
        <v>98</v>
      </c>
      <c r="K669" s="46" t="s">
        <v>1404</v>
      </c>
      <c r="L669" s="46" t="s">
        <v>1402</v>
      </c>
      <c r="M669" s="46">
        <v>9.2894232999999993</v>
      </c>
      <c r="N669" s="46">
        <v>29.789508399999999</v>
      </c>
      <c r="O669" s="46" t="s">
        <v>232</v>
      </c>
      <c r="P669" s="46" t="s">
        <v>233</v>
      </c>
      <c r="Q669" s="46" t="s">
        <v>6</v>
      </c>
      <c r="R669" s="46" t="b">
        <v>0</v>
      </c>
      <c r="S669" s="46" t="b">
        <v>0</v>
      </c>
      <c r="T669" s="46" t="b">
        <v>0</v>
      </c>
      <c r="U669" s="46" t="b">
        <v>1</v>
      </c>
      <c r="V669" s="46">
        <v>7</v>
      </c>
      <c r="W669" s="46">
        <v>28</v>
      </c>
      <c r="X669" s="46">
        <v>0</v>
      </c>
      <c r="Y669" s="46">
        <v>3</v>
      </c>
      <c r="Z669" s="46">
        <v>4</v>
      </c>
      <c r="AA669" s="46">
        <v>5</v>
      </c>
      <c r="AB669" s="46">
        <v>1</v>
      </c>
      <c r="AC669" s="46">
        <v>0</v>
      </c>
      <c r="AD669" s="46">
        <v>0</v>
      </c>
      <c r="AE669" s="46">
        <v>2</v>
      </c>
      <c r="AF669" s="46">
        <v>7</v>
      </c>
      <c r="AG669" s="46">
        <v>4</v>
      </c>
      <c r="AH669" s="46">
        <v>2</v>
      </c>
      <c r="AI669" s="46">
        <v>0</v>
      </c>
      <c r="AJ669" s="46">
        <v>13</v>
      </c>
      <c r="AK669" s="46">
        <v>15</v>
      </c>
      <c r="AL669" s="46">
        <v>5</v>
      </c>
      <c r="AM669" s="46">
        <v>0</v>
      </c>
      <c r="AN669" s="46">
        <v>28</v>
      </c>
      <c r="AO669" s="46" t="s">
        <v>12</v>
      </c>
      <c r="AP669" s="46" t="s">
        <v>48</v>
      </c>
      <c r="AR669" s="46" t="s">
        <v>303</v>
      </c>
      <c r="AV669" s="46" t="s">
        <v>255</v>
      </c>
      <c r="AX669" s="46" t="s">
        <v>1416</v>
      </c>
      <c r="AY669" s="46" t="s">
        <v>2782</v>
      </c>
      <c r="BD669" s="46" t="s">
        <v>256</v>
      </c>
      <c r="BE669" s="46" t="b">
        <v>0</v>
      </c>
      <c r="BF669" s="46" t="b">
        <v>0</v>
      </c>
      <c r="BG669" s="46" t="b">
        <v>0</v>
      </c>
      <c r="BH669" s="46" t="b">
        <v>0</v>
      </c>
      <c r="BI669" s="46" t="b">
        <v>0</v>
      </c>
      <c r="BJ669" s="46" t="b">
        <v>0</v>
      </c>
      <c r="BK669" s="46" t="b">
        <v>0</v>
      </c>
      <c r="BL669" s="46" t="b">
        <v>0</v>
      </c>
      <c r="BM669" s="46" t="b">
        <v>0</v>
      </c>
      <c r="BO669" s="46" t="b">
        <v>1</v>
      </c>
      <c r="BP669" s="46" t="s">
        <v>237</v>
      </c>
      <c r="BQ669" s="46" t="s">
        <v>944</v>
      </c>
      <c r="BR669" s="46" t="s">
        <v>942</v>
      </c>
      <c r="BS669" s="46" t="s">
        <v>945</v>
      </c>
      <c r="BT669" s="46" t="s">
        <v>943</v>
      </c>
      <c r="BU669" s="46" t="s">
        <v>946</v>
      </c>
      <c r="BV669" s="46" t="s">
        <v>943</v>
      </c>
      <c r="BX669" s="46" t="s">
        <v>352</v>
      </c>
      <c r="BY669" s="46" t="s">
        <v>244</v>
      </c>
      <c r="BZ669" s="46" t="s">
        <v>943</v>
      </c>
      <c r="CC669" s="46" t="s">
        <v>943</v>
      </c>
      <c r="CD669" s="46" t="s">
        <v>237</v>
      </c>
      <c r="CU669" s="46" t="s">
        <v>264</v>
      </c>
      <c r="DA669" s="46" t="s">
        <v>246</v>
      </c>
      <c r="DB669" s="46" t="s">
        <v>246</v>
      </c>
      <c r="DC669" s="46" t="s">
        <v>246</v>
      </c>
      <c r="DD669" s="46" t="s">
        <v>246</v>
      </c>
      <c r="DE669" s="46" t="s">
        <v>246</v>
      </c>
      <c r="DF669" s="46" t="s">
        <v>246</v>
      </c>
      <c r="DG669" s="46" t="s">
        <v>246</v>
      </c>
      <c r="DH669" s="46" t="s">
        <v>247</v>
      </c>
      <c r="DK669" s="46" t="b">
        <f>vw_ET_Dataset_Public[[#This Row],[Event Location:  State PCODE]]=vw_ET_Dataset_Public[[#This Row],[Arrival from: Admin 1 PCODE]]</f>
        <v>0</v>
      </c>
      <c r="DL669" s="46" t="b">
        <f>vw_ET_Dataset_Public[[#This Row],[Event Location:  County PCODE]]=vw_ET_Dataset_Public[[#This Row],[Arrival from: Admin 2 PCODE]]</f>
        <v>0</v>
      </c>
      <c r="DM669" s="46" t="b">
        <f>vw_ET_Dataset_Public[[#This Row],[Event Location:  Payam PCODE]]=vw_ET_Dataset_Public[[#This Row],[Arrival from: Admin 3 PCODE]]</f>
        <v>0</v>
      </c>
      <c r="DN669" s="46" t="s">
        <v>3393</v>
      </c>
    </row>
    <row r="670" spans="1:118" x14ac:dyDescent="0.35">
      <c r="A670" s="46" t="s">
        <v>2799</v>
      </c>
      <c r="B670" s="47">
        <v>44494</v>
      </c>
      <c r="C670" s="47">
        <v>44419</v>
      </c>
      <c r="D670" s="47">
        <v>44453</v>
      </c>
      <c r="E670" s="46" t="s">
        <v>902</v>
      </c>
      <c r="F670" s="46" t="s">
        <v>62</v>
      </c>
      <c r="G670" s="46" t="s">
        <v>903</v>
      </c>
      <c r="H670" s="46" t="s">
        <v>63</v>
      </c>
      <c r="I670" s="46" t="s">
        <v>2557</v>
      </c>
      <c r="J670" s="46" t="s">
        <v>2556</v>
      </c>
      <c r="K670" s="46" t="s">
        <v>3081</v>
      </c>
      <c r="L670" s="46" t="s">
        <v>3082</v>
      </c>
      <c r="M670" s="46">
        <v>8.6129999999999995</v>
      </c>
      <c r="N670" s="46">
        <v>27.385999999999999</v>
      </c>
      <c r="O670" s="46" t="s">
        <v>253</v>
      </c>
      <c r="P670" s="46" t="s">
        <v>233</v>
      </c>
      <c r="Q670" s="46" t="s">
        <v>6</v>
      </c>
      <c r="U670" s="46" t="b">
        <v>1</v>
      </c>
      <c r="V670" s="46">
        <v>150</v>
      </c>
      <c r="W670" s="46">
        <v>746</v>
      </c>
      <c r="X670" s="46">
        <v>48</v>
      </c>
      <c r="Y670" s="46">
        <v>62</v>
      </c>
      <c r="Z670" s="46">
        <v>85</v>
      </c>
      <c r="AA670" s="46">
        <v>73</v>
      </c>
      <c r="AB670" s="46">
        <v>58</v>
      </c>
      <c r="AC670" s="46">
        <v>35</v>
      </c>
      <c r="AD670" s="46">
        <v>58</v>
      </c>
      <c r="AE670" s="46">
        <v>69</v>
      </c>
      <c r="AF670" s="46">
        <v>77</v>
      </c>
      <c r="AG670" s="46">
        <v>74</v>
      </c>
      <c r="AH670" s="46">
        <v>58</v>
      </c>
      <c r="AI670" s="46">
        <v>49</v>
      </c>
      <c r="AJ670" s="46">
        <v>361</v>
      </c>
      <c r="AK670" s="46">
        <v>385</v>
      </c>
      <c r="AL670" s="46">
        <v>237</v>
      </c>
      <c r="AM670" s="46">
        <v>84</v>
      </c>
      <c r="AN670" s="46">
        <v>746</v>
      </c>
      <c r="AO670" s="46" t="s">
        <v>12</v>
      </c>
      <c r="AP670" s="46" t="s">
        <v>48</v>
      </c>
      <c r="AR670" s="46" t="s">
        <v>272</v>
      </c>
      <c r="AV670" s="46" t="s">
        <v>255</v>
      </c>
      <c r="AX670" s="46" t="s">
        <v>65</v>
      </c>
      <c r="BD670" s="46" t="s">
        <v>256</v>
      </c>
      <c r="BE670" s="46" t="b">
        <v>1</v>
      </c>
      <c r="BL670" s="46" t="b">
        <v>1</v>
      </c>
      <c r="BP670" s="46" t="s">
        <v>237</v>
      </c>
      <c r="BQ670" s="46" t="s">
        <v>242</v>
      </c>
      <c r="BR670" s="46" t="s">
        <v>238</v>
      </c>
      <c r="BS670" s="46" t="s">
        <v>902</v>
      </c>
      <c r="BT670" s="46" t="s">
        <v>62</v>
      </c>
      <c r="BU670" s="46" t="s">
        <v>903</v>
      </c>
      <c r="BV670" s="46" t="s">
        <v>63</v>
      </c>
      <c r="BX670" s="46" t="s">
        <v>2556</v>
      </c>
      <c r="BY670" s="46" t="s">
        <v>2557</v>
      </c>
      <c r="CA670" s="46" t="s">
        <v>244</v>
      </c>
      <c r="CB670" s="46" t="s">
        <v>240</v>
      </c>
      <c r="CC670" s="46" t="s">
        <v>2800</v>
      </c>
      <c r="CD670" s="46" t="s">
        <v>237</v>
      </c>
      <c r="CU670" s="46" t="s">
        <v>256</v>
      </c>
      <c r="CV670" s="46">
        <v>238</v>
      </c>
      <c r="CW670" s="46">
        <v>1190</v>
      </c>
      <c r="CX670" s="46" t="s">
        <v>272</v>
      </c>
      <c r="CY670" s="46" t="s">
        <v>2256</v>
      </c>
      <c r="DA670" s="46" t="s">
        <v>245</v>
      </c>
      <c r="DB670" s="46" t="s">
        <v>245</v>
      </c>
      <c r="DC670" s="46" t="s">
        <v>245</v>
      </c>
      <c r="DD670" s="46" t="s">
        <v>265</v>
      </c>
      <c r="DE670" s="46" t="s">
        <v>265</v>
      </c>
      <c r="DF670" s="46" t="s">
        <v>265</v>
      </c>
      <c r="DG670" s="46" t="s">
        <v>265</v>
      </c>
      <c r="DH670" s="46" t="s">
        <v>247</v>
      </c>
      <c r="DK670" s="46" t="b">
        <f>vw_ET_Dataset_Public[[#This Row],[Event Location:  State PCODE]]=vw_ET_Dataset_Public[[#This Row],[Arrival from: Admin 1 PCODE]]</f>
        <v>1</v>
      </c>
      <c r="DL670" s="46" t="b">
        <f>vw_ET_Dataset_Public[[#This Row],[Event Location:  County PCODE]]=vw_ET_Dataset_Public[[#This Row],[Arrival from: Admin 2 PCODE]]</f>
        <v>1</v>
      </c>
      <c r="DM670" s="46" t="b">
        <f>vw_ET_Dataset_Public[[#This Row],[Event Location:  Payam PCODE]]=vw_ET_Dataset_Public[[#This Row],[Arrival from: Admin 3 PCODE]]</f>
        <v>1</v>
      </c>
      <c r="DN670" s="46" t="s">
        <v>3390</v>
      </c>
    </row>
    <row r="671" spans="1:118" x14ac:dyDescent="0.35">
      <c r="A671" s="46" t="s">
        <v>2560</v>
      </c>
      <c r="B671" s="47">
        <v>44494</v>
      </c>
      <c r="C671" s="47">
        <v>44425</v>
      </c>
      <c r="D671" s="47">
        <v>44458</v>
      </c>
      <c r="E671" s="46" t="s">
        <v>902</v>
      </c>
      <c r="F671" s="46" t="s">
        <v>62</v>
      </c>
      <c r="G671" s="46" t="s">
        <v>915</v>
      </c>
      <c r="H671" s="46" t="s">
        <v>913</v>
      </c>
      <c r="I671" s="46" t="s">
        <v>2562</v>
      </c>
      <c r="J671" s="46" t="s">
        <v>2561</v>
      </c>
      <c r="K671" s="46" t="s">
        <v>2563</v>
      </c>
      <c r="L671" s="46" t="s">
        <v>2564</v>
      </c>
      <c r="M671" s="46">
        <v>9.5777196880000002</v>
      </c>
      <c r="N671" s="46">
        <v>27.727800370000001</v>
      </c>
      <c r="O671" s="46" t="s">
        <v>232</v>
      </c>
      <c r="P671" s="46" t="s">
        <v>233</v>
      </c>
      <c r="Q671" s="46" t="s">
        <v>6</v>
      </c>
      <c r="R671" s="46" t="b">
        <v>1</v>
      </c>
      <c r="S671" s="46" t="b">
        <v>0</v>
      </c>
      <c r="T671" s="46" t="b">
        <v>0</v>
      </c>
      <c r="U671" s="46" t="b">
        <v>0</v>
      </c>
      <c r="V671" s="46">
        <v>987</v>
      </c>
      <c r="W671" s="46">
        <v>4775</v>
      </c>
      <c r="X671" s="46">
        <v>186</v>
      </c>
      <c r="Y671" s="46">
        <v>579</v>
      </c>
      <c r="Z671" s="46">
        <v>498</v>
      </c>
      <c r="AA671" s="46">
        <v>444</v>
      </c>
      <c r="AB671" s="46">
        <v>337</v>
      </c>
      <c r="AC671" s="46">
        <v>143</v>
      </c>
      <c r="AD671" s="46">
        <v>207</v>
      </c>
      <c r="AE671" s="46">
        <v>576</v>
      </c>
      <c r="AF671" s="46">
        <v>558</v>
      </c>
      <c r="AG671" s="46">
        <v>545</v>
      </c>
      <c r="AH671" s="46">
        <v>468</v>
      </c>
      <c r="AI671" s="46">
        <v>234</v>
      </c>
      <c r="AJ671" s="46">
        <v>2187</v>
      </c>
      <c r="AK671" s="46">
        <v>2588</v>
      </c>
      <c r="AL671" s="46">
        <v>1548</v>
      </c>
      <c r="AM671" s="46">
        <v>377</v>
      </c>
      <c r="AN671" s="46">
        <v>4775</v>
      </c>
      <c r="AO671" s="46" t="s">
        <v>12</v>
      </c>
      <c r="AP671" s="46" t="s">
        <v>48</v>
      </c>
      <c r="AR671" s="46" t="s">
        <v>272</v>
      </c>
      <c r="AV671" s="46" t="s">
        <v>255</v>
      </c>
      <c r="AX671" s="46" t="s">
        <v>65</v>
      </c>
      <c r="BD671" s="46" t="s">
        <v>256</v>
      </c>
      <c r="BE671" s="46" t="b">
        <v>1</v>
      </c>
      <c r="BF671" s="46" t="b">
        <v>1</v>
      </c>
      <c r="BG671" s="46" t="b">
        <v>0</v>
      </c>
      <c r="BH671" s="46" t="b">
        <v>0</v>
      </c>
      <c r="BI671" s="46" t="b">
        <v>0</v>
      </c>
      <c r="BJ671" s="46" t="b">
        <v>0</v>
      </c>
      <c r="BK671" s="46" t="b">
        <v>0</v>
      </c>
      <c r="BL671" s="46" t="b">
        <v>1</v>
      </c>
      <c r="BM671" s="46" t="b">
        <v>0</v>
      </c>
      <c r="BO671" s="46" t="b">
        <v>0</v>
      </c>
      <c r="BP671" s="46" t="s">
        <v>237</v>
      </c>
      <c r="BQ671" s="46" t="s">
        <v>242</v>
      </c>
      <c r="BR671" s="46" t="s">
        <v>238</v>
      </c>
      <c r="BS671" s="46" t="s">
        <v>902</v>
      </c>
      <c r="BT671" s="46" t="s">
        <v>62</v>
      </c>
      <c r="BU671" s="46" t="s">
        <v>915</v>
      </c>
      <c r="BV671" s="46" t="s">
        <v>913</v>
      </c>
      <c r="BX671" s="46" t="s">
        <v>2561</v>
      </c>
      <c r="BY671" s="46" t="s">
        <v>2562</v>
      </c>
      <c r="CA671" s="46" t="s">
        <v>2563</v>
      </c>
      <c r="CB671" s="46" t="s">
        <v>2564</v>
      </c>
      <c r="CC671" s="46" t="s">
        <v>2561</v>
      </c>
      <c r="CD671" s="46" t="s">
        <v>237</v>
      </c>
      <c r="CU671" s="46" t="s">
        <v>264</v>
      </c>
      <c r="DA671" s="46" t="s">
        <v>245</v>
      </c>
      <c r="DB671" s="46" t="s">
        <v>245</v>
      </c>
      <c r="DC671" s="46" t="s">
        <v>245</v>
      </c>
      <c r="DD671" s="46" t="s">
        <v>265</v>
      </c>
      <c r="DE671" s="46" t="s">
        <v>265</v>
      </c>
      <c r="DF671" s="46" t="s">
        <v>245</v>
      </c>
      <c r="DG671" s="46" t="s">
        <v>246</v>
      </c>
      <c r="DH671" s="46" t="s">
        <v>247</v>
      </c>
      <c r="DK671" s="46" t="b">
        <f>vw_ET_Dataset_Public[[#This Row],[Event Location:  State PCODE]]=vw_ET_Dataset_Public[[#This Row],[Arrival from: Admin 1 PCODE]]</f>
        <v>1</v>
      </c>
      <c r="DL671" s="46" t="b">
        <f>vw_ET_Dataset_Public[[#This Row],[Event Location:  County PCODE]]=vw_ET_Dataset_Public[[#This Row],[Arrival from: Admin 2 PCODE]]</f>
        <v>1</v>
      </c>
      <c r="DM671" s="46" t="b">
        <f>vw_ET_Dataset_Public[[#This Row],[Event Location:  Payam PCODE]]=vw_ET_Dataset_Public[[#This Row],[Arrival from: Admin 3 PCODE]]</f>
        <v>1</v>
      </c>
      <c r="DN671" s="46" t="s">
        <v>3390</v>
      </c>
    </row>
    <row r="672" spans="1:118" x14ac:dyDescent="0.35">
      <c r="A672" s="46" t="s">
        <v>2602</v>
      </c>
      <c r="B672" s="47">
        <v>44494</v>
      </c>
      <c r="C672" s="47">
        <v>44426</v>
      </c>
      <c r="D672" s="47">
        <v>44441</v>
      </c>
      <c r="E672" s="46" t="s">
        <v>902</v>
      </c>
      <c r="F672" s="46" t="s">
        <v>62</v>
      </c>
      <c r="G672" s="46" t="s">
        <v>2259</v>
      </c>
      <c r="H672" s="46" t="s">
        <v>96</v>
      </c>
      <c r="I672" s="46" t="s">
        <v>2599</v>
      </c>
      <c r="J672" s="46" t="s">
        <v>2598</v>
      </c>
      <c r="K672" s="46" t="s">
        <v>3271</v>
      </c>
      <c r="L672" s="46" t="s">
        <v>2603</v>
      </c>
      <c r="M672" s="46">
        <v>9.1839999999999993</v>
      </c>
      <c r="N672" s="46">
        <v>26.952999999999999</v>
      </c>
      <c r="O672" s="46" t="s">
        <v>232</v>
      </c>
      <c r="P672" s="46" t="s">
        <v>233</v>
      </c>
      <c r="Q672" s="46" t="s">
        <v>6</v>
      </c>
      <c r="R672" s="46" t="b">
        <v>1</v>
      </c>
      <c r="V672" s="46">
        <v>354</v>
      </c>
      <c r="W672" s="46">
        <v>1770</v>
      </c>
      <c r="X672" s="46">
        <v>87</v>
      </c>
      <c r="Y672" s="46">
        <v>140</v>
      </c>
      <c r="Z672" s="46">
        <v>182</v>
      </c>
      <c r="AA672" s="46">
        <v>176</v>
      </c>
      <c r="AB672" s="46">
        <v>127</v>
      </c>
      <c r="AC672" s="46">
        <v>73</v>
      </c>
      <c r="AD672" s="46">
        <v>98</v>
      </c>
      <c r="AE672" s="46">
        <v>164</v>
      </c>
      <c r="AF672" s="46">
        <v>247</v>
      </c>
      <c r="AG672" s="46">
        <v>228</v>
      </c>
      <c r="AH672" s="46">
        <v>153</v>
      </c>
      <c r="AI672" s="46">
        <v>95</v>
      </c>
      <c r="AJ672" s="46">
        <v>785</v>
      </c>
      <c r="AK672" s="46">
        <v>985</v>
      </c>
      <c r="AL672" s="46">
        <v>489</v>
      </c>
      <c r="AM672" s="46">
        <v>168</v>
      </c>
      <c r="AN672" s="46">
        <v>1770</v>
      </c>
      <c r="AO672" s="46" t="s">
        <v>12</v>
      </c>
      <c r="AP672" s="46" t="s">
        <v>48</v>
      </c>
      <c r="AR672" s="46" t="s">
        <v>272</v>
      </c>
      <c r="AV672" s="46" t="s">
        <v>255</v>
      </c>
      <c r="AX672" s="46" t="s">
        <v>65</v>
      </c>
      <c r="BD672" s="46" t="s">
        <v>256</v>
      </c>
      <c r="BE672" s="46" t="b">
        <v>1</v>
      </c>
      <c r="BF672" s="46" t="b">
        <v>1</v>
      </c>
      <c r="BL672" s="46" t="b">
        <v>1</v>
      </c>
      <c r="BP672" s="46" t="s">
        <v>237</v>
      </c>
      <c r="BQ672" s="46" t="s">
        <v>242</v>
      </c>
      <c r="BR672" s="46" t="s">
        <v>238</v>
      </c>
      <c r="BS672" s="46" t="s">
        <v>902</v>
      </c>
      <c r="BT672" s="46" t="s">
        <v>62</v>
      </c>
      <c r="BU672" s="46" t="s">
        <v>2259</v>
      </c>
      <c r="BV672" s="46" t="s">
        <v>96</v>
      </c>
      <c r="BX672" s="46" t="s">
        <v>2598</v>
      </c>
      <c r="BY672" s="46" t="s">
        <v>2599</v>
      </c>
      <c r="CA672" s="46" t="s">
        <v>244</v>
      </c>
      <c r="CB672" s="46" t="s">
        <v>240</v>
      </c>
      <c r="CC672" s="46" t="s">
        <v>2604</v>
      </c>
      <c r="CD672" s="46" t="s">
        <v>237</v>
      </c>
      <c r="CU672" s="46" t="s">
        <v>264</v>
      </c>
      <c r="DA672" s="46" t="s">
        <v>245</v>
      </c>
      <c r="DB672" s="46" t="s">
        <v>245</v>
      </c>
      <c r="DC672" s="46" t="s">
        <v>245</v>
      </c>
      <c r="DD672" s="46" t="s">
        <v>265</v>
      </c>
      <c r="DE672" s="46" t="s">
        <v>246</v>
      </c>
      <c r="DF672" s="46" t="s">
        <v>245</v>
      </c>
      <c r="DG672" s="46" t="s">
        <v>265</v>
      </c>
      <c r="DH672" s="46" t="s">
        <v>247</v>
      </c>
      <c r="DK672" s="46" t="b">
        <f>vw_ET_Dataset_Public[[#This Row],[Event Location:  State PCODE]]=vw_ET_Dataset_Public[[#This Row],[Arrival from: Admin 1 PCODE]]</f>
        <v>1</v>
      </c>
      <c r="DL672" s="46" t="b">
        <f>vw_ET_Dataset_Public[[#This Row],[Event Location:  County PCODE]]=vw_ET_Dataset_Public[[#This Row],[Arrival from: Admin 2 PCODE]]</f>
        <v>1</v>
      </c>
      <c r="DM672" s="46" t="b">
        <f>vw_ET_Dataset_Public[[#This Row],[Event Location:  Payam PCODE]]=vw_ET_Dataset_Public[[#This Row],[Arrival from: Admin 3 PCODE]]</f>
        <v>1</v>
      </c>
      <c r="DN672" s="46" t="s">
        <v>3390</v>
      </c>
    </row>
    <row r="673" spans="1:118" x14ac:dyDescent="0.35">
      <c r="A673" s="46" t="s">
        <v>2565</v>
      </c>
      <c r="B673" s="47">
        <v>44494</v>
      </c>
      <c r="C673" s="47">
        <v>44431</v>
      </c>
      <c r="D673" s="47">
        <v>44459</v>
      </c>
      <c r="E673" s="46" t="s">
        <v>902</v>
      </c>
      <c r="F673" s="46" t="s">
        <v>62</v>
      </c>
      <c r="G673" s="46" t="s">
        <v>915</v>
      </c>
      <c r="H673" s="46" t="s">
        <v>913</v>
      </c>
      <c r="I673" s="46" t="s">
        <v>2567</v>
      </c>
      <c r="J673" s="46" t="s">
        <v>2566</v>
      </c>
      <c r="K673" s="46" t="s">
        <v>2893</v>
      </c>
      <c r="L673" s="46" t="s">
        <v>2568</v>
      </c>
      <c r="M673" s="46">
        <v>8.9529999999999994</v>
      </c>
      <c r="N673" s="46">
        <v>27.507000000000001</v>
      </c>
      <c r="O673" s="46" t="s">
        <v>232</v>
      </c>
      <c r="P673" s="46" t="s">
        <v>233</v>
      </c>
      <c r="Q673" s="46" t="s">
        <v>6</v>
      </c>
      <c r="R673" s="46" t="b">
        <v>1</v>
      </c>
      <c r="V673" s="46">
        <v>530</v>
      </c>
      <c r="W673" s="46">
        <v>2650</v>
      </c>
      <c r="X673" s="46">
        <v>136</v>
      </c>
      <c r="Y673" s="46">
        <v>207</v>
      </c>
      <c r="Z673" s="46">
        <v>354</v>
      </c>
      <c r="AA673" s="46">
        <v>285</v>
      </c>
      <c r="AB673" s="46">
        <v>175</v>
      </c>
      <c r="AC673" s="46">
        <v>68</v>
      </c>
      <c r="AD673" s="46">
        <v>167</v>
      </c>
      <c r="AE673" s="46">
        <v>252</v>
      </c>
      <c r="AF673" s="46">
        <v>349</v>
      </c>
      <c r="AG673" s="46">
        <v>295</v>
      </c>
      <c r="AH673" s="46">
        <v>295</v>
      </c>
      <c r="AI673" s="46">
        <v>67</v>
      </c>
      <c r="AJ673" s="46">
        <v>1225</v>
      </c>
      <c r="AK673" s="46">
        <v>1425</v>
      </c>
      <c r="AL673" s="46">
        <v>762</v>
      </c>
      <c r="AM673" s="46">
        <v>135</v>
      </c>
      <c r="AN673" s="46">
        <v>2650</v>
      </c>
      <c r="AO673" s="46" t="s">
        <v>12</v>
      </c>
      <c r="AP673" s="46" t="s">
        <v>48</v>
      </c>
      <c r="AR673" s="46" t="s">
        <v>272</v>
      </c>
      <c r="AV673" s="46" t="s">
        <v>255</v>
      </c>
      <c r="AX673" s="46" t="s">
        <v>65</v>
      </c>
      <c r="BD673" s="46" t="s">
        <v>256</v>
      </c>
      <c r="BE673" s="46" t="b">
        <v>1</v>
      </c>
      <c r="BF673" s="46" t="b">
        <v>1</v>
      </c>
      <c r="BL673" s="46" t="b">
        <v>1</v>
      </c>
      <c r="BP673" s="46" t="s">
        <v>237</v>
      </c>
      <c r="BQ673" s="46" t="s">
        <v>242</v>
      </c>
      <c r="BR673" s="46" t="s">
        <v>238</v>
      </c>
      <c r="BS673" s="46" t="s">
        <v>902</v>
      </c>
      <c r="BT673" s="46" t="s">
        <v>62</v>
      </c>
      <c r="BU673" s="46" t="s">
        <v>915</v>
      </c>
      <c r="BV673" s="46" t="s">
        <v>913</v>
      </c>
      <c r="BX673" s="46" t="s">
        <v>2566</v>
      </c>
      <c r="BY673" s="46" t="s">
        <v>2567</v>
      </c>
      <c r="CA673" s="46" t="s">
        <v>2893</v>
      </c>
      <c r="CB673" s="46" t="s">
        <v>2568</v>
      </c>
      <c r="CC673" s="46" t="s">
        <v>292</v>
      </c>
      <c r="CD673" s="46" t="s">
        <v>237</v>
      </c>
      <c r="CU673" s="46" t="s">
        <v>264</v>
      </c>
      <c r="DA673" s="46" t="s">
        <v>245</v>
      </c>
      <c r="DB673" s="46" t="s">
        <v>245</v>
      </c>
      <c r="DC673" s="46" t="s">
        <v>245</v>
      </c>
      <c r="DD673" s="46" t="s">
        <v>265</v>
      </c>
      <c r="DE673" s="46" t="s">
        <v>265</v>
      </c>
      <c r="DF673" s="46" t="s">
        <v>265</v>
      </c>
      <c r="DG673" s="46" t="s">
        <v>246</v>
      </c>
      <c r="DH673" s="46" t="s">
        <v>247</v>
      </c>
      <c r="DK673" s="46" t="b">
        <f>vw_ET_Dataset_Public[[#This Row],[Event Location:  State PCODE]]=vw_ET_Dataset_Public[[#This Row],[Arrival from: Admin 1 PCODE]]</f>
        <v>1</v>
      </c>
      <c r="DL673" s="46" t="b">
        <f>vw_ET_Dataset_Public[[#This Row],[Event Location:  County PCODE]]=vw_ET_Dataset_Public[[#This Row],[Arrival from: Admin 2 PCODE]]</f>
        <v>1</v>
      </c>
      <c r="DM673" s="46" t="b">
        <f>vw_ET_Dataset_Public[[#This Row],[Event Location:  Payam PCODE]]=vw_ET_Dataset_Public[[#This Row],[Arrival from: Admin 3 PCODE]]</f>
        <v>1</v>
      </c>
      <c r="DN673" s="46" t="s">
        <v>3390</v>
      </c>
    </row>
    <row r="674" spans="1:118" x14ac:dyDescent="0.35">
      <c r="A674" s="46" t="s">
        <v>3057</v>
      </c>
      <c r="B674" s="47">
        <v>44494</v>
      </c>
      <c r="C674" s="47">
        <v>44455</v>
      </c>
      <c r="D674" s="47">
        <v>44464</v>
      </c>
      <c r="E674" s="46" t="s">
        <v>1626</v>
      </c>
      <c r="F674" s="46" t="s">
        <v>111</v>
      </c>
      <c r="G674" s="46" t="s">
        <v>1652</v>
      </c>
      <c r="H674" s="46" t="s">
        <v>1649</v>
      </c>
      <c r="I674" s="46" t="s">
        <v>1968</v>
      </c>
      <c r="J674" s="46" t="s">
        <v>1967</v>
      </c>
      <c r="K674" s="46" t="s">
        <v>1971</v>
      </c>
      <c r="L674" s="46" t="s">
        <v>1970</v>
      </c>
      <c r="M674" s="46">
        <v>7.787950039</v>
      </c>
      <c r="N674" s="46">
        <v>28.640600200000002</v>
      </c>
      <c r="O674" s="46" t="s">
        <v>253</v>
      </c>
      <c r="P674" s="46" t="s">
        <v>233</v>
      </c>
      <c r="Q674" s="46" t="s">
        <v>6</v>
      </c>
      <c r="R674" s="46" t="b">
        <v>1</v>
      </c>
      <c r="V674" s="46">
        <v>130</v>
      </c>
      <c r="W674" s="46">
        <v>689</v>
      </c>
      <c r="X674" s="46">
        <v>34</v>
      </c>
      <c r="Y674" s="46">
        <v>76</v>
      </c>
      <c r="Z674" s="46">
        <v>132</v>
      </c>
      <c r="AA674" s="46">
        <v>49</v>
      </c>
      <c r="AB674" s="46">
        <v>26</v>
      </c>
      <c r="AC674" s="46">
        <v>0</v>
      </c>
      <c r="AD674" s="46">
        <v>49</v>
      </c>
      <c r="AE674" s="46">
        <v>82</v>
      </c>
      <c r="AF674" s="46">
        <v>167</v>
      </c>
      <c r="AG674" s="46">
        <v>63</v>
      </c>
      <c r="AH674" s="46">
        <v>11</v>
      </c>
      <c r="AI674" s="46">
        <v>0</v>
      </c>
      <c r="AJ674" s="46">
        <v>317</v>
      </c>
      <c r="AK674" s="46">
        <v>372</v>
      </c>
      <c r="AL674" s="46">
        <v>241</v>
      </c>
      <c r="AM674" s="46">
        <v>0</v>
      </c>
      <c r="AN674" s="46">
        <v>689</v>
      </c>
      <c r="AO674" s="46" t="s">
        <v>12</v>
      </c>
      <c r="AP674" s="46" t="s">
        <v>48</v>
      </c>
      <c r="AR674" s="46" t="s">
        <v>272</v>
      </c>
      <c r="AV674" s="46" t="s">
        <v>255</v>
      </c>
      <c r="AX674" s="46" t="s">
        <v>65</v>
      </c>
      <c r="BD674" s="46" t="s">
        <v>256</v>
      </c>
      <c r="BE674" s="46" t="b">
        <v>1</v>
      </c>
      <c r="BF674" s="46" t="b">
        <v>1</v>
      </c>
      <c r="BH674" s="46" t="b">
        <v>1</v>
      </c>
      <c r="BL674" s="46" t="b">
        <v>1</v>
      </c>
      <c r="BP674" s="46" t="s">
        <v>237</v>
      </c>
      <c r="BQ674" s="46" t="s">
        <v>242</v>
      </c>
      <c r="BR674" s="46" t="s">
        <v>238</v>
      </c>
      <c r="BS674" s="46" t="s">
        <v>1626</v>
      </c>
      <c r="BT674" s="46" t="s">
        <v>111</v>
      </c>
      <c r="BU674" s="46" t="s">
        <v>1652</v>
      </c>
      <c r="BV674" s="46" t="s">
        <v>1649</v>
      </c>
      <c r="BX674" s="46" t="s">
        <v>1967</v>
      </c>
      <c r="BY674" s="46" t="s">
        <v>1968</v>
      </c>
      <c r="CA674" s="46" t="s">
        <v>244</v>
      </c>
      <c r="CB674" s="46" t="s">
        <v>240</v>
      </c>
      <c r="CC674" s="46" t="s">
        <v>3058</v>
      </c>
      <c r="CD674" s="46" t="s">
        <v>237</v>
      </c>
      <c r="CU674" s="46" t="s">
        <v>237</v>
      </c>
      <c r="DA674" s="46" t="s">
        <v>245</v>
      </c>
      <c r="DB674" s="46" t="s">
        <v>265</v>
      </c>
      <c r="DC674" s="46" t="s">
        <v>245</v>
      </c>
      <c r="DD674" s="46" t="s">
        <v>265</v>
      </c>
      <c r="DE674" s="46" t="s">
        <v>265</v>
      </c>
      <c r="DF674" s="46" t="s">
        <v>265</v>
      </c>
      <c r="DG674" s="46" t="s">
        <v>265</v>
      </c>
      <c r="DH674" s="46" t="s">
        <v>247</v>
      </c>
      <c r="DK674" s="46" t="b">
        <f>vw_ET_Dataset_Public[[#This Row],[Event Location:  State PCODE]]=vw_ET_Dataset_Public[[#This Row],[Arrival from: Admin 1 PCODE]]</f>
        <v>1</v>
      </c>
      <c r="DL674" s="46" t="b">
        <f>vw_ET_Dataset_Public[[#This Row],[Event Location:  County PCODE]]=vw_ET_Dataset_Public[[#This Row],[Arrival from: Admin 2 PCODE]]</f>
        <v>1</v>
      </c>
      <c r="DM674" s="46" t="b">
        <f>vw_ET_Dataset_Public[[#This Row],[Event Location:  Payam PCODE]]=vw_ET_Dataset_Public[[#This Row],[Arrival from: Admin 3 PCODE]]</f>
        <v>1</v>
      </c>
      <c r="DN674" s="46" t="s">
        <v>3390</v>
      </c>
    </row>
    <row r="675" spans="1:118" x14ac:dyDescent="0.35">
      <c r="A675" s="46" t="s">
        <v>2569</v>
      </c>
      <c r="B675" s="47">
        <v>44494</v>
      </c>
      <c r="C675" s="47">
        <v>44461</v>
      </c>
      <c r="D675" s="47">
        <v>44465</v>
      </c>
      <c r="E675" s="46" t="s">
        <v>902</v>
      </c>
      <c r="F675" s="46" t="s">
        <v>62</v>
      </c>
      <c r="G675" s="46" t="s">
        <v>915</v>
      </c>
      <c r="H675" s="46" t="s">
        <v>913</v>
      </c>
      <c r="I675" s="46" t="s">
        <v>2571</v>
      </c>
      <c r="J675" s="46" t="s">
        <v>2570</v>
      </c>
      <c r="K675" s="46" t="s">
        <v>2894</v>
      </c>
      <c r="L675" s="46" t="s">
        <v>2572</v>
      </c>
      <c r="M675" s="46">
        <v>8.8729519999999997</v>
      </c>
      <c r="N675" s="46">
        <v>27.445958999999998</v>
      </c>
      <c r="O675" s="46" t="s">
        <v>232</v>
      </c>
      <c r="P675" s="46" t="s">
        <v>233</v>
      </c>
      <c r="Q675" s="46" t="s">
        <v>6</v>
      </c>
      <c r="R675" s="46" t="b">
        <v>1</v>
      </c>
      <c r="V675" s="46">
        <v>482</v>
      </c>
      <c r="W675" s="46">
        <v>2410</v>
      </c>
      <c r="X675" s="46">
        <v>154</v>
      </c>
      <c r="Y675" s="46">
        <v>186</v>
      </c>
      <c r="Z675" s="46">
        <v>246</v>
      </c>
      <c r="AA675" s="46">
        <v>234</v>
      </c>
      <c r="AB675" s="46">
        <v>189</v>
      </c>
      <c r="AC675" s="46">
        <v>96</v>
      </c>
      <c r="AD675" s="46">
        <v>178</v>
      </c>
      <c r="AE675" s="46">
        <v>258</v>
      </c>
      <c r="AF675" s="46">
        <v>284</v>
      </c>
      <c r="AG675" s="46">
        <v>253</v>
      </c>
      <c r="AH675" s="46">
        <v>224</v>
      </c>
      <c r="AI675" s="46">
        <v>108</v>
      </c>
      <c r="AJ675" s="46">
        <v>1105</v>
      </c>
      <c r="AK675" s="46">
        <v>1305</v>
      </c>
      <c r="AL675" s="46">
        <v>776</v>
      </c>
      <c r="AM675" s="46">
        <v>204</v>
      </c>
      <c r="AN675" s="46">
        <v>2410</v>
      </c>
      <c r="AO675" s="46" t="s">
        <v>12</v>
      </c>
      <c r="AP675" s="46" t="s">
        <v>48</v>
      </c>
      <c r="AR675" s="46" t="s">
        <v>272</v>
      </c>
      <c r="AV675" s="46" t="s">
        <v>255</v>
      </c>
      <c r="AX675" s="46" t="s">
        <v>65</v>
      </c>
      <c r="BD675" s="46" t="s">
        <v>256</v>
      </c>
      <c r="BE675" s="46" t="b">
        <v>1</v>
      </c>
      <c r="BF675" s="46" t="b">
        <v>1</v>
      </c>
      <c r="BL675" s="46" t="b">
        <v>1</v>
      </c>
      <c r="BP675" s="46" t="s">
        <v>237</v>
      </c>
      <c r="BQ675" s="46" t="s">
        <v>242</v>
      </c>
      <c r="BR675" s="46" t="s">
        <v>238</v>
      </c>
      <c r="BS675" s="46" t="s">
        <v>902</v>
      </c>
      <c r="BT675" s="46" t="s">
        <v>62</v>
      </c>
      <c r="BU675" s="46" t="s">
        <v>915</v>
      </c>
      <c r="BV675" s="46" t="s">
        <v>913</v>
      </c>
      <c r="BX675" s="46" t="s">
        <v>2570</v>
      </c>
      <c r="BY675" s="46" t="s">
        <v>2571</v>
      </c>
      <c r="CA675" s="46" t="s">
        <v>2894</v>
      </c>
      <c r="CB675" s="46" t="s">
        <v>2572</v>
      </c>
      <c r="CC675" s="46" t="s">
        <v>292</v>
      </c>
      <c r="CD675" s="46" t="s">
        <v>237</v>
      </c>
      <c r="CU675" s="46" t="s">
        <v>237</v>
      </c>
      <c r="DA675" s="46" t="s">
        <v>245</v>
      </c>
      <c r="DB675" s="46" t="s">
        <v>245</v>
      </c>
      <c r="DC675" s="46" t="s">
        <v>245</v>
      </c>
      <c r="DD675" s="46" t="s">
        <v>265</v>
      </c>
      <c r="DE675" s="46" t="s">
        <v>265</v>
      </c>
      <c r="DF675" s="46" t="s">
        <v>265</v>
      </c>
      <c r="DG675" s="46" t="s">
        <v>246</v>
      </c>
      <c r="DH675" s="46" t="s">
        <v>247</v>
      </c>
      <c r="DK675" s="46" t="b">
        <f>vw_ET_Dataset_Public[[#This Row],[Event Location:  State PCODE]]=vw_ET_Dataset_Public[[#This Row],[Arrival from: Admin 1 PCODE]]</f>
        <v>1</v>
      </c>
      <c r="DL675" s="46" t="b">
        <f>vw_ET_Dataset_Public[[#This Row],[Event Location:  County PCODE]]=vw_ET_Dataset_Public[[#This Row],[Arrival from: Admin 2 PCODE]]</f>
        <v>1</v>
      </c>
      <c r="DM675" s="46" t="b">
        <f>vw_ET_Dataset_Public[[#This Row],[Event Location:  Payam PCODE]]=vw_ET_Dataset_Public[[#This Row],[Arrival from: Admin 3 PCODE]]</f>
        <v>1</v>
      </c>
      <c r="DN675" s="46" t="s">
        <v>3390</v>
      </c>
    </row>
    <row r="676" spans="1:118" x14ac:dyDescent="0.35">
      <c r="A676" s="46" t="s">
        <v>2691</v>
      </c>
      <c r="B676" s="47">
        <v>44494</v>
      </c>
      <c r="C676" s="47">
        <v>44461</v>
      </c>
      <c r="D676" s="47">
        <v>44491</v>
      </c>
      <c r="E676" s="46" t="s">
        <v>1461</v>
      </c>
      <c r="F676" s="46" t="s">
        <v>105</v>
      </c>
      <c r="G676" s="46" t="s">
        <v>1550</v>
      </c>
      <c r="H676" s="46" t="s">
        <v>106</v>
      </c>
      <c r="I676" s="46" t="s">
        <v>1551</v>
      </c>
      <c r="J676" s="46" t="s">
        <v>1549</v>
      </c>
      <c r="K676" s="46" t="s">
        <v>2949</v>
      </c>
      <c r="L676" s="46" t="s">
        <v>2692</v>
      </c>
      <c r="M676" s="46">
        <v>9.5328710000000001</v>
      </c>
      <c r="N676" s="46">
        <v>31.670878999999999</v>
      </c>
      <c r="O676" s="46" t="s">
        <v>232</v>
      </c>
      <c r="P676" s="46" t="s">
        <v>271</v>
      </c>
      <c r="Q676" s="46" t="s">
        <v>6</v>
      </c>
      <c r="U676" s="46" t="b">
        <v>1</v>
      </c>
      <c r="V676" s="46">
        <v>235</v>
      </c>
      <c r="W676" s="46">
        <v>1220</v>
      </c>
      <c r="X676" s="46">
        <v>32</v>
      </c>
      <c r="Y676" s="46">
        <v>72</v>
      </c>
      <c r="Z676" s="46">
        <v>107</v>
      </c>
      <c r="AA676" s="46">
        <v>117</v>
      </c>
      <c r="AB676" s="46">
        <v>70</v>
      </c>
      <c r="AC676" s="46">
        <v>57</v>
      </c>
      <c r="AD676" s="46">
        <v>39</v>
      </c>
      <c r="AE676" s="46">
        <v>82</v>
      </c>
      <c r="AF676" s="46">
        <v>126</v>
      </c>
      <c r="AG676" s="46">
        <v>364</v>
      </c>
      <c r="AH676" s="46">
        <v>102</v>
      </c>
      <c r="AI676" s="46">
        <v>52</v>
      </c>
      <c r="AJ676" s="46">
        <v>455</v>
      </c>
      <c r="AK676" s="46">
        <v>765</v>
      </c>
      <c r="AL676" s="46">
        <v>225</v>
      </c>
      <c r="AM676" s="46">
        <v>109</v>
      </c>
      <c r="AN676" s="46">
        <v>1220</v>
      </c>
      <c r="AO676" s="46" t="s">
        <v>12</v>
      </c>
      <c r="AP676" s="46" t="s">
        <v>48</v>
      </c>
      <c r="AR676" s="46" t="s">
        <v>272</v>
      </c>
      <c r="AV676" s="46" t="s">
        <v>1516</v>
      </c>
      <c r="AX676" s="46" t="s">
        <v>65</v>
      </c>
      <c r="BD676" s="46" t="s">
        <v>256</v>
      </c>
      <c r="BE676" s="46" t="b">
        <v>1</v>
      </c>
      <c r="BF676" s="46" t="b">
        <v>1</v>
      </c>
      <c r="BH676" s="46" t="b">
        <v>1</v>
      </c>
      <c r="BL676" s="46" t="b">
        <v>1</v>
      </c>
      <c r="BP676" s="46" t="s">
        <v>237</v>
      </c>
      <c r="BQ676" s="46" t="s">
        <v>242</v>
      </c>
      <c r="BR676" s="46" t="s">
        <v>238</v>
      </c>
      <c r="BS676" s="46" t="s">
        <v>260</v>
      </c>
      <c r="BT676" s="46" t="s">
        <v>83</v>
      </c>
      <c r="BU676" s="46" t="s">
        <v>667</v>
      </c>
      <c r="BV676" s="46" t="s">
        <v>88</v>
      </c>
      <c r="BX676" s="46" t="s">
        <v>673</v>
      </c>
      <c r="BY676" s="46" t="s">
        <v>674</v>
      </c>
      <c r="CA676" s="46" t="s">
        <v>675</v>
      </c>
      <c r="CB676" s="46" t="s">
        <v>2404</v>
      </c>
      <c r="CC676" s="46" t="s">
        <v>673</v>
      </c>
      <c r="CD676" s="46" t="s">
        <v>237</v>
      </c>
      <c r="CU676" s="46" t="s">
        <v>264</v>
      </c>
      <c r="DA676" s="46" t="s">
        <v>245</v>
      </c>
      <c r="DB676" s="46" t="s">
        <v>265</v>
      </c>
      <c r="DC676" s="46" t="s">
        <v>265</v>
      </c>
      <c r="DD676" s="46" t="s">
        <v>246</v>
      </c>
      <c r="DE676" s="46" t="s">
        <v>245</v>
      </c>
      <c r="DF676" s="46" t="s">
        <v>246</v>
      </c>
      <c r="DG676" s="46" t="s">
        <v>265</v>
      </c>
      <c r="DH676" s="46" t="s">
        <v>247</v>
      </c>
      <c r="DK676" s="46" t="b">
        <f>vw_ET_Dataset_Public[[#This Row],[Event Location:  State PCODE]]=vw_ET_Dataset_Public[[#This Row],[Arrival from: Admin 1 PCODE]]</f>
        <v>0</v>
      </c>
      <c r="DL676" s="46" t="b">
        <f>vw_ET_Dataset_Public[[#This Row],[Event Location:  County PCODE]]=vw_ET_Dataset_Public[[#This Row],[Arrival from: Admin 2 PCODE]]</f>
        <v>0</v>
      </c>
      <c r="DM676" s="46" t="b">
        <f>vw_ET_Dataset_Public[[#This Row],[Event Location:  Payam PCODE]]=vw_ET_Dataset_Public[[#This Row],[Arrival from: Admin 3 PCODE]]</f>
        <v>0</v>
      </c>
      <c r="DN676" s="46" t="s">
        <v>3395</v>
      </c>
    </row>
    <row r="677" spans="1:118" x14ac:dyDescent="0.35">
      <c r="A677" s="46" t="s">
        <v>2801</v>
      </c>
      <c r="B677" s="47">
        <v>44495</v>
      </c>
      <c r="C677" s="47">
        <v>44414</v>
      </c>
      <c r="D677" s="47">
        <v>44453</v>
      </c>
      <c r="E677" s="46" t="s">
        <v>902</v>
      </c>
      <c r="F677" s="46" t="s">
        <v>62</v>
      </c>
      <c r="G677" s="46" t="s">
        <v>903</v>
      </c>
      <c r="H677" s="46" t="s">
        <v>63</v>
      </c>
      <c r="I677" s="46" t="s">
        <v>2803</v>
      </c>
      <c r="J677" s="46" t="s">
        <v>2802</v>
      </c>
      <c r="K677" s="46" t="s">
        <v>2804</v>
      </c>
      <c r="L677" s="46" t="s">
        <v>2805</v>
      </c>
      <c r="M677" s="46">
        <v>8.45392236</v>
      </c>
      <c r="N677" s="46">
        <v>27.755033439999998</v>
      </c>
      <c r="O677" s="46" t="s">
        <v>232</v>
      </c>
      <c r="P677" s="46" t="s">
        <v>233</v>
      </c>
      <c r="Q677" s="46" t="s">
        <v>6</v>
      </c>
      <c r="R677" s="46" t="b">
        <v>0</v>
      </c>
      <c r="S677" s="46" t="b">
        <v>0</v>
      </c>
      <c r="T677" s="46" t="b">
        <v>0</v>
      </c>
      <c r="U677" s="46" t="b">
        <v>1</v>
      </c>
      <c r="V677" s="46">
        <v>380</v>
      </c>
      <c r="W677" s="46">
        <v>1640</v>
      </c>
      <c r="X677" s="46">
        <v>78</v>
      </c>
      <c r="Y677" s="46">
        <v>140</v>
      </c>
      <c r="Z677" s="46">
        <v>210</v>
      </c>
      <c r="AA677" s="46">
        <v>180</v>
      </c>
      <c r="AB677" s="46">
        <v>100</v>
      </c>
      <c r="AC677" s="46">
        <v>54</v>
      </c>
      <c r="AD677" s="46">
        <v>84</v>
      </c>
      <c r="AE677" s="46">
        <v>153</v>
      </c>
      <c r="AF677" s="46">
        <v>241</v>
      </c>
      <c r="AG677" s="46">
        <v>254</v>
      </c>
      <c r="AH677" s="46">
        <v>103</v>
      </c>
      <c r="AI677" s="46">
        <v>43</v>
      </c>
      <c r="AJ677" s="46">
        <v>762</v>
      </c>
      <c r="AK677" s="46">
        <v>878</v>
      </c>
      <c r="AL677" s="46">
        <v>455</v>
      </c>
      <c r="AM677" s="46">
        <v>97</v>
      </c>
      <c r="AN677" s="46">
        <v>1640</v>
      </c>
      <c r="AO677" s="46" t="s">
        <v>12</v>
      </c>
      <c r="AP677" s="46" t="s">
        <v>48</v>
      </c>
      <c r="AR677" s="46" t="s">
        <v>272</v>
      </c>
      <c r="AV677" s="46" t="s">
        <v>255</v>
      </c>
      <c r="AX677" s="46" t="s">
        <v>65</v>
      </c>
      <c r="BD677" s="46" t="s">
        <v>256</v>
      </c>
      <c r="BE677" s="46" t="b">
        <v>1</v>
      </c>
      <c r="BF677" s="46" t="b">
        <v>1</v>
      </c>
      <c r="BG677" s="46" t="b">
        <v>0</v>
      </c>
      <c r="BH677" s="46" t="b">
        <v>0</v>
      </c>
      <c r="BI677" s="46" t="b">
        <v>0</v>
      </c>
      <c r="BJ677" s="46" t="b">
        <v>0</v>
      </c>
      <c r="BK677" s="46" t="b">
        <v>0</v>
      </c>
      <c r="BL677" s="46" t="b">
        <v>1</v>
      </c>
      <c r="BM677" s="46" t="b">
        <v>0</v>
      </c>
      <c r="BO677" s="46" t="b">
        <v>0</v>
      </c>
      <c r="BP677" s="46" t="s">
        <v>237</v>
      </c>
      <c r="BQ677" s="46" t="s">
        <v>242</v>
      </c>
      <c r="BR677" s="46" t="s">
        <v>238</v>
      </c>
      <c r="BS677" s="46" t="s">
        <v>902</v>
      </c>
      <c r="BT677" s="46" t="s">
        <v>62</v>
      </c>
      <c r="BU677" s="46" t="s">
        <v>903</v>
      </c>
      <c r="BV677" s="46" t="s">
        <v>63</v>
      </c>
      <c r="BX677" s="46" t="s">
        <v>2802</v>
      </c>
      <c r="BY677" s="46" t="s">
        <v>2803</v>
      </c>
      <c r="CA677" s="46" t="s">
        <v>2804</v>
      </c>
      <c r="CB677" s="46" t="s">
        <v>2805</v>
      </c>
      <c r="CC677" s="46" t="s">
        <v>2802</v>
      </c>
      <c r="CD677" s="46" t="s">
        <v>237</v>
      </c>
      <c r="CU677" s="46" t="s">
        <v>256</v>
      </c>
      <c r="CV677" s="46">
        <v>134</v>
      </c>
      <c r="CW677" s="46">
        <v>670</v>
      </c>
      <c r="CX677" s="46" t="s">
        <v>272</v>
      </c>
      <c r="CY677" s="46" t="s">
        <v>2279</v>
      </c>
      <c r="DA677" s="46" t="s">
        <v>245</v>
      </c>
      <c r="DB677" s="46" t="s">
        <v>245</v>
      </c>
      <c r="DC677" s="46" t="s">
        <v>245</v>
      </c>
      <c r="DD677" s="46" t="s">
        <v>265</v>
      </c>
      <c r="DE677" s="46" t="s">
        <v>265</v>
      </c>
      <c r="DF677" s="46" t="s">
        <v>245</v>
      </c>
      <c r="DG677" s="46" t="s">
        <v>246</v>
      </c>
      <c r="DH677" s="46" t="s">
        <v>247</v>
      </c>
      <c r="DK677" s="46" t="b">
        <f>vw_ET_Dataset_Public[[#This Row],[Event Location:  State PCODE]]=vw_ET_Dataset_Public[[#This Row],[Arrival from: Admin 1 PCODE]]</f>
        <v>1</v>
      </c>
      <c r="DL677" s="46" t="b">
        <f>vw_ET_Dataset_Public[[#This Row],[Event Location:  County PCODE]]=vw_ET_Dataset_Public[[#This Row],[Arrival from: Admin 2 PCODE]]</f>
        <v>1</v>
      </c>
      <c r="DM677" s="46" t="b">
        <f>vw_ET_Dataset_Public[[#This Row],[Event Location:  Payam PCODE]]=vw_ET_Dataset_Public[[#This Row],[Arrival from: Admin 3 PCODE]]</f>
        <v>1</v>
      </c>
      <c r="DN677" s="46" t="s">
        <v>3390</v>
      </c>
    </row>
    <row r="678" spans="1:118" x14ac:dyDescent="0.35">
      <c r="A678" s="46" t="s">
        <v>3055</v>
      </c>
      <c r="B678" s="47">
        <v>44495</v>
      </c>
      <c r="C678" s="47">
        <v>44457</v>
      </c>
      <c r="D678" s="47">
        <v>44495</v>
      </c>
      <c r="E678" s="46" t="s">
        <v>1626</v>
      </c>
      <c r="F678" s="46" t="s">
        <v>111</v>
      </c>
      <c r="G678" s="46" t="s">
        <v>1652</v>
      </c>
      <c r="H678" s="46" t="s">
        <v>1649</v>
      </c>
      <c r="I678" s="46" t="s">
        <v>1968</v>
      </c>
      <c r="J678" s="46" t="s">
        <v>1967</v>
      </c>
      <c r="K678" s="46" t="s">
        <v>1983</v>
      </c>
      <c r="L678" s="46" t="s">
        <v>1984</v>
      </c>
      <c r="M678" s="46">
        <v>7.7199997900000001</v>
      </c>
      <c r="N678" s="46">
        <v>28.43000031</v>
      </c>
      <c r="O678" s="46" t="s">
        <v>253</v>
      </c>
      <c r="P678" s="46" t="s">
        <v>233</v>
      </c>
      <c r="Q678" s="46" t="s">
        <v>6</v>
      </c>
      <c r="R678" s="46" t="b">
        <v>1</v>
      </c>
      <c r="S678" s="46" t="b">
        <v>0</v>
      </c>
      <c r="T678" s="46" t="b">
        <v>0</v>
      </c>
      <c r="U678" s="46" t="b">
        <v>0</v>
      </c>
      <c r="V678" s="46">
        <v>110</v>
      </c>
      <c r="W678" s="46">
        <v>583</v>
      </c>
      <c r="X678" s="46">
        <v>26</v>
      </c>
      <c r="Y678" s="46">
        <v>29</v>
      </c>
      <c r="Z678" s="46">
        <v>49</v>
      </c>
      <c r="AA678" s="46">
        <v>187</v>
      </c>
      <c r="AB678" s="46">
        <v>63</v>
      </c>
      <c r="AC678" s="46">
        <v>6</v>
      </c>
      <c r="AD678" s="46">
        <v>37</v>
      </c>
      <c r="AE678" s="46">
        <v>45</v>
      </c>
      <c r="AF678" s="46">
        <v>83</v>
      </c>
      <c r="AG678" s="46">
        <v>37</v>
      </c>
      <c r="AH678" s="46">
        <v>18</v>
      </c>
      <c r="AI678" s="46">
        <v>3</v>
      </c>
      <c r="AJ678" s="46">
        <v>360</v>
      </c>
      <c r="AK678" s="46">
        <v>223</v>
      </c>
      <c r="AL678" s="46">
        <v>137</v>
      </c>
      <c r="AM678" s="46">
        <v>9</v>
      </c>
      <c r="AN678" s="46">
        <v>583</v>
      </c>
      <c r="AO678" s="46" t="s">
        <v>12</v>
      </c>
      <c r="AP678" s="46" t="s">
        <v>48</v>
      </c>
      <c r="AR678" s="46" t="s">
        <v>272</v>
      </c>
      <c r="AV678" s="46" t="s">
        <v>255</v>
      </c>
      <c r="AX678" s="46" t="s">
        <v>65</v>
      </c>
      <c r="BD678" s="46" t="s">
        <v>256</v>
      </c>
      <c r="BE678" s="46" t="b">
        <v>1</v>
      </c>
      <c r="BF678" s="46" t="b">
        <v>1</v>
      </c>
      <c r="BG678" s="46" t="b">
        <v>0</v>
      </c>
      <c r="BH678" s="46" t="b">
        <v>1</v>
      </c>
      <c r="BI678" s="46" t="b">
        <v>0</v>
      </c>
      <c r="BJ678" s="46" t="b">
        <v>0</v>
      </c>
      <c r="BK678" s="46" t="b">
        <v>0</v>
      </c>
      <c r="BL678" s="46" t="b">
        <v>1</v>
      </c>
      <c r="BM678" s="46" t="b">
        <v>0</v>
      </c>
      <c r="BO678" s="46" t="b">
        <v>0</v>
      </c>
      <c r="BP678" s="46" t="s">
        <v>237</v>
      </c>
      <c r="BQ678" s="46" t="s">
        <v>242</v>
      </c>
      <c r="BR678" s="46" t="s">
        <v>238</v>
      </c>
      <c r="BS678" s="46" t="s">
        <v>1626</v>
      </c>
      <c r="BT678" s="46" t="s">
        <v>111</v>
      </c>
      <c r="BU678" s="46" t="s">
        <v>1652</v>
      </c>
      <c r="BV678" s="46" t="s">
        <v>1649</v>
      </c>
      <c r="BX678" s="46" t="s">
        <v>1967</v>
      </c>
      <c r="BY678" s="46" t="s">
        <v>1968</v>
      </c>
      <c r="CA678" s="46" t="s">
        <v>244</v>
      </c>
      <c r="CB678" s="46" t="s">
        <v>240</v>
      </c>
      <c r="CC678" s="46" t="s">
        <v>3056</v>
      </c>
      <c r="CD678" s="46" t="s">
        <v>237</v>
      </c>
      <c r="CU678" s="46" t="s">
        <v>237</v>
      </c>
      <c r="DA678" s="46" t="s">
        <v>245</v>
      </c>
      <c r="DB678" s="46" t="s">
        <v>245</v>
      </c>
      <c r="DC678" s="46" t="s">
        <v>245</v>
      </c>
      <c r="DD678" s="46" t="s">
        <v>265</v>
      </c>
      <c r="DE678" s="46" t="s">
        <v>265</v>
      </c>
      <c r="DF678" s="46" t="s">
        <v>245</v>
      </c>
      <c r="DG678" s="46" t="s">
        <v>265</v>
      </c>
      <c r="DH678" s="46" t="s">
        <v>247</v>
      </c>
      <c r="DK678" s="46" t="b">
        <f>vw_ET_Dataset_Public[[#This Row],[Event Location:  State PCODE]]=vw_ET_Dataset_Public[[#This Row],[Arrival from: Admin 1 PCODE]]</f>
        <v>1</v>
      </c>
      <c r="DL678" s="46" t="b">
        <f>vw_ET_Dataset_Public[[#This Row],[Event Location:  County PCODE]]=vw_ET_Dataset_Public[[#This Row],[Arrival from: Admin 2 PCODE]]</f>
        <v>1</v>
      </c>
      <c r="DM678" s="46" t="b">
        <f>vw_ET_Dataset_Public[[#This Row],[Event Location:  Payam PCODE]]=vw_ET_Dataset_Public[[#This Row],[Arrival from: Admin 3 PCODE]]</f>
        <v>1</v>
      </c>
      <c r="DN678" s="46" t="s">
        <v>3390</v>
      </c>
    </row>
    <row r="679" spans="1:118" x14ac:dyDescent="0.35">
      <c r="A679" s="46" t="s">
        <v>3011</v>
      </c>
      <c r="B679" s="47">
        <v>44495</v>
      </c>
      <c r="C679" s="47">
        <v>44480</v>
      </c>
      <c r="D679" s="47">
        <v>44495</v>
      </c>
      <c r="E679" s="46" t="s">
        <v>1626</v>
      </c>
      <c r="F679" s="46" t="s">
        <v>111</v>
      </c>
      <c r="G679" s="46" t="s">
        <v>1652</v>
      </c>
      <c r="H679" s="46" t="s">
        <v>1649</v>
      </c>
      <c r="I679" s="46" t="s">
        <v>1898</v>
      </c>
      <c r="J679" s="46" t="s">
        <v>1897</v>
      </c>
      <c r="K679" s="46" t="s">
        <v>1904</v>
      </c>
      <c r="L679" s="46" t="s">
        <v>1903</v>
      </c>
      <c r="M679" s="46">
        <v>7.8727</v>
      </c>
      <c r="N679" s="46">
        <v>28.409066670000001</v>
      </c>
      <c r="O679" s="46" t="s">
        <v>253</v>
      </c>
      <c r="P679" s="46" t="s">
        <v>302</v>
      </c>
      <c r="Q679" s="46" t="s">
        <v>6</v>
      </c>
      <c r="R679" s="46" t="b">
        <v>1</v>
      </c>
      <c r="S679" s="46" t="b">
        <v>0</v>
      </c>
      <c r="T679" s="46" t="b">
        <v>0</v>
      </c>
      <c r="U679" s="46" t="b">
        <v>0</v>
      </c>
      <c r="V679" s="46">
        <v>82</v>
      </c>
      <c r="W679" s="46">
        <v>435</v>
      </c>
      <c r="X679" s="46">
        <v>17</v>
      </c>
      <c r="Y679" s="46">
        <v>38</v>
      </c>
      <c r="Z679" s="46">
        <v>68</v>
      </c>
      <c r="AA679" s="46">
        <v>58</v>
      </c>
      <c r="AB679" s="46">
        <v>13</v>
      </c>
      <c r="AC679" s="46">
        <v>1</v>
      </c>
      <c r="AD679" s="46">
        <v>25</v>
      </c>
      <c r="AE679" s="46">
        <v>46</v>
      </c>
      <c r="AF679" s="46">
        <v>93</v>
      </c>
      <c r="AG679" s="46">
        <v>49</v>
      </c>
      <c r="AH679" s="46">
        <v>25</v>
      </c>
      <c r="AI679" s="46">
        <v>2</v>
      </c>
      <c r="AJ679" s="46">
        <v>195</v>
      </c>
      <c r="AK679" s="46">
        <v>240</v>
      </c>
      <c r="AL679" s="46">
        <v>126</v>
      </c>
      <c r="AM679" s="46">
        <v>3</v>
      </c>
      <c r="AN679" s="46">
        <v>435</v>
      </c>
      <c r="AO679" s="46" t="s">
        <v>12</v>
      </c>
      <c r="AP679" s="46" t="s">
        <v>48</v>
      </c>
      <c r="AR679" s="46" t="s">
        <v>272</v>
      </c>
      <c r="AV679" s="46" t="s">
        <v>255</v>
      </c>
      <c r="AX679" s="46" t="s">
        <v>65</v>
      </c>
      <c r="BD679" s="46" t="s">
        <v>256</v>
      </c>
      <c r="BE679" s="46" t="b">
        <v>1</v>
      </c>
      <c r="BF679" s="46" t="b">
        <v>1</v>
      </c>
      <c r="BG679" s="46" t="b">
        <v>0</v>
      </c>
      <c r="BH679" s="46" t="b">
        <v>1</v>
      </c>
      <c r="BI679" s="46" t="b">
        <v>0</v>
      </c>
      <c r="BJ679" s="46" t="b">
        <v>0</v>
      </c>
      <c r="BK679" s="46" t="b">
        <v>0</v>
      </c>
      <c r="BL679" s="46" t="b">
        <v>1</v>
      </c>
      <c r="BM679" s="46" t="b">
        <v>0</v>
      </c>
      <c r="BO679" s="46" t="b">
        <v>0</v>
      </c>
      <c r="BP679" s="46" t="s">
        <v>237</v>
      </c>
      <c r="BQ679" s="46" t="s">
        <v>242</v>
      </c>
      <c r="BR679" s="46" t="s">
        <v>238</v>
      </c>
      <c r="BS679" s="46" t="s">
        <v>1626</v>
      </c>
      <c r="BT679" s="46" t="s">
        <v>111</v>
      </c>
      <c r="BU679" s="46" t="s">
        <v>1652</v>
      </c>
      <c r="BV679" s="46" t="s">
        <v>1649</v>
      </c>
      <c r="BX679" s="46" t="s">
        <v>1897</v>
      </c>
      <c r="BY679" s="46" t="s">
        <v>1898</v>
      </c>
      <c r="CA679" s="46" t="s">
        <v>244</v>
      </c>
      <c r="CB679" s="46" t="s">
        <v>240</v>
      </c>
      <c r="CC679" s="46" t="s">
        <v>3012</v>
      </c>
      <c r="CD679" s="46" t="s">
        <v>237</v>
      </c>
      <c r="CU679" s="46" t="s">
        <v>237</v>
      </c>
      <c r="DA679" s="46" t="s">
        <v>245</v>
      </c>
      <c r="DB679" s="46" t="s">
        <v>245</v>
      </c>
      <c r="DC679" s="46" t="s">
        <v>245</v>
      </c>
      <c r="DD679" s="46" t="s">
        <v>265</v>
      </c>
      <c r="DE679" s="46" t="s">
        <v>265</v>
      </c>
      <c r="DF679" s="46" t="s">
        <v>265</v>
      </c>
      <c r="DG679" s="46" t="s">
        <v>265</v>
      </c>
      <c r="DH679" s="46" t="s">
        <v>247</v>
      </c>
      <c r="DK679" s="46" t="b">
        <f>vw_ET_Dataset_Public[[#This Row],[Event Location:  State PCODE]]=vw_ET_Dataset_Public[[#This Row],[Arrival from: Admin 1 PCODE]]</f>
        <v>1</v>
      </c>
      <c r="DL679" s="46" t="b">
        <f>vw_ET_Dataset_Public[[#This Row],[Event Location:  County PCODE]]=vw_ET_Dataset_Public[[#This Row],[Arrival from: Admin 2 PCODE]]</f>
        <v>1</v>
      </c>
      <c r="DM679" s="46" t="b">
        <f>vw_ET_Dataset_Public[[#This Row],[Event Location:  Payam PCODE]]=vw_ET_Dataset_Public[[#This Row],[Arrival from: Admin 3 PCODE]]</f>
        <v>1</v>
      </c>
      <c r="DN679" s="46" t="s">
        <v>3390</v>
      </c>
    </row>
    <row r="680" spans="1:118" x14ac:dyDescent="0.35">
      <c r="A680" s="46" t="s">
        <v>2686</v>
      </c>
      <c r="B680" s="47">
        <v>44495</v>
      </c>
      <c r="C680" s="47">
        <v>44494</v>
      </c>
      <c r="D680" s="47">
        <v>44495</v>
      </c>
      <c r="E680" s="46" t="s">
        <v>1461</v>
      </c>
      <c r="F680" s="46" t="s">
        <v>105</v>
      </c>
      <c r="G680" s="46" t="s">
        <v>1550</v>
      </c>
      <c r="H680" s="46" t="s">
        <v>106</v>
      </c>
      <c r="I680" s="46" t="s">
        <v>1551</v>
      </c>
      <c r="J680" s="46" t="s">
        <v>1549</v>
      </c>
      <c r="K680" s="46" t="s">
        <v>1552</v>
      </c>
      <c r="L680" s="46" t="s">
        <v>1553</v>
      </c>
      <c r="M680" s="46">
        <v>9.5288358360000007</v>
      </c>
      <c r="N680" s="46">
        <v>31.651464879999999</v>
      </c>
      <c r="O680" s="46" t="s">
        <v>232</v>
      </c>
      <c r="P680" s="46" t="s">
        <v>271</v>
      </c>
      <c r="Q680" s="46" t="s">
        <v>6</v>
      </c>
      <c r="R680" s="46" t="b">
        <v>1</v>
      </c>
      <c r="S680" s="46" t="b">
        <v>0</v>
      </c>
      <c r="T680" s="46" t="b">
        <v>0</v>
      </c>
      <c r="U680" s="46" t="b">
        <v>0</v>
      </c>
      <c r="V680" s="46">
        <v>42</v>
      </c>
      <c r="W680" s="46">
        <v>242</v>
      </c>
      <c r="X680" s="46">
        <v>6</v>
      </c>
      <c r="Y680" s="46">
        <v>9</v>
      </c>
      <c r="Z680" s="46">
        <v>23</v>
      </c>
      <c r="AA680" s="46">
        <v>28</v>
      </c>
      <c r="AB680" s="46">
        <v>17</v>
      </c>
      <c r="AC680" s="46">
        <v>19</v>
      </c>
      <c r="AD680" s="46">
        <v>7</v>
      </c>
      <c r="AE680" s="46">
        <v>19</v>
      </c>
      <c r="AF680" s="46">
        <v>26</v>
      </c>
      <c r="AG680" s="46">
        <v>52</v>
      </c>
      <c r="AH680" s="46">
        <v>21</v>
      </c>
      <c r="AI680" s="46">
        <v>15</v>
      </c>
      <c r="AJ680" s="46">
        <v>102</v>
      </c>
      <c r="AK680" s="46">
        <v>140</v>
      </c>
      <c r="AL680" s="46">
        <v>41</v>
      </c>
      <c r="AM680" s="46">
        <v>34</v>
      </c>
      <c r="AN680" s="46">
        <v>242</v>
      </c>
      <c r="AO680" s="46" t="s">
        <v>12</v>
      </c>
      <c r="AP680" s="46" t="s">
        <v>48</v>
      </c>
      <c r="AR680" s="46" t="s">
        <v>272</v>
      </c>
      <c r="AV680" s="46" t="s">
        <v>1516</v>
      </c>
      <c r="AX680" s="46" t="s">
        <v>65</v>
      </c>
      <c r="BD680" s="46" t="s">
        <v>256</v>
      </c>
      <c r="BE680" s="46" t="b">
        <v>1</v>
      </c>
      <c r="BF680" s="46" t="b">
        <v>1</v>
      </c>
      <c r="BG680" s="46" t="b">
        <v>0</v>
      </c>
      <c r="BH680" s="46" t="b">
        <v>1</v>
      </c>
      <c r="BI680" s="46" t="b">
        <v>0</v>
      </c>
      <c r="BJ680" s="46" t="b">
        <v>0</v>
      </c>
      <c r="BK680" s="46" t="b">
        <v>0</v>
      </c>
      <c r="BL680" s="46" t="b">
        <v>1</v>
      </c>
      <c r="BM680" s="46" t="b">
        <v>0</v>
      </c>
      <c r="BO680" s="46" t="b">
        <v>0</v>
      </c>
      <c r="BP680" s="46" t="s">
        <v>237</v>
      </c>
      <c r="BQ680" s="46" t="s">
        <v>242</v>
      </c>
      <c r="BR680" s="46" t="s">
        <v>238</v>
      </c>
      <c r="BS680" s="46" t="s">
        <v>1461</v>
      </c>
      <c r="BT680" s="46" t="s">
        <v>105</v>
      </c>
      <c r="BU680" s="46" t="s">
        <v>1616</v>
      </c>
      <c r="BV680" s="46" t="s">
        <v>1614</v>
      </c>
      <c r="BX680" s="46" t="s">
        <v>2687</v>
      </c>
      <c r="BY680" s="46" t="s">
        <v>2689</v>
      </c>
      <c r="CA680" s="46" t="s">
        <v>2690</v>
      </c>
      <c r="CB680" s="46" t="s">
        <v>2688</v>
      </c>
      <c r="CC680" s="46" t="s">
        <v>2687</v>
      </c>
      <c r="CD680" s="46" t="s">
        <v>237</v>
      </c>
      <c r="CU680" s="46" t="s">
        <v>264</v>
      </c>
      <c r="DA680" s="46" t="s">
        <v>245</v>
      </c>
      <c r="DB680" s="46" t="s">
        <v>265</v>
      </c>
      <c r="DC680" s="46" t="s">
        <v>265</v>
      </c>
      <c r="DD680" s="46" t="s">
        <v>265</v>
      </c>
      <c r="DE680" s="46" t="s">
        <v>245</v>
      </c>
      <c r="DF680" s="46" t="s">
        <v>265</v>
      </c>
      <c r="DG680" s="46" t="s">
        <v>246</v>
      </c>
      <c r="DH680" s="46" t="s">
        <v>247</v>
      </c>
      <c r="DK680" s="46" t="b">
        <f>vw_ET_Dataset_Public[[#This Row],[Event Location:  State PCODE]]=vw_ET_Dataset_Public[[#This Row],[Arrival from: Admin 1 PCODE]]</f>
        <v>1</v>
      </c>
      <c r="DL680" s="46" t="b">
        <f>vw_ET_Dataset_Public[[#This Row],[Event Location:  County PCODE]]=vw_ET_Dataset_Public[[#This Row],[Arrival from: Admin 2 PCODE]]</f>
        <v>0</v>
      </c>
      <c r="DM680" s="46" t="b">
        <f>vw_ET_Dataset_Public[[#This Row],[Event Location:  Payam PCODE]]=vw_ET_Dataset_Public[[#This Row],[Arrival from: Admin 3 PCODE]]</f>
        <v>0</v>
      </c>
      <c r="DN680" s="46" t="s">
        <v>3392</v>
      </c>
    </row>
    <row r="681" spans="1:118" x14ac:dyDescent="0.35">
      <c r="A681" s="46" t="s">
        <v>3022</v>
      </c>
      <c r="B681" s="47">
        <v>44496</v>
      </c>
      <c r="C681" s="47">
        <v>44444</v>
      </c>
      <c r="D681" s="47">
        <v>44496</v>
      </c>
      <c r="E681" s="46" t="s">
        <v>1626</v>
      </c>
      <c r="F681" s="46" t="s">
        <v>111</v>
      </c>
      <c r="G681" s="46" t="s">
        <v>1652</v>
      </c>
      <c r="H681" s="46" t="s">
        <v>1649</v>
      </c>
      <c r="I681" s="46" t="s">
        <v>1898</v>
      </c>
      <c r="J681" s="46" t="s">
        <v>1897</v>
      </c>
      <c r="K681" s="46" t="s">
        <v>1916</v>
      </c>
      <c r="L681" s="46" t="s">
        <v>1917</v>
      </c>
      <c r="M681" s="46">
        <v>7.9013749999999998</v>
      </c>
      <c r="N681" s="46">
        <v>28.443467999999999</v>
      </c>
      <c r="O681" s="46" t="s">
        <v>232</v>
      </c>
      <c r="P681" s="46" t="s">
        <v>233</v>
      </c>
      <c r="Q681" s="46" t="s">
        <v>24</v>
      </c>
      <c r="R681" s="46" t="b">
        <v>1</v>
      </c>
      <c r="S681" s="46" t="b">
        <v>0</v>
      </c>
      <c r="T681" s="46" t="b">
        <v>0</v>
      </c>
      <c r="U681" s="46" t="b">
        <v>0</v>
      </c>
      <c r="V681" s="46">
        <v>51</v>
      </c>
      <c r="W681" s="46">
        <v>265</v>
      </c>
      <c r="X681" s="46">
        <v>9</v>
      </c>
      <c r="Y681" s="46">
        <v>17</v>
      </c>
      <c r="Z681" s="46">
        <v>31</v>
      </c>
      <c r="AA681" s="46">
        <v>28</v>
      </c>
      <c r="AB681" s="46">
        <v>17</v>
      </c>
      <c r="AC681" s="46">
        <v>6</v>
      </c>
      <c r="AD681" s="46">
        <v>21</v>
      </c>
      <c r="AE681" s="46">
        <v>24</v>
      </c>
      <c r="AF681" s="46">
        <v>44</v>
      </c>
      <c r="AG681" s="46">
        <v>36</v>
      </c>
      <c r="AH681" s="46">
        <v>21</v>
      </c>
      <c r="AI681" s="46">
        <v>11</v>
      </c>
      <c r="AJ681" s="46">
        <v>108</v>
      </c>
      <c r="AK681" s="46">
        <v>157</v>
      </c>
      <c r="AL681" s="46">
        <v>71</v>
      </c>
      <c r="AM681" s="46">
        <v>17</v>
      </c>
      <c r="AN681" s="46">
        <v>265</v>
      </c>
      <c r="AP681" s="46" t="s">
        <v>48</v>
      </c>
      <c r="AR681" s="46" t="s">
        <v>234</v>
      </c>
      <c r="AS681" s="46" t="b">
        <v>0</v>
      </c>
      <c r="AT681" s="46" t="b">
        <v>1</v>
      </c>
      <c r="AU681" s="46" t="b">
        <v>0</v>
      </c>
      <c r="AV681" s="46" t="s">
        <v>255</v>
      </c>
      <c r="AX681" s="46" t="s">
        <v>305</v>
      </c>
      <c r="BD681" s="46" t="s">
        <v>256</v>
      </c>
      <c r="BE681" s="46" t="b">
        <v>1</v>
      </c>
      <c r="BF681" s="46" t="b">
        <v>1</v>
      </c>
      <c r="BG681" s="46" t="b">
        <v>0</v>
      </c>
      <c r="BH681" s="46" t="b">
        <v>1</v>
      </c>
      <c r="BI681" s="46" t="b">
        <v>0</v>
      </c>
      <c r="BJ681" s="46" t="b">
        <v>0</v>
      </c>
      <c r="BK681" s="46" t="b">
        <v>0</v>
      </c>
      <c r="BL681" s="46" t="b">
        <v>1</v>
      </c>
      <c r="BM681" s="46" t="b">
        <v>0</v>
      </c>
      <c r="BO681" s="46" t="b">
        <v>0</v>
      </c>
      <c r="BP681" s="46" t="s">
        <v>237</v>
      </c>
      <c r="BQ681" s="46" t="s">
        <v>242</v>
      </c>
      <c r="BR681" s="46" t="s">
        <v>238</v>
      </c>
      <c r="BS681" s="46" t="s">
        <v>1626</v>
      </c>
      <c r="BT681" s="46" t="s">
        <v>111</v>
      </c>
      <c r="BU681" s="46" t="s">
        <v>1652</v>
      </c>
      <c r="BV681" s="46" t="s">
        <v>1649</v>
      </c>
      <c r="BX681" s="46" t="s">
        <v>1897</v>
      </c>
      <c r="BY681" s="46" t="s">
        <v>1898</v>
      </c>
      <c r="CA681" s="46" t="s">
        <v>1916</v>
      </c>
      <c r="CB681" s="46" t="s">
        <v>1917</v>
      </c>
      <c r="CC681" s="46" t="s">
        <v>1897</v>
      </c>
      <c r="CU681" s="46" t="s">
        <v>237</v>
      </c>
      <c r="DA681" s="46" t="s">
        <v>265</v>
      </c>
      <c r="DB681" s="46" t="s">
        <v>265</v>
      </c>
      <c r="DC681" s="46" t="s">
        <v>245</v>
      </c>
      <c r="DD681" s="46" t="s">
        <v>246</v>
      </c>
      <c r="DE681" s="46" t="s">
        <v>265</v>
      </c>
      <c r="DF681" s="46" t="s">
        <v>245</v>
      </c>
      <c r="DG681" s="46" t="s">
        <v>246</v>
      </c>
      <c r="DH681" s="46" t="s">
        <v>247</v>
      </c>
      <c r="DK681" s="46" t="b">
        <f>vw_ET_Dataset_Public[[#This Row],[Event Location:  State PCODE]]=vw_ET_Dataset_Public[[#This Row],[Arrival from: Admin 1 PCODE]]</f>
        <v>1</v>
      </c>
      <c r="DL681" s="46" t="b">
        <f>vw_ET_Dataset_Public[[#This Row],[Event Location:  County PCODE]]=vw_ET_Dataset_Public[[#This Row],[Arrival from: Admin 2 PCODE]]</f>
        <v>1</v>
      </c>
      <c r="DM681" s="46" t="b">
        <f>vw_ET_Dataset_Public[[#This Row],[Event Location:  Payam PCODE]]=vw_ET_Dataset_Public[[#This Row],[Arrival from: Admin 3 PCODE]]</f>
        <v>1</v>
      </c>
      <c r="DN681" s="46" t="s">
        <v>3390</v>
      </c>
    </row>
    <row r="682" spans="1:118" x14ac:dyDescent="0.35">
      <c r="A682" s="46" t="s">
        <v>3018</v>
      </c>
      <c r="B682" s="47">
        <v>44496</v>
      </c>
      <c r="C682" s="47">
        <v>44453</v>
      </c>
      <c r="D682" s="47">
        <v>44496</v>
      </c>
      <c r="E682" s="46" t="s">
        <v>1626</v>
      </c>
      <c r="F682" s="46" t="s">
        <v>111</v>
      </c>
      <c r="G682" s="46" t="s">
        <v>1652</v>
      </c>
      <c r="H682" s="46" t="s">
        <v>1649</v>
      </c>
      <c r="I682" s="46" t="s">
        <v>1898</v>
      </c>
      <c r="J682" s="46" t="s">
        <v>1897</v>
      </c>
      <c r="K682" s="46" t="s">
        <v>1905</v>
      </c>
      <c r="L682" s="46" t="s">
        <v>1906</v>
      </c>
      <c r="M682" s="46">
        <v>7.9699592990000001</v>
      </c>
      <c r="N682" s="46">
        <v>28.411807599999999</v>
      </c>
      <c r="O682" s="46" t="s">
        <v>253</v>
      </c>
      <c r="P682" s="46" t="s">
        <v>302</v>
      </c>
      <c r="Q682" s="46" t="s">
        <v>6</v>
      </c>
      <c r="R682" s="46" t="b">
        <v>1</v>
      </c>
      <c r="S682" s="46" t="b">
        <v>0</v>
      </c>
      <c r="T682" s="46" t="b">
        <v>0</v>
      </c>
      <c r="U682" s="46" t="b">
        <v>0</v>
      </c>
      <c r="V682" s="46">
        <v>111</v>
      </c>
      <c r="W682" s="46">
        <v>588</v>
      </c>
      <c r="X682" s="46">
        <v>37</v>
      </c>
      <c r="Y682" s="46">
        <v>69</v>
      </c>
      <c r="Z682" s="46">
        <v>87</v>
      </c>
      <c r="AA682" s="46">
        <v>73</v>
      </c>
      <c r="AB682" s="46">
        <v>13</v>
      </c>
      <c r="AC682" s="46">
        <v>6</v>
      </c>
      <c r="AD682" s="46">
        <v>42</v>
      </c>
      <c r="AE682" s="46">
        <v>82</v>
      </c>
      <c r="AF682" s="46">
        <v>95</v>
      </c>
      <c r="AG682" s="46">
        <v>64</v>
      </c>
      <c r="AH682" s="46">
        <v>18</v>
      </c>
      <c r="AI682" s="46">
        <v>2</v>
      </c>
      <c r="AJ682" s="46">
        <v>285</v>
      </c>
      <c r="AK682" s="46">
        <v>303</v>
      </c>
      <c r="AL682" s="46">
        <v>230</v>
      </c>
      <c r="AM682" s="46">
        <v>8</v>
      </c>
      <c r="AN682" s="46">
        <v>588</v>
      </c>
      <c r="AO682" s="46" t="s">
        <v>12</v>
      </c>
      <c r="AP682" s="46" t="s">
        <v>48</v>
      </c>
      <c r="AR682" s="46" t="s">
        <v>272</v>
      </c>
      <c r="AV682" s="46" t="s">
        <v>255</v>
      </c>
      <c r="AX682" s="46" t="s">
        <v>65</v>
      </c>
      <c r="BD682" s="46" t="s">
        <v>256</v>
      </c>
      <c r="BE682" s="46" t="b">
        <v>1</v>
      </c>
      <c r="BF682" s="46" t="b">
        <v>1</v>
      </c>
      <c r="BG682" s="46" t="b">
        <v>0</v>
      </c>
      <c r="BH682" s="46" t="b">
        <v>1</v>
      </c>
      <c r="BI682" s="46" t="b">
        <v>0</v>
      </c>
      <c r="BJ682" s="46" t="b">
        <v>0</v>
      </c>
      <c r="BK682" s="46" t="b">
        <v>0</v>
      </c>
      <c r="BL682" s="46" t="b">
        <v>1</v>
      </c>
      <c r="BM682" s="46" t="b">
        <v>0</v>
      </c>
      <c r="BO682" s="46" t="b">
        <v>0</v>
      </c>
      <c r="BP682" s="46" t="s">
        <v>237</v>
      </c>
      <c r="BQ682" s="46" t="s">
        <v>242</v>
      </c>
      <c r="BR682" s="46" t="s">
        <v>238</v>
      </c>
      <c r="BS682" s="46" t="s">
        <v>1626</v>
      </c>
      <c r="BT682" s="46" t="s">
        <v>111</v>
      </c>
      <c r="BU682" s="46" t="s">
        <v>1652</v>
      </c>
      <c r="BV682" s="46" t="s">
        <v>1649</v>
      </c>
      <c r="BX682" s="46" t="s">
        <v>1897</v>
      </c>
      <c r="BY682" s="46" t="s">
        <v>1898</v>
      </c>
      <c r="CA682" s="46" t="s">
        <v>244</v>
      </c>
      <c r="CB682" s="46" t="s">
        <v>240</v>
      </c>
      <c r="CC682" s="46" t="s">
        <v>3019</v>
      </c>
      <c r="CD682" s="46" t="s">
        <v>237</v>
      </c>
      <c r="CU682" s="46" t="s">
        <v>237</v>
      </c>
      <c r="DA682" s="46" t="s">
        <v>245</v>
      </c>
      <c r="DB682" s="46" t="s">
        <v>245</v>
      </c>
      <c r="DC682" s="46" t="s">
        <v>265</v>
      </c>
      <c r="DD682" s="46" t="s">
        <v>265</v>
      </c>
      <c r="DE682" s="46" t="s">
        <v>265</v>
      </c>
      <c r="DF682" s="46" t="s">
        <v>265</v>
      </c>
      <c r="DG682" s="46" t="s">
        <v>265</v>
      </c>
      <c r="DH682" s="46" t="s">
        <v>247</v>
      </c>
      <c r="DK682" s="46" t="b">
        <f>vw_ET_Dataset_Public[[#This Row],[Event Location:  State PCODE]]=vw_ET_Dataset_Public[[#This Row],[Arrival from: Admin 1 PCODE]]</f>
        <v>1</v>
      </c>
      <c r="DL682" s="46" t="b">
        <f>vw_ET_Dataset_Public[[#This Row],[Event Location:  County PCODE]]=vw_ET_Dataset_Public[[#This Row],[Arrival from: Admin 2 PCODE]]</f>
        <v>1</v>
      </c>
      <c r="DM682" s="46" t="b">
        <f>vw_ET_Dataset_Public[[#This Row],[Event Location:  Payam PCODE]]=vw_ET_Dataset_Public[[#This Row],[Arrival from: Admin 3 PCODE]]</f>
        <v>1</v>
      </c>
      <c r="DN682" s="46" t="s">
        <v>3390</v>
      </c>
    </row>
    <row r="683" spans="1:118" x14ac:dyDescent="0.35">
      <c r="A683" s="46" t="s">
        <v>3007</v>
      </c>
      <c r="B683" s="47">
        <v>44496</v>
      </c>
      <c r="C683" s="47">
        <v>44454</v>
      </c>
      <c r="D683" s="47">
        <v>44496</v>
      </c>
      <c r="E683" s="46" t="s">
        <v>1626</v>
      </c>
      <c r="F683" s="46" t="s">
        <v>111</v>
      </c>
      <c r="G683" s="46" t="s">
        <v>1652</v>
      </c>
      <c r="H683" s="46" t="s">
        <v>1649</v>
      </c>
      <c r="I683" s="46" t="s">
        <v>1653</v>
      </c>
      <c r="J683" s="46" t="s">
        <v>1650</v>
      </c>
      <c r="K683" s="46" t="s">
        <v>3008</v>
      </c>
      <c r="L683" s="46" t="s">
        <v>3009</v>
      </c>
      <c r="M683" s="46">
        <v>8.0719999999999992</v>
      </c>
      <c r="N683" s="46">
        <v>28.536999999999999</v>
      </c>
      <c r="O683" s="46" t="s">
        <v>232</v>
      </c>
      <c r="P683" s="46" t="s">
        <v>233</v>
      </c>
      <c r="Q683" s="46" t="s">
        <v>24</v>
      </c>
      <c r="R683" s="46" t="b">
        <v>1</v>
      </c>
      <c r="V683" s="46">
        <v>51</v>
      </c>
      <c r="W683" s="46">
        <v>265</v>
      </c>
      <c r="X683" s="46">
        <v>11</v>
      </c>
      <c r="Y683" s="46">
        <v>23</v>
      </c>
      <c r="Z683" s="46">
        <v>52</v>
      </c>
      <c r="AA683" s="46">
        <v>27</v>
      </c>
      <c r="AB683" s="46">
        <v>6</v>
      </c>
      <c r="AC683" s="46">
        <v>5</v>
      </c>
      <c r="AD683" s="46">
        <v>15</v>
      </c>
      <c r="AE683" s="46">
        <v>28</v>
      </c>
      <c r="AF683" s="46">
        <v>35</v>
      </c>
      <c r="AG683" s="46">
        <v>32</v>
      </c>
      <c r="AH683" s="46">
        <v>11</v>
      </c>
      <c r="AI683" s="46">
        <v>20</v>
      </c>
      <c r="AJ683" s="46">
        <v>124</v>
      </c>
      <c r="AK683" s="46">
        <v>141</v>
      </c>
      <c r="AL683" s="46">
        <v>77</v>
      </c>
      <c r="AM683" s="46">
        <v>25</v>
      </c>
      <c r="AN683" s="46">
        <v>265</v>
      </c>
      <c r="AP683" s="46" t="s">
        <v>48</v>
      </c>
      <c r="AR683" s="46" t="s">
        <v>409</v>
      </c>
      <c r="AT683" s="46" t="b">
        <v>1</v>
      </c>
      <c r="AU683" s="46" t="b">
        <v>1</v>
      </c>
      <c r="AV683" s="46" t="s">
        <v>255</v>
      </c>
      <c r="AX683" s="46" t="s">
        <v>305</v>
      </c>
      <c r="BD683" s="46" t="s">
        <v>256</v>
      </c>
      <c r="BE683" s="46" t="b">
        <v>1</v>
      </c>
      <c r="BF683" s="46" t="b">
        <v>1</v>
      </c>
      <c r="BP683" s="46" t="s">
        <v>237</v>
      </c>
      <c r="BQ683" s="46" t="s">
        <v>242</v>
      </c>
      <c r="BR683" s="46" t="s">
        <v>238</v>
      </c>
      <c r="BS683" s="46" t="s">
        <v>1626</v>
      </c>
      <c r="BT683" s="46" t="s">
        <v>111</v>
      </c>
      <c r="BU683" s="46" t="s">
        <v>1652</v>
      </c>
      <c r="BV683" s="46" t="s">
        <v>1649</v>
      </c>
      <c r="BX683" s="46" t="s">
        <v>1650</v>
      </c>
      <c r="BY683" s="46" t="s">
        <v>1653</v>
      </c>
      <c r="CA683" s="46" t="s">
        <v>244</v>
      </c>
      <c r="CB683" s="46" t="s">
        <v>240</v>
      </c>
      <c r="CC683" s="46" t="s">
        <v>3010</v>
      </c>
      <c r="CU683" s="46" t="s">
        <v>237</v>
      </c>
      <c r="DA683" s="46" t="s">
        <v>245</v>
      </c>
      <c r="DB683" s="46" t="s">
        <v>245</v>
      </c>
      <c r="DC683" s="46" t="s">
        <v>265</v>
      </c>
      <c r="DD683" s="46" t="s">
        <v>246</v>
      </c>
      <c r="DE683" s="46" t="s">
        <v>265</v>
      </c>
      <c r="DF683" s="46" t="s">
        <v>245</v>
      </c>
      <c r="DG683" s="46" t="s">
        <v>246</v>
      </c>
      <c r="DH683" s="46" t="s">
        <v>247</v>
      </c>
      <c r="DK683" s="46" t="b">
        <f>vw_ET_Dataset_Public[[#This Row],[Event Location:  State PCODE]]=vw_ET_Dataset_Public[[#This Row],[Arrival from: Admin 1 PCODE]]</f>
        <v>1</v>
      </c>
      <c r="DL683" s="46" t="b">
        <f>vw_ET_Dataset_Public[[#This Row],[Event Location:  County PCODE]]=vw_ET_Dataset_Public[[#This Row],[Arrival from: Admin 2 PCODE]]</f>
        <v>1</v>
      </c>
      <c r="DM683" s="46" t="b">
        <f>vw_ET_Dataset_Public[[#This Row],[Event Location:  Payam PCODE]]=vw_ET_Dataset_Public[[#This Row],[Arrival from: Admin 3 PCODE]]</f>
        <v>1</v>
      </c>
      <c r="DN683" s="46" t="s">
        <v>3390</v>
      </c>
    </row>
    <row r="684" spans="1:118" x14ac:dyDescent="0.35">
      <c r="A684" s="46" t="s">
        <v>3066</v>
      </c>
      <c r="B684" s="47">
        <v>44496</v>
      </c>
      <c r="C684" s="47">
        <v>44455</v>
      </c>
      <c r="D684" s="47">
        <v>44496</v>
      </c>
      <c r="E684" s="46" t="s">
        <v>1626</v>
      </c>
      <c r="F684" s="46" t="s">
        <v>111</v>
      </c>
      <c r="G684" s="46" t="s">
        <v>1652</v>
      </c>
      <c r="H684" s="46" t="s">
        <v>1649</v>
      </c>
      <c r="I684" s="46" t="s">
        <v>1870</v>
      </c>
      <c r="J684" s="46" t="s">
        <v>1868</v>
      </c>
      <c r="K684" s="46" t="s">
        <v>1990</v>
      </c>
      <c r="L684" s="46" t="s">
        <v>1991</v>
      </c>
      <c r="M684" s="46">
        <v>8.1158599999999996</v>
      </c>
      <c r="N684" s="46">
        <v>28.941233329999999</v>
      </c>
      <c r="O684" s="46" t="s">
        <v>253</v>
      </c>
      <c r="P684" s="46" t="s">
        <v>233</v>
      </c>
      <c r="Q684" s="46" t="s">
        <v>6</v>
      </c>
      <c r="R684" s="46" t="b">
        <v>1</v>
      </c>
      <c r="S684" s="46" t="b">
        <v>0</v>
      </c>
      <c r="T684" s="46" t="b">
        <v>0</v>
      </c>
      <c r="U684" s="46" t="b">
        <v>0</v>
      </c>
      <c r="V684" s="46">
        <v>220</v>
      </c>
      <c r="W684" s="46">
        <v>1166</v>
      </c>
      <c r="X684" s="46">
        <v>91</v>
      </c>
      <c r="Y684" s="46">
        <v>97</v>
      </c>
      <c r="Z684" s="46">
        <v>103</v>
      </c>
      <c r="AA684" s="46">
        <v>127</v>
      </c>
      <c r="AB684" s="46">
        <v>88</v>
      </c>
      <c r="AC684" s="46">
        <v>41</v>
      </c>
      <c r="AD684" s="46">
        <v>97</v>
      </c>
      <c r="AE684" s="46">
        <v>103</v>
      </c>
      <c r="AF684" s="46">
        <v>110</v>
      </c>
      <c r="AG684" s="46">
        <v>149</v>
      </c>
      <c r="AH684" s="46">
        <v>94</v>
      </c>
      <c r="AI684" s="46">
        <v>66</v>
      </c>
      <c r="AJ684" s="46">
        <v>547</v>
      </c>
      <c r="AK684" s="46">
        <v>619</v>
      </c>
      <c r="AL684" s="46">
        <v>388</v>
      </c>
      <c r="AM684" s="46">
        <v>107</v>
      </c>
      <c r="AN684" s="46">
        <v>1166</v>
      </c>
      <c r="AO684" s="46" t="s">
        <v>12</v>
      </c>
      <c r="AP684" s="46" t="s">
        <v>48</v>
      </c>
      <c r="AR684" s="46" t="s">
        <v>272</v>
      </c>
      <c r="AV684" s="46" t="s">
        <v>255</v>
      </c>
      <c r="AX684" s="46" t="s">
        <v>65</v>
      </c>
      <c r="BD684" s="46" t="s">
        <v>256</v>
      </c>
      <c r="BE684" s="46" t="b">
        <v>1</v>
      </c>
      <c r="BF684" s="46" t="b">
        <v>1</v>
      </c>
      <c r="BG684" s="46" t="b">
        <v>0</v>
      </c>
      <c r="BH684" s="46" t="b">
        <v>1</v>
      </c>
      <c r="BI684" s="46" t="b">
        <v>0</v>
      </c>
      <c r="BJ684" s="46" t="b">
        <v>0</v>
      </c>
      <c r="BK684" s="46" t="b">
        <v>0</v>
      </c>
      <c r="BL684" s="46" t="b">
        <v>1</v>
      </c>
      <c r="BM684" s="46" t="b">
        <v>0</v>
      </c>
      <c r="BO684" s="46" t="b">
        <v>0</v>
      </c>
      <c r="BP684" s="46" t="s">
        <v>237</v>
      </c>
      <c r="BQ684" s="46" t="s">
        <v>242</v>
      </c>
      <c r="BR684" s="46" t="s">
        <v>238</v>
      </c>
      <c r="BS684" s="46" t="s">
        <v>1626</v>
      </c>
      <c r="BT684" s="46" t="s">
        <v>111</v>
      </c>
      <c r="BU684" s="46" t="s">
        <v>1652</v>
      </c>
      <c r="BV684" s="46" t="s">
        <v>1649</v>
      </c>
      <c r="BX684" s="46" t="s">
        <v>1868</v>
      </c>
      <c r="BY684" s="46" t="s">
        <v>1870</v>
      </c>
      <c r="CA684" s="46" t="s">
        <v>244</v>
      </c>
      <c r="CB684" s="46" t="s">
        <v>240</v>
      </c>
      <c r="CC684" s="46" t="s">
        <v>3067</v>
      </c>
      <c r="CD684" s="46" t="s">
        <v>237</v>
      </c>
      <c r="CU684" s="46" t="s">
        <v>237</v>
      </c>
      <c r="DA684" s="46" t="s">
        <v>265</v>
      </c>
      <c r="DB684" s="46" t="s">
        <v>245</v>
      </c>
      <c r="DC684" s="46" t="s">
        <v>245</v>
      </c>
      <c r="DD684" s="46" t="s">
        <v>246</v>
      </c>
      <c r="DE684" s="46" t="s">
        <v>265</v>
      </c>
      <c r="DF684" s="46" t="s">
        <v>265</v>
      </c>
      <c r="DG684" s="46" t="s">
        <v>246</v>
      </c>
      <c r="DH684" s="46" t="s">
        <v>247</v>
      </c>
      <c r="DK684" s="46" t="b">
        <f>vw_ET_Dataset_Public[[#This Row],[Event Location:  State PCODE]]=vw_ET_Dataset_Public[[#This Row],[Arrival from: Admin 1 PCODE]]</f>
        <v>1</v>
      </c>
      <c r="DL684" s="46" t="b">
        <f>vw_ET_Dataset_Public[[#This Row],[Event Location:  County PCODE]]=vw_ET_Dataset_Public[[#This Row],[Arrival from: Admin 2 PCODE]]</f>
        <v>1</v>
      </c>
      <c r="DM684" s="46" t="b">
        <f>vw_ET_Dataset_Public[[#This Row],[Event Location:  Payam PCODE]]=vw_ET_Dataset_Public[[#This Row],[Arrival from: Admin 3 PCODE]]</f>
        <v>1</v>
      </c>
      <c r="DN684" s="46" t="s">
        <v>3390</v>
      </c>
    </row>
    <row r="685" spans="1:118" x14ac:dyDescent="0.35">
      <c r="A685" s="46" t="s">
        <v>2938</v>
      </c>
      <c r="B685" s="47">
        <v>44496</v>
      </c>
      <c r="C685" s="47">
        <v>44474</v>
      </c>
      <c r="D685" s="47">
        <v>44482</v>
      </c>
      <c r="E685" s="46" t="s">
        <v>841</v>
      </c>
      <c r="F685" s="46" t="s">
        <v>57</v>
      </c>
      <c r="G685" s="46" t="s">
        <v>1321</v>
      </c>
      <c r="H685" s="46" t="s">
        <v>98</v>
      </c>
      <c r="I685" s="46" t="s">
        <v>1403</v>
      </c>
      <c r="J685" s="46" t="s">
        <v>98</v>
      </c>
      <c r="K685" s="46" t="s">
        <v>1421</v>
      </c>
      <c r="L685" s="46" t="s">
        <v>1422</v>
      </c>
      <c r="M685" s="46">
        <v>9.3316400000000002</v>
      </c>
      <c r="N685" s="46">
        <v>29.793399999999998</v>
      </c>
      <c r="O685" s="46" t="s">
        <v>232</v>
      </c>
      <c r="P685" s="46" t="s">
        <v>271</v>
      </c>
      <c r="Q685" s="46" t="s">
        <v>6</v>
      </c>
      <c r="U685" s="46" t="b">
        <v>1</v>
      </c>
      <c r="V685" s="46">
        <v>1</v>
      </c>
      <c r="W685" s="46">
        <v>7</v>
      </c>
      <c r="X685" s="46">
        <v>0</v>
      </c>
      <c r="Y685" s="46">
        <v>1</v>
      </c>
      <c r="Z685" s="46">
        <v>1</v>
      </c>
      <c r="AA685" s="46">
        <v>0</v>
      </c>
      <c r="AB685" s="46">
        <v>0</v>
      </c>
      <c r="AC685" s="46">
        <v>0</v>
      </c>
      <c r="AD685" s="46">
        <v>1</v>
      </c>
      <c r="AE685" s="46">
        <v>0</v>
      </c>
      <c r="AF685" s="46">
        <v>2</v>
      </c>
      <c r="AG685" s="46">
        <v>1</v>
      </c>
      <c r="AH685" s="46">
        <v>1</v>
      </c>
      <c r="AI685" s="46">
        <v>0</v>
      </c>
      <c r="AJ685" s="46">
        <v>2</v>
      </c>
      <c r="AK685" s="46">
        <v>5</v>
      </c>
      <c r="AL685" s="46">
        <v>2</v>
      </c>
      <c r="AM685" s="46">
        <v>0</v>
      </c>
      <c r="AN685" s="46">
        <v>7</v>
      </c>
      <c r="AO685" s="46" t="s">
        <v>13</v>
      </c>
      <c r="AP685" s="46" t="s">
        <v>48</v>
      </c>
      <c r="AR685" s="46" t="s">
        <v>409</v>
      </c>
      <c r="AV685" s="46" t="s">
        <v>1516</v>
      </c>
      <c r="AX685" s="46" t="s">
        <v>65</v>
      </c>
      <c r="BD685" s="46" t="s">
        <v>256</v>
      </c>
      <c r="BE685" s="46" t="b">
        <v>1</v>
      </c>
      <c r="BF685" s="46" t="b">
        <v>1</v>
      </c>
      <c r="BP685" s="46" t="s">
        <v>237</v>
      </c>
      <c r="BQ685" s="46" t="s">
        <v>242</v>
      </c>
      <c r="BR685" s="46" t="s">
        <v>238</v>
      </c>
      <c r="BS685" s="46" t="s">
        <v>841</v>
      </c>
      <c r="BT685" s="46" t="s">
        <v>57</v>
      </c>
      <c r="BU685" s="46" t="s">
        <v>1163</v>
      </c>
      <c r="BV685" s="46" t="s">
        <v>102</v>
      </c>
      <c r="BX685" s="46" t="s">
        <v>1217</v>
      </c>
      <c r="BY685" s="46" t="s">
        <v>1218</v>
      </c>
      <c r="CA685" s="46" t="s">
        <v>1223</v>
      </c>
      <c r="CB685" s="46" t="s">
        <v>1224</v>
      </c>
      <c r="CC685" s="46" t="s">
        <v>1217</v>
      </c>
      <c r="CD685" s="46" t="s">
        <v>237</v>
      </c>
      <c r="CU685" s="46" t="s">
        <v>264</v>
      </c>
      <c r="DA685" s="46" t="s">
        <v>245</v>
      </c>
      <c r="DB685" s="46" t="s">
        <v>245</v>
      </c>
      <c r="DC685" s="46" t="s">
        <v>245</v>
      </c>
      <c r="DD685" s="46" t="s">
        <v>246</v>
      </c>
      <c r="DE685" s="46" t="s">
        <v>245</v>
      </c>
      <c r="DF685" s="46" t="s">
        <v>246</v>
      </c>
      <c r="DG685" s="46" t="s">
        <v>246</v>
      </c>
      <c r="DH685" s="46" t="s">
        <v>247</v>
      </c>
      <c r="DK685" s="46" t="b">
        <f>vw_ET_Dataset_Public[[#This Row],[Event Location:  State PCODE]]=vw_ET_Dataset_Public[[#This Row],[Arrival from: Admin 1 PCODE]]</f>
        <v>1</v>
      </c>
      <c r="DL685" s="46" t="b">
        <f>vw_ET_Dataset_Public[[#This Row],[Event Location:  County PCODE]]=vw_ET_Dataset_Public[[#This Row],[Arrival from: Admin 2 PCODE]]</f>
        <v>0</v>
      </c>
      <c r="DM685" s="46" t="b">
        <f>vw_ET_Dataset_Public[[#This Row],[Event Location:  Payam PCODE]]=vw_ET_Dataset_Public[[#This Row],[Arrival from: Admin 3 PCODE]]</f>
        <v>0</v>
      </c>
      <c r="DN685" s="46" t="s">
        <v>3392</v>
      </c>
    </row>
    <row r="686" spans="1:118" x14ac:dyDescent="0.35">
      <c r="A686" s="46" t="s">
        <v>3096</v>
      </c>
      <c r="B686" s="47">
        <v>44496</v>
      </c>
      <c r="C686" s="47">
        <v>44474</v>
      </c>
      <c r="D686" s="47">
        <v>44496</v>
      </c>
      <c r="E686" s="46" t="s">
        <v>1626</v>
      </c>
      <c r="F686" s="46" t="s">
        <v>111</v>
      </c>
      <c r="G686" s="46" t="s">
        <v>1627</v>
      </c>
      <c r="H686" s="46" t="s">
        <v>1624</v>
      </c>
      <c r="I686" s="46" t="s">
        <v>1628</v>
      </c>
      <c r="J686" s="46" t="s">
        <v>1625</v>
      </c>
      <c r="K686" s="46" t="s">
        <v>3097</v>
      </c>
      <c r="L686" s="46" t="s">
        <v>3098</v>
      </c>
      <c r="M686" s="46">
        <v>8.6029999999999998</v>
      </c>
      <c r="N686" s="46">
        <v>28.602</v>
      </c>
      <c r="O686" s="46" t="s">
        <v>232</v>
      </c>
      <c r="P686" s="46" t="s">
        <v>382</v>
      </c>
      <c r="Q686" s="46" t="s">
        <v>6</v>
      </c>
      <c r="R686" s="46" t="b">
        <v>1</v>
      </c>
      <c r="U686" s="46" t="b">
        <v>1</v>
      </c>
      <c r="V686" s="46">
        <v>52</v>
      </c>
      <c r="W686" s="46">
        <v>312</v>
      </c>
      <c r="X686" s="46">
        <v>13</v>
      </c>
      <c r="Y686" s="46">
        <v>25</v>
      </c>
      <c r="Z686" s="46">
        <v>35</v>
      </c>
      <c r="AA686" s="46">
        <v>43</v>
      </c>
      <c r="AB686" s="46">
        <v>12</v>
      </c>
      <c r="AC686" s="46">
        <v>11</v>
      </c>
      <c r="AD686" s="46">
        <v>18</v>
      </c>
      <c r="AE686" s="46">
        <v>33</v>
      </c>
      <c r="AF686" s="46">
        <v>41</v>
      </c>
      <c r="AG686" s="46">
        <v>36</v>
      </c>
      <c r="AH686" s="46">
        <v>27</v>
      </c>
      <c r="AI686" s="46">
        <v>18</v>
      </c>
      <c r="AJ686" s="46">
        <v>139</v>
      </c>
      <c r="AK686" s="46">
        <v>173</v>
      </c>
      <c r="AL686" s="46">
        <v>89</v>
      </c>
      <c r="AM686" s="46">
        <v>29</v>
      </c>
      <c r="AN686" s="46">
        <v>312</v>
      </c>
      <c r="AO686" s="46" t="s">
        <v>12</v>
      </c>
      <c r="AP686" s="46" t="s">
        <v>48</v>
      </c>
      <c r="AR686" s="46" t="s">
        <v>272</v>
      </c>
      <c r="AV686" s="46" t="s">
        <v>255</v>
      </c>
      <c r="AX686" s="46" t="s">
        <v>65</v>
      </c>
      <c r="BD686" s="46" t="s">
        <v>256</v>
      </c>
      <c r="BF686" s="46" t="b">
        <v>1</v>
      </c>
      <c r="BP686" s="46" t="s">
        <v>237</v>
      </c>
      <c r="BQ686" s="46" t="s">
        <v>242</v>
      </c>
      <c r="BR686" s="46" t="s">
        <v>238</v>
      </c>
      <c r="BS686" s="46" t="s">
        <v>1626</v>
      </c>
      <c r="BT686" s="46" t="s">
        <v>111</v>
      </c>
      <c r="BU686" s="46" t="s">
        <v>1627</v>
      </c>
      <c r="BV686" s="46" t="s">
        <v>1624</v>
      </c>
      <c r="BX686" s="46" t="s">
        <v>1625</v>
      </c>
      <c r="BY686" s="46" t="s">
        <v>1628</v>
      </c>
      <c r="CA686" s="46" t="s">
        <v>244</v>
      </c>
      <c r="CB686" s="46" t="s">
        <v>240</v>
      </c>
      <c r="CC686" s="46" t="s">
        <v>3099</v>
      </c>
      <c r="CD686" s="46" t="s">
        <v>237</v>
      </c>
      <c r="CU686" s="46" t="s">
        <v>256</v>
      </c>
      <c r="CV686" s="46">
        <v>74</v>
      </c>
      <c r="CW686" s="46">
        <v>444</v>
      </c>
      <c r="CX686" s="46" t="s">
        <v>272</v>
      </c>
      <c r="CY686" s="46" t="s">
        <v>2279</v>
      </c>
      <c r="DA686" s="46" t="s">
        <v>265</v>
      </c>
      <c r="DB686" s="46" t="s">
        <v>265</v>
      </c>
      <c r="DC686" s="46" t="s">
        <v>265</v>
      </c>
      <c r="DD686" s="46" t="s">
        <v>246</v>
      </c>
      <c r="DE686" s="46" t="s">
        <v>246</v>
      </c>
      <c r="DF686" s="46" t="s">
        <v>265</v>
      </c>
      <c r="DG686" s="46" t="s">
        <v>246</v>
      </c>
      <c r="DH686" s="46" t="s">
        <v>247</v>
      </c>
      <c r="DK686" s="46" t="b">
        <f>vw_ET_Dataset_Public[[#This Row],[Event Location:  State PCODE]]=vw_ET_Dataset_Public[[#This Row],[Arrival from: Admin 1 PCODE]]</f>
        <v>1</v>
      </c>
      <c r="DL686" s="46" t="b">
        <f>vw_ET_Dataset_Public[[#This Row],[Event Location:  County PCODE]]=vw_ET_Dataset_Public[[#This Row],[Arrival from: Admin 2 PCODE]]</f>
        <v>1</v>
      </c>
      <c r="DM686" s="46" t="b">
        <f>vw_ET_Dataset_Public[[#This Row],[Event Location:  Payam PCODE]]=vw_ET_Dataset_Public[[#This Row],[Arrival from: Admin 3 PCODE]]</f>
        <v>1</v>
      </c>
      <c r="DN686" s="46" t="s">
        <v>3390</v>
      </c>
    </row>
    <row r="687" spans="1:118" x14ac:dyDescent="0.35">
      <c r="A687" s="46" t="s">
        <v>3090</v>
      </c>
      <c r="B687" s="47">
        <v>44496</v>
      </c>
      <c r="C687" s="47">
        <v>44474</v>
      </c>
      <c r="D687" s="47">
        <v>44496</v>
      </c>
      <c r="E687" s="46" t="s">
        <v>1626</v>
      </c>
      <c r="F687" s="46" t="s">
        <v>111</v>
      </c>
      <c r="G687" s="46" t="s">
        <v>1627</v>
      </c>
      <c r="H687" s="46" t="s">
        <v>1624</v>
      </c>
      <c r="I687" s="46" t="s">
        <v>1628</v>
      </c>
      <c r="J687" s="46" t="s">
        <v>1625</v>
      </c>
      <c r="K687" s="46" t="s">
        <v>3350</v>
      </c>
      <c r="L687" s="46" t="s">
        <v>3091</v>
      </c>
      <c r="M687" s="46">
        <v>8.7850000000000001</v>
      </c>
      <c r="N687" s="46">
        <v>28.619</v>
      </c>
      <c r="O687" s="46" t="s">
        <v>232</v>
      </c>
      <c r="P687" s="46" t="s">
        <v>302</v>
      </c>
      <c r="Q687" s="46" t="s">
        <v>6</v>
      </c>
      <c r="R687" s="46" t="b">
        <v>1</v>
      </c>
      <c r="S687" s="46" t="b">
        <v>1</v>
      </c>
      <c r="T687" s="46" t="b">
        <v>1</v>
      </c>
      <c r="V687" s="46">
        <v>50</v>
      </c>
      <c r="W687" s="46">
        <v>255</v>
      </c>
      <c r="X687" s="46">
        <v>18</v>
      </c>
      <c r="Y687" s="46">
        <v>31</v>
      </c>
      <c r="Z687" s="46">
        <v>24</v>
      </c>
      <c r="AA687" s="46">
        <v>26</v>
      </c>
      <c r="AB687" s="46">
        <v>11</v>
      </c>
      <c r="AC687" s="46">
        <v>9</v>
      </c>
      <c r="AD687" s="46">
        <v>20</v>
      </c>
      <c r="AE687" s="46">
        <v>25</v>
      </c>
      <c r="AF687" s="46">
        <v>34</v>
      </c>
      <c r="AG687" s="46">
        <v>30</v>
      </c>
      <c r="AH687" s="46">
        <v>23</v>
      </c>
      <c r="AI687" s="46">
        <v>4</v>
      </c>
      <c r="AJ687" s="46">
        <v>119</v>
      </c>
      <c r="AK687" s="46">
        <v>136</v>
      </c>
      <c r="AL687" s="46">
        <v>94</v>
      </c>
      <c r="AM687" s="46">
        <v>13</v>
      </c>
      <c r="AN687" s="46">
        <v>255</v>
      </c>
      <c r="AO687" s="46" t="s">
        <v>12</v>
      </c>
      <c r="AP687" s="46" t="s">
        <v>48</v>
      </c>
      <c r="AR687" s="46" t="s">
        <v>272</v>
      </c>
      <c r="AV687" s="46" t="s">
        <v>255</v>
      </c>
      <c r="AX687" s="46" t="s">
        <v>65</v>
      </c>
      <c r="BD687" s="46" t="s">
        <v>256</v>
      </c>
      <c r="BE687" s="46" t="b">
        <v>1</v>
      </c>
      <c r="BF687" s="46" t="b">
        <v>1</v>
      </c>
      <c r="BP687" s="46" t="s">
        <v>237</v>
      </c>
      <c r="BQ687" s="46" t="s">
        <v>242</v>
      </c>
      <c r="BR687" s="46" t="s">
        <v>238</v>
      </c>
      <c r="BS687" s="46" t="s">
        <v>1626</v>
      </c>
      <c r="BT687" s="46" t="s">
        <v>111</v>
      </c>
      <c r="BU687" s="46" t="s">
        <v>1627</v>
      </c>
      <c r="BV687" s="46" t="s">
        <v>1624</v>
      </c>
      <c r="BX687" s="46" t="s">
        <v>1625</v>
      </c>
      <c r="BY687" s="46" t="s">
        <v>1628</v>
      </c>
      <c r="CA687" s="46" t="s">
        <v>244</v>
      </c>
      <c r="CB687" s="46" t="s">
        <v>240</v>
      </c>
      <c r="CC687" s="46" t="s">
        <v>3092</v>
      </c>
      <c r="CD687" s="46" t="s">
        <v>237</v>
      </c>
      <c r="CU687" s="46" t="s">
        <v>256</v>
      </c>
      <c r="CV687" s="46">
        <v>102</v>
      </c>
      <c r="CW687" s="46">
        <v>612</v>
      </c>
      <c r="CX687" s="46" t="s">
        <v>272</v>
      </c>
      <c r="CY687" s="46" t="s">
        <v>2279</v>
      </c>
      <c r="DA687" s="46" t="s">
        <v>265</v>
      </c>
      <c r="DB687" s="46" t="s">
        <v>265</v>
      </c>
      <c r="DC687" s="46" t="s">
        <v>265</v>
      </c>
      <c r="DD687" s="46" t="s">
        <v>246</v>
      </c>
      <c r="DE687" s="46" t="s">
        <v>246</v>
      </c>
      <c r="DF687" s="46" t="s">
        <v>265</v>
      </c>
      <c r="DG687" s="46" t="s">
        <v>246</v>
      </c>
      <c r="DH687" s="46" t="s">
        <v>247</v>
      </c>
      <c r="DK687" s="46" t="b">
        <f>vw_ET_Dataset_Public[[#This Row],[Event Location:  State PCODE]]=vw_ET_Dataset_Public[[#This Row],[Arrival from: Admin 1 PCODE]]</f>
        <v>1</v>
      </c>
      <c r="DL687" s="46" t="b">
        <f>vw_ET_Dataset_Public[[#This Row],[Event Location:  County PCODE]]=vw_ET_Dataset_Public[[#This Row],[Arrival from: Admin 2 PCODE]]</f>
        <v>1</v>
      </c>
      <c r="DM687" s="46" t="b">
        <f>vw_ET_Dataset_Public[[#This Row],[Event Location:  Payam PCODE]]=vw_ET_Dataset_Public[[#This Row],[Arrival from: Admin 3 PCODE]]</f>
        <v>1</v>
      </c>
      <c r="DN687" s="46" t="s">
        <v>3390</v>
      </c>
    </row>
    <row r="688" spans="1:118" x14ac:dyDescent="0.35">
      <c r="A688" s="46" t="s">
        <v>3100</v>
      </c>
      <c r="B688" s="47">
        <v>44496</v>
      </c>
      <c r="C688" s="47">
        <v>44477</v>
      </c>
      <c r="D688" s="47">
        <v>44496</v>
      </c>
      <c r="E688" s="46" t="s">
        <v>1626</v>
      </c>
      <c r="F688" s="46" t="s">
        <v>111</v>
      </c>
      <c r="G688" s="46" t="s">
        <v>1627</v>
      </c>
      <c r="H688" s="46" t="s">
        <v>1624</v>
      </c>
      <c r="I688" s="46" t="s">
        <v>1671</v>
      </c>
      <c r="J688" s="46" t="s">
        <v>1669</v>
      </c>
      <c r="K688" s="46" t="s">
        <v>3351</v>
      </c>
      <c r="L688" s="46" t="s">
        <v>3101</v>
      </c>
      <c r="M688" s="46">
        <v>8.6319999999999997</v>
      </c>
      <c r="N688" s="46">
        <v>28.451000000000001</v>
      </c>
      <c r="O688" s="46" t="s">
        <v>232</v>
      </c>
      <c r="P688" s="46" t="s">
        <v>302</v>
      </c>
      <c r="Q688" s="46" t="s">
        <v>6</v>
      </c>
      <c r="R688" s="46" t="b">
        <v>1</v>
      </c>
      <c r="S688" s="46" t="b">
        <v>1</v>
      </c>
      <c r="T688" s="46" t="b">
        <v>1</v>
      </c>
      <c r="V688" s="46">
        <v>53</v>
      </c>
      <c r="W688" s="46">
        <v>265</v>
      </c>
      <c r="X688" s="46">
        <v>6</v>
      </c>
      <c r="Y688" s="46">
        <v>12</v>
      </c>
      <c r="Z688" s="46">
        <v>23</v>
      </c>
      <c r="AA688" s="46">
        <v>22</v>
      </c>
      <c r="AB688" s="46">
        <v>15</v>
      </c>
      <c r="AC688" s="46">
        <v>16</v>
      </c>
      <c r="AD688" s="46">
        <v>10</v>
      </c>
      <c r="AE688" s="46">
        <v>27</v>
      </c>
      <c r="AF688" s="46">
        <v>39</v>
      </c>
      <c r="AG688" s="46">
        <v>33</v>
      </c>
      <c r="AH688" s="46">
        <v>38</v>
      </c>
      <c r="AI688" s="46">
        <v>24</v>
      </c>
      <c r="AJ688" s="46">
        <v>94</v>
      </c>
      <c r="AK688" s="46">
        <v>171</v>
      </c>
      <c r="AL688" s="46">
        <v>55</v>
      </c>
      <c r="AM688" s="46">
        <v>40</v>
      </c>
      <c r="AN688" s="46">
        <v>265</v>
      </c>
      <c r="AO688" s="46" t="s">
        <v>12</v>
      </c>
      <c r="AP688" s="46" t="s">
        <v>48</v>
      </c>
      <c r="AR688" s="46" t="s">
        <v>272</v>
      </c>
      <c r="AV688" s="46" t="s">
        <v>255</v>
      </c>
      <c r="AX688" s="46" t="s">
        <v>65</v>
      </c>
      <c r="BD688" s="46" t="s">
        <v>256</v>
      </c>
      <c r="BF688" s="46" t="b">
        <v>1</v>
      </c>
      <c r="BP688" s="46" t="s">
        <v>237</v>
      </c>
      <c r="BQ688" s="46" t="s">
        <v>242</v>
      </c>
      <c r="BR688" s="46" t="s">
        <v>238</v>
      </c>
      <c r="BS688" s="46" t="s">
        <v>1626</v>
      </c>
      <c r="BT688" s="46" t="s">
        <v>111</v>
      </c>
      <c r="BU688" s="46" t="s">
        <v>1627</v>
      </c>
      <c r="BV688" s="46" t="s">
        <v>1624</v>
      </c>
      <c r="BX688" s="46" t="s">
        <v>3102</v>
      </c>
      <c r="BY688" s="46" t="s">
        <v>3104</v>
      </c>
      <c r="CA688" s="46" t="s">
        <v>244</v>
      </c>
      <c r="CB688" s="46" t="s">
        <v>240</v>
      </c>
      <c r="CC688" s="46" t="s">
        <v>3103</v>
      </c>
      <c r="CD688" s="46" t="s">
        <v>237</v>
      </c>
      <c r="CU688" s="46" t="s">
        <v>256</v>
      </c>
      <c r="CV688" s="46">
        <v>46</v>
      </c>
      <c r="CW688" s="46">
        <v>276</v>
      </c>
      <c r="CX688" s="46" t="s">
        <v>272</v>
      </c>
      <c r="CY688" s="46" t="s">
        <v>2279</v>
      </c>
      <c r="DA688" s="46" t="s">
        <v>265</v>
      </c>
      <c r="DB688" s="46" t="s">
        <v>265</v>
      </c>
      <c r="DC688" s="46" t="s">
        <v>265</v>
      </c>
      <c r="DD688" s="46" t="s">
        <v>265</v>
      </c>
      <c r="DE688" s="46" t="s">
        <v>246</v>
      </c>
      <c r="DF688" s="46" t="s">
        <v>265</v>
      </c>
      <c r="DG688" s="46" t="s">
        <v>246</v>
      </c>
      <c r="DH688" s="46" t="s">
        <v>247</v>
      </c>
      <c r="DK688" s="46" t="b">
        <f>vw_ET_Dataset_Public[[#This Row],[Event Location:  State PCODE]]=vw_ET_Dataset_Public[[#This Row],[Arrival from: Admin 1 PCODE]]</f>
        <v>1</v>
      </c>
      <c r="DL688" s="46" t="b">
        <f>vw_ET_Dataset_Public[[#This Row],[Event Location:  County PCODE]]=vw_ET_Dataset_Public[[#This Row],[Arrival from: Admin 2 PCODE]]</f>
        <v>1</v>
      </c>
      <c r="DM688" s="46" t="b">
        <f>vw_ET_Dataset_Public[[#This Row],[Event Location:  Payam PCODE]]=vw_ET_Dataset_Public[[#This Row],[Arrival from: Admin 3 PCODE]]</f>
        <v>0</v>
      </c>
      <c r="DN688" s="46" t="s">
        <v>3391</v>
      </c>
    </row>
    <row r="689" spans="1:118" x14ac:dyDescent="0.35">
      <c r="A689" s="46" t="s">
        <v>3107</v>
      </c>
      <c r="B689" s="47">
        <v>44496</v>
      </c>
      <c r="C689" s="47">
        <v>44477</v>
      </c>
      <c r="D689" s="47">
        <v>44496</v>
      </c>
      <c r="E689" s="46" t="s">
        <v>1626</v>
      </c>
      <c r="F689" s="46" t="s">
        <v>111</v>
      </c>
      <c r="G689" s="46" t="s">
        <v>1627</v>
      </c>
      <c r="H689" s="46" t="s">
        <v>1624</v>
      </c>
      <c r="I689" s="46" t="s">
        <v>1671</v>
      </c>
      <c r="J689" s="46" t="s">
        <v>1669</v>
      </c>
      <c r="K689" s="46" t="s">
        <v>3108</v>
      </c>
      <c r="L689" s="46" t="s">
        <v>3109</v>
      </c>
      <c r="M689" s="46">
        <v>9.0150000000000006</v>
      </c>
      <c r="N689" s="46">
        <v>28.824000000000002</v>
      </c>
      <c r="O689" s="46" t="s">
        <v>232</v>
      </c>
      <c r="P689" s="46" t="s">
        <v>271</v>
      </c>
      <c r="Q689" s="46" t="s">
        <v>6</v>
      </c>
      <c r="U689" s="46" t="b">
        <v>1</v>
      </c>
      <c r="V689" s="46">
        <v>60</v>
      </c>
      <c r="W689" s="46">
        <v>360</v>
      </c>
      <c r="X689" s="46">
        <v>11</v>
      </c>
      <c r="Y689" s="46">
        <v>18</v>
      </c>
      <c r="Z689" s="46">
        <v>55</v>
      </c>
      <c r="AA689" s="46">
        <v>38</v>
      </c>
      <c r="AB689" s="46">
        <v>51</v>
      </c>
      <c r="AC689" s="46">
        <v>25</v>
      </c>
      <c r="AD689" s="46">
        <v>15</v>
      </c>
      <c r="AE689" s="46">
        <v>20</v>
      </c>
      <c r="AF689" s="46">
        <v>40</v>
      </c>
      <c r="AG689" s="46">
        <v>41</v>
      </c>
      <c r="AH689" s="46">
        <v>19</v>
      </c>
      <c r="AI689" s="46">
        <v>27</v>
      </c>
      <c r="AJ689" s="46">
        <v>198</v>
      </c>
      <c r="AK689" s="46">
        <v>162</v>
      </c>
      <c r="AL689" s="46">
        <v>64</v>
      </c>
      <c r="AM689" s="46">
        <v>52</v>
      </c>
      <c r="AN689" s="46">
        <v>360</v>
      </c>
      <c r="AO689" s="46" t="s">
        <v>12</v>
      </c>
      <c r="AP689" s="46" t="s">
        <v>48</v>
      </c>
      <c r="AR689" s="46" t="s">
        <v>272</v>
      </c>
      <c r="AV689" s="46" t="s">
        <v>255</v>
      </c>
      <c r="AX689" s="46" t="s">
        <v>65</v>
      </c>
      <c r="BD689" s="46" t="s">
        <v>256</v>
      </c>
      <c r="BE689" s="46" t="b">
        <v>1</v>
      </c>
      <c r="BF689" s="46" t="b">
        <v>1</v>
      </c>
      <c r="BP689" s="46" t="s">
        <v>237</v>
      </c>
      <c r="BQ689" s="46" t="s">
        <v>242</v>
      </c>
      <c r="BR689" s="46" t="s">
        <v>238</v>
      </c>
      <c r="BS689" s="46" t="s">
        <v>1626</v>
      </c>
      <c r="BT689" s="46" t="s">
        <v>111</v>
      </c>
      <c r="BU689" s="46" t="s">
        <v>1627</v>
      </c>
      <c r="BV689" s="46" t="s">
        <v>1624</v>
      </c>
      <c r="BX689" s="46" t="s">
        <v>1669</v>
      </c>
      <c r="BY689" s="46" t="s">
        <v>1671</v>
      </c>
      <c r="CA689" s="46" t="s">
        <v>244</v>
      </c>
      <c r="CB689" s="46" t="s">
        <v>240</v>
      </c>
      <c r="CC689" s="46" t="s">
        <v>3110</v>
      </c>
      <c r="CD689" s="46" t="s">
        <v>237</v>
      </c>
      <c r="CU689" s="46" t="s">
        <v>256</v>
      </c>
      <c r="CV689" s="46">
        <v>76</v>
      </c>
      <c r="CW689" s="46">
        <v>456</v>
      </c>
      <c r="CX689" s="46" t="s">
        <v>272</v>
      </c>
      <c r="CY689" s="46" t="s">
        <v>2279</v>
      </c>
      <c r="DA689" s="46" t="s">
        <v>265</v>
      </c>
      <c r="DB689" s="46" t="s">
        <v>265</v>
      </c>
      <c r="DC689" s="46" t="s">
        <v>265</v>
      </c>
      <c r="DD689" s="46" t="s">
        <v>246</v>
      </c>
      <c r="DE689" s="46" t="s">
        <v>246</v>
      </c>
      <c r="DF689" s="46" t="s">
        <v>265</v>
      </c>
      <c r="DG689" s="46" t="s">
        <v>246</v>
      </c>
      <c r="DH689" s="46" t="s">
        <v>247</v>
      </c>
      <c r="DK689" s="46" t="b">
        <f>vw_ET_Dataset_Public[[#This Row],[Event Location:  State PCODE]]=vw_ET_Dataset_Public[[#This Row],[Arrival from: Admin 1 PCODE]]</f>
        <v>1</v>
      </c>
      <c r="DL689" s="46" t="b">
        <f>vw_ET_Dataset_Public[[#This Row],[Event Location:  County PCODE]]=vw_ET_Dataset_Public[[#This Row],[Arrival from: Admin 2 PCODE]]</f>
        <v>1</v>
      </c>
      <c r="DM689" s="46" t="b">
        <f>vw_ET_Dataset_Public[[#This Row],[Event Location:  Payam PCODE]]=vw_ET_Dataset_Public[[#This Row],[Arrival from: Admin 3 PCODE]]</f>
        <v>1</v>
      </c>
      <c r="DN689" s="46" t="s">
        <v>3390</v>
      </c>
    </row>
    <row r="690" spans="1:118" x14ac:dyDescent="0.35">
      <c r="A690" s="46" t="s">
        <v>3105</v>
      </c>
      <c r="B690" s="47">
        <v>44496</v>
      </c>
      <c r="C690" s="47">
        <v>44479</v>
      </c>
      <c r="D690" s="47">
        <v>44496</v>
      </c>
      <c r="E690" s="46" t="s">
        <v>1626</v>
      </c>
      <c r="F690" s="46" t="s">
        <v>111</v>
      </c>
      <c r="G690" s="46" t="s">
        <v>1627</v>
      </c>
      <c r="H690" s="46" t="s">
        <v>1624</v>
      </c>
      <c r="I690" s="46" t="s">
        <v>1671</v>
      </c>
      <c r="J690" s="46" t="s">
        <v>1669</v>
      </c>
      <c r="K690" s="46" t="s">
        <v>1672</v>
      </c>
      <c r="L690" s="46" t="s">
        <v>1670</v>
      </c>
      <c r="M690" s="46">
        <v>8.6084999999999994</v>
      </c>
      <c r="N690" s="46">
        <v>28.4817</v>
      </c>
      <c r="O690" s="46" t="s">
        <v>232</v>
      </c>
      <c r="P690" s="46" t="s">
        <v>302</v>
      </c>
      <c r="Q690" s="46" t="s">
        <v>6</v>
      </c>
      <c r="R690" s="46" t="b">
        <v>1</v>
      </c>
      <c r="S690" s="46" t="b">
        <v>1</v>
      </c>
      <c r="T690" s="46" t="b">
        <v>1</v>
      </c>
      <c r="U690" s="46" t="b">
        <v>0</v>
      </c>
      <c r="V690" s="46">
        <v>98</v>
      </c>
      <c r="W690" s="46">
        <v>588</v>
      </c>
      <c r="X690" s="46">
        <v>16</v>
      </c>
      <c r="Y690" s="46">
        <v>23</v>
      </c>
      <c r="Z690" s="46">
        <v>45</v>
      </c>
      <c r="AA690" s="46">
        <v>71</v>
      </c>
      <c r="AB690" s="46">
        <v>52</v>
      </c>
      <c r="AC690" s="46">
        <v>28</v>
      </c>
      <c r="AD690" s="46">
        <v>29</v>
      </c>
      <c r="AE690" s="46">
        <v>32</v>
      </c>
      <c r="AF690" s="46">
        <v>67</v>
      </c>
      <c r="AG690" s="46">
        <v>94</v>
      </c>
      <c r="AH690" s="46">
        <v>88</v>
      </c>
      <c r="AI690" s="46">
        <v>43</v>
      </c>
      <c r="AJ690" s="46">
        <v>235</v>
      </c>
      <c r="AK690" s="46">
        <v>353</v>
      </c>
      <c r="AL690" s="46">
        <v>100</v>
      </c>
      <c r="AM690" s="46">
        <v>71</v>
      </c>
      <c r="AN690" s="46">
        <v>588</v>
      </c>
      <c r="AO690" s="46" t="s">
        <v>12</v>
      </c>
      <c r="AP690" s="46" t="s">
        <v>48</v>
      </c>
      <c r="AR690" s="46" t="s">
        <v>272</v>
      </c>
      <c r="AV690" s="46" t="s">
        <v>255</v>
      </c>
      <c r="AX690" s="46" t="s">
        <v>65</v>
      </c>
      <c r="BD690" s="46" t="s">
        <v>256</v>
      </c>
      <c r="BE690" s="46" t="b">
        <v>1</v>
      </c>
      <c r="BF690" s="46" t="b">
        <v>1</v>
      </c>
      <c r="BG690" s="46" t="b">
        <v>0</v>
      </c>
      <c r="BH690" s="46" t="b">
        <v>0</v>
      </c>
      <c r="BI690" s="46" t="b">
        <v>0</v>
      </c>
      <c r="BJ690" s="46" t="b">
        <v>0</v>
      </c>
      <c r="BK690" s="46" t="b">
        <v>0</v>
      </c>
      <c r="BL690" s="46" t="b">
        <v>0</v>
      </c>
      <c r="BM690" s="46" t="b">
        <v>0</v>
      </c>
      <c r="BO690" s="46" t="b">
        <v>0</v>
      </c>
      <c r="BP690" s="46" t="s">
        <v>237</v>
      </c>
      <c r="BQ690" s="46" t="s">
        <v>242</v>
      </c>
      <c r="BR690" s="46" t="s">
        <v>238</v>
      </c>
      <c r="BS690" s="46" t="s">
        <v>1626</v>
      </c>
      <c r="BT690" s="46" t="s">
        <v>111</v>
      </c>
      <c r="BU690" s="46" t="s">
        <v>1627</v>
      </c>
      <c r="BV690" s="46" t="s">
        <v>1624</v>
      </c>
      <c r="BX690" s="46" t="s">
        <v>1669</v>
      </c>
      <c r="BY690" s="46" t="s">
        <v>1671</v>
      </c>
      <c r="CA690" s="46" t="s">
        <v>244</v>
      </c>
      <c r="CB690" s="46" t="s">
        <v>240</v>
      </c>
      <c r="CC690" s="46" t="s">
        <v>3106</v>
      </c>
      <c r="CD690" s="46" t="s">
        <v>237</v>
      </c>
      <c r="CU690" s="46" t="s">
        <v>256</v>
      </c>
      <c r="CV690" s="46">
        <v>296</v>
      </c>
      <c r="CW690" s="46">
        <v>1776</v>
      </c>
      <c r="CX690" s="46" t="s">
        <v>272</v>
      </c>
      <c r="CY690" s="46" t="s">
        <v>2279</v>
      </c>
      <c r="DA690" s="46" t="s">
        <v>265</v>
      </c>
      <c r="DB690" s="46" t="s">
        <v>265</v>
      </c>
      <c r="DC690" s="46" t="s">
        <v>265</v>
      </c>
      <c r="DD690" s="46" t="s">
        <v>246</v>
      </c>
      <c r="DE690" s="46" t="s">
        <v>246</v>
      </c>
      <c r="DF690" s="46" t="s">
        <v>265</v>
      </c>
      <c r="DG690" s="46" t="s">
        <v>246</v>
      </c>
      <c r="DH690" s="46" t="s">
        <v>247</v>
      </c>
      <c r="DK690" s="46" t="b">
        <f>vw_ET_Dataset_Public[[#This Row],[Event Location:  State PCODE]]=vw_ET_Dataset_Public[[#This Row],[Arrival from: Admin 1 PCODE]]</f>
        <v>1</v>
      </c>
      <c r="DL690" s="46" t="b">
        <f>vw_ET_Dataset_Public[[#This Row],[Event Location:  County PCODE]]=vw_ET_Dataset_Public[[#This Row],[Arrival from: Admin 2 PCODE]]</f>
        <v>1</v>
      </c>
      <c r="DM690" s="46" t="b">
        <f>vw_ET_Dataset_Public[[#This Row],[Event Location:  Payam PCODE]]=vw_ET_Dataset_Public[[#This Row],[Arrival from: Admin 3 PCODE]]</f>
        <v>1</v>
      </c>
      <c r="DN690" s="46" t="s">
        <v>3390</v>
      </c>
    </row>
    <row r="691" spans="1:118" x14ac:dyDescent="0.35">
      <c r="A691" s="46" t="s">
        <v>2806</v>
      </c>
      <c r="B691" s="47">
        <v>44497</v>
      </c>
      <c r="C691" s="47">
        <v>44471</v>
      </c>
      <c r="D691" s="47">
        <v>44489</v>
      </c>
      <c r="E691" s="46" t="s">
        <v>1461</v>
      </c>
      <c r="F691" s="46" t="s">
        <v>105</v>
      </c>
      <c r="G691" s="46" t="s">
        <v>1588</v>
      </c>
      <c r="H691" s="46" t="s">
        <v>110</v>
      </c>
      <c r="I691" s="46" t="s">
        <v>1589</v>
      </c>
      <c r="J691" s="46" t="s">
        <v>110</v>
      </c>
      <c r="K691" s="46" t="s">
        <v>2807</v>
      </c>
      <c r="L691" s="46" t="s">
        <v>110</v>
      </c>
      <c r="M691" s="46">
        <v>10.70610046</v>
      </c>
      <c r="N691" s="46">
        <v>32.315700530000001</v>
      </c>
      <c r="O691" s="46" t="s">
        <v>232</v>
      </c>
      <c r="P691" s="46" t="s">
        <v>271</v>
      </c>
      <c r="Q691" s="46" t="s">
        <v>6</v>
      </c>
      <c r="R691" s="46" t="b">
        <v>1</v>
      </c>
      <c r="S691" s="46" t="b">
        <v>1</v>
      </c>
      <c r="T691" s="46" t="b">
        <v>1</v>
      </c>
      <c r="U691" s="46" t="b">
        <v>1</v>
      </c>
      <c r="V691" s="46">
        <v>121</v>
      </c>
      <c r="W691" s="46">
        <v>321</v>
      </c>
      <c r="X691" s="46">
        <v>19</v>
      </c>
      <c r="Y691" s="46">
        <v>29</v>
      </c>
      <c r="Z691" s="46">
        <v>35</v>
      </c>
      <c r="AA691" s="46">
        <v>28</v>
      </c>
      <c r="AB691" s="46">
        <v>18</v>
      </c>
      <c r="AC691" s="46">
        <v>13</v>
      </c>
      <c r="AD691" s="46">
        <v>23</v>
      </c>
      <c r="AE691" s="46">
        <v>29</v>
      </c>
      <c r="AF691" s="46">
        <v>30</v>
      </c>
      <c r="AG691" s="46">
        <v>36</v>
      </c>
      <c r="AH691" s="46">
        <v>39</v>
      </c>
      <c r="AI691" s="46">
        <v>22</v>
      </c>
      <c r="AJ691" s="46">
        <v>142</v>
      </c>
      <c r="AK691" s="46">
        <v>179</v>
      </c>
      <c r="AL691" s="46">
        <v>100</v>
      </c>
      <c r="AM691" s="46">
        <v>35</v>
      </c>
      <c r="AN691" s="46">
        <v>321</v>
      </c>
      <c r="AO691" s="46" t="s">
        <v>13</v>
      </c>
      <c r="AP691" s="46" t="s">
        <v>48</v>
      </c>
      <c r="AR691" s="46" t="s">
        <v>234</v>
      </c>
      <c r="AV691" s="46" t="s">
        <v>255</v>
      </c>
      <c r="AX691" s="46" t="s">
        <v>65</v>
      </c>
      <c r="BD691" s="46" t="s">
        <v>256</v>
      </c>
      <c r="BE691" s="46" t="b">
        <v>1</v>
      </c>
      <c r="BF691" s="46" t="b">
        <v>0</v>
      </c>
      <c r="BG691" s="46" t="b">
        <v>0</v>
      </c>
      <c r="BH691" s="46" t="b">
        <v>1</v>
      </c>
      <c r="BI691" s="46" t="b">
        <v>0</v>
      </c>
      <c r="BJ691" s="46" t="b">
        <v>1</v>
      </c>
      <c r="BK691" s="46" t="b">
        <v>0</v>
      </c>
      <c r="BL691" s="46" t="b">
        <v>0</v>
      </c>
      <c r="BM691" s="46" t="b">
        <v>0</v>
      </c>
      <c r="BO691" s="46" t="b">
        <v>0</v>
      </c>
      <c r="BP691" s="46" t="s">
        <v>237</v>
      </c>
      <c r="BQ691" s="46" t="s">
        <v>242</v>
      </c>
      <c r="BR691" s="46" t="s">
        <v>238</v>
      </c>
      <c r="BS691" s="46" t="s">
        <v>1461</v>
      </c>
      <c r="BT691" s="46" t="s">
        <v>105</v>
      </c>
      <c r="BU691" s="46" t="s">
        <v>1588</v>
      </c>
      <c r="BV691" s="46" t="s">
        <v>110</v>
      </c>
      <c r="BX691" s="46" t="s">
        <v>2808</v>
      </c>
      <c r="BY691" s="46" t="s">
        <v>2810</v>
      </c>
      <c r="CA691" s="46" t="s">
        <v>244</v>
      </c>
      <c r="CB691" s="46" t="s">
        <v>240</v>
      </c>
      <c r="CC691" s="46" t="s">
        <v>2809</v>
      </c>
      <c r="CD691" s="46" t="s">
        <v>237</v>
      </c>
      <c r="CU691" s="46" t="s">
        <v>256</v>
      </c>
      <c r="CV691" s="46">
        <v>70</v>
      </c>
      <c r="CW691" s="46">
        <v>350</v>
      </c>
      <c r="CX691" s="46" t="s">
        <v>303</v>
      </c>
      <c r="CY691" s="46" t="s">
        <v>2379</v>
      </c>
      <c r="DA691" s="46" t="s">
        <v>265</v>
      </c>
      <c r="DB691" s="46" t="s">
        <v>265</v>
      </c>
      <c r="DC691" s="46" t="s">
        <v>265</v>
      </c>
      <c r="DD691" s="46" t="s">
        <v>265</v>
      </c>
      <c r="DE691" s="46" t="s">
        <v>265</v>
      </c>
      <c r="DF691" s="46" t="s">
        <v>265</v>
      </c>
      <c r="DG691" s="46" t="s">
        <v>265</v>
      </c>
      <c r="DH691" s="46" t="s">
        <v>247</v>
      </c>
      <c r="DK691" s="46" t="b">
        <f>vw_ET_Dataset_Public[[#This Row],[Event Location:  State PCODE]]=vw_ET_Dataset_Public[[#This Row],[Arrival from: Admin 1 PCODE]]</f>
        <v>1</v>
      </c>
      <c r="DL691" s="46" t="b">
        <f>vw_ET_Dataset_Public[[#This Row],[Event Location:  County PCODE]]=vw_ET_Dataset_Public[[#This Row],[Arrival from: Admin 2 PCODE]]</f>
        <v>1</v>
      </c>
      <c r="DM691" s="46" t="b">
        <f>vw_ET_Dataset_Public[[#This Row],[Event Location:  Payam PCODE]]=vw_ET_Dataset_Public[[#This Row],[Arrival from: Admin 3 PCODE]]</f>
        <v>0</v>
      </c>
      <c r="DN691" s="46" t="s">
        <v>3391</v>
      </c>
    </row>
    <row r="692" spans="1:118" x14ac:dyDescent="0.35">
      <c r="A692" s="46" t="s">
        <v>3083</v>
      </c>
      <c r="B692" s="47">
        <v>44497</v>
      </c>
      <c r="C692" s="47">
        <v>44474</v>
      </c>
      <c r="D692" s="47">
        <v>44497</v>
      </c>
      <c r="E692" s="46" t="s">
        <v>1626</v>
      </c>
      <c r="F692" s="46" t="s">
        <v>111</v>
      </c>
      <c r="G692" s="46" t="s">
        <v>1627</v>
      </c>
      <c r="H692" s="46" t="s">
        <v>1624</v>
      </c>
      <c r="I692" s="46" t="s">
        <v>1628</v>
      </c>
      <c r="J692" s="46" t="s">
        <v>1625</v>
      </c>
      <c r="K692" s="46" t="s">
        <v>3084</v>
      </c>
      <c r="L692" s="46" t="s">
        <v>3085</v>
      </c>
      <c r="M692" s="46">
        <v>8.583202</v>
      </c>
      <c r="N692" s="46">
        <v>28.611758999999999</v>
      </c>
      <c r="O692" s="46" t="s">
        <v>232</v>
      </c>
      <c r="P692" s="46" t="s">
        <v>302</v>
      </c>
      <c r="Q692" s="46" t="s">
        <v>6</v>
      </c>
      <c r="R692" s="46" t="b">
        <v>1</v>
      </c>
      <c r="S692" s="46" t="b">
        <v>0</v>
      </c>
      <c r="T692" s="46" t="b">
        <v>0</v>
      </c>
      <c r="U692" s="46" t="b">
        <v>1</v>
      </c>
      <c r="V692" s="46">
        <v>68</v>
      </c>
      <c r="W692" s="46">
        <v>272</v>
      </c>
      <c r="X692" s="46">
        <v>15</v>
      </c>
      <c r="Y692" s="46">
        <v>20</v>
      </c>
      <c r="Z692" s="46">
        <v>29</v>
      </c>
      <c r="AA692" s="46">
        <v>22</v>
      </c>
      <c r="AB692" s="46">
        <v>21</v>
      </c>
      <c r="AC692" s="46">
        <v>15</v>
      </c>
      <c r="AD692" s="46">
        <v>19</v>
      </c>
      <c r="AE692" s="46">
        <v>25</v>
      </c>
      <c r="AF692" s="46">
        <v>36</v>
      </c>
      <c r="AG692" s="46">
        <v>28</v>
      </c>
      <c r="AH692" s="46">
        <v>23</v>
      </c>
      <c r="AI692" s="46">
        <v>19</v>
      </c>
      <c r="AJ692" s="46">
        <v>122</v>
      </c>
      <c r="AK692" s="46">
        <v>150</v>
      </c>
      <c r="AL692" s="46">
        <v>79</v>
      </c>
      <c r="AM692" s="46">
        <v>34</v>
      </c>
      <c r="AN692" s="46">
        <v>272</v>
      </c>
      <c r="AO692" s="46" t="s">
        <v>12</v>
      </c>
      <c r="AP692" s="46" t="s">
        <v>48</v>
      </c>
      <c r="AR692" s="46" t="s">
        <v>272</v>
      </c>
      <c r="AV692" s="46" t="s">
        <v>255</v>
      </c>
      <c r="AX692" s="46" t="s">
        <v>65</v>
      </c>
      <c r="BD692" s="46" t="s">
        <v>256</v>
      </c>
      <c r="BE692" s="46" t="b">
        <v>0</v>
      </c>
      <c r="BF692" s="46" t="b">
        <v>1</v>
      </c>
      <c r="BG692" s="46" t="b">
        <v>0</v>
      </c>
      <c r="BH692" s="46" t="b">
        <v>0</v>
      </c>
      <c r="BI692" s="46" t="b">
        <v>0</v>
      </c>
      <c r="BJ692" s="46" t="b">
        <v>0</v>
      </c>
      <c r="BK692" s="46" t="b">
        <v>0</v>
      </c>
      <c r="BL692" s="46" t="b">
        <v>0</v>
      </c>
      <c r="BM692" s="46" t="b">
        <v>0</v>
      </c>
      <c r="BO692" s="46" t="b">
        <v>0</v>
      </c>
      <c r="BP692" s="46" t="s">
        <v>237</v>
      </c>
      <c r="BQ692" s="46" t="s">
        <v>242</v>
      </c>
      <c r="BR692" s="46" t="s">
        <v>238</v>
      </c>
      <c r="BS692" s="46" t="s">
        <v>1626</v>
      </c>
      <c r="BT692" s="46" t="s">
        <v>111</v>
      </c>
      <c r="BU692" s="46" t="s">
        <v>1627</v>
      </c>
      <c r="BV692" s="46" t="s">
        <v>1624</v>
      </c>
      <c r="BX692" s="46" t="s">
        <v>1625</v>
      </c>
      <c r="BY692" s="46" t="s">
        <v>1628</v>
      </c>
      <c r="CA692" s="46" t="s">
        <v>3084</v>
      </c>
      <c r="CB692" s="46" t="s">
        <v>3085</v>
      </c>
      <c r="CC692" s="46" t="s">
        <v>1625</v>
      </c>
      <c r="CD692" s="46" t="s">
        <v>237</v>
      </c>
      <c r="CU692" s="46" t="s">
        <v>256</v>
      </c>
      <c r="CV692" s="46">
        <v>49</v>
      </c>
      <c r="CW692" s="46">
        <v>288</v>
      </c>
      <c r="CX692" s="46" t="s">
        <v>272</v>
      </c>
      <c r="CY692" s="46" t="s">
        <v>2279</v>
      </c>
      <c r="DA692" s="46" t="s">
        <v>265</v>
      </c>
      <c r="DB692" s="46" t="s">
        <v>265</v>
      </c>
      <c r="DC692" s="46" t="s">
        <v>265</v>
      </c>
      <c r="DD692" s="46" t="s">
        <v>246</v>
      </c>
      <c r="DE692" s="46" t="s">
        <v>246</v>
      </c>
      <c r="DF692" s="46" t="s">
        <v>265</v>
      </c>
      <c r="DG692" s="46" t="s">
        <v>246</v>
      </c>
      <c r="DH692" s="46" t="s">
        <v>247</v>
      </c>
      <c r="DK692" s="46" t="b">
        <f>vw_ET_Dataset_Public[[#This Row],[Event Location:  State PCODE]]=vw_ET_Dataset_Public[[#This Row],[Arrival from: Admin 1 PCODE]]</f>
        <v>1</v>
      </c>
      <c r="DL692" s="46" t="b">
        <f>vw_ET_Dataset_Public[[#This Row],[Event Location:  County PCODE]]=vw_ET_Dataset_Public[[#This Row],[Arrival from: Admin 2 PCODE]]</f>
        <v>1</v>
      </c>
      <c r="DM692" s="46" t="b">
        <f>vw_ET_Dataset_Public[[#This Row],[Event Location:  Payam PCODE]]=vw_ET_Dataset_Public[[#This Row],[Arrival from: Admin 3 PCODE]]</f>
        <v>1</v>
      </c>
      <c r="DN692" s="46" t="s">
        <v>3390</v>
      </c>
    </row>
    <row r="693" spans="1:118" x14ac:dyDescent="0.35">
      <c r="A693" s="46" t="s">
        <v>3088</v>
      </c>
      <c r="B693" s="47">
        <v>44497</v>
      </c>
      <c r="C693" s="47">
        <v>44474</v>
      </c>
      <c r="D693" s="47">
        <v>44497</v>
      </c>
      <c r="E693" s="46" t="s">
        <v>1626</v>
      </c>
      <c r="F693" s="46" t="s">
        <v>111</v>
      </c>
      <c r="G693" s="46" t="s">
        <v>1627</v>
      </c>
      <c r="H693" s="46" t="s">
        <v>1624</v>
      </c>
      <c r="I693" s="46" t="s">
        <v>1628</v>
      </c>
      <c r="J693" s="46" t="s">
        <v>1625</v>
      </c>
      <c r="K693" s="46" t="s">
        <v>1639</v>
      </c>
      <c r="L693" s="46" t="s">
        <v>1640</v>
      </c>
      <c r="M693" s="46">
        <v>8.6047499999999992</v>
      </c>
      <c r="N693" s="46">
        <v>28.59205</v>
      </c>
      <c r="O693" s="46" t="s">
        <v>232</v>
      </c>
      <c r="P693" s="46" t="s">
        <v>302</v>
      </c>
      <c r="Q693" s="46" t="s">
        <v>6</v>
      </c>
      <c r="R693" s="46" t="b">
        <v>1</v>
      </c>
      <c r="U693" s="46" t="b">
        <v>1</v>
      </c>
      <c r="V693" s="46">
        <v>51</v>
      </c>
      <c r="W693" s="46">
        <v>204</v>
      </c>
      <c r="X693" s="46">
        <v>6</v>
      </c>
      <c r="Y693" s="46">
        <v>21</v>
      </c>
      <c r="Z693" s="46">
        <v>33</v>
      </c>
      <c r="AA693" s="46">
        <v>15</v>
      </c>
      <c r="AB693" s="46">
        <v>9</v>
      </c>
      <c r="AC693" s="46">
        <v>5</v>
      </c>
      <c r="AD693" s="46">
        <v>7</v>
      </c>
      <c r="AE693" s="46">
        <v>22</v>
      </c>
      <c r="AF693" s="46">
        <v>35</v>
      </c>
      <c r="AG693" s="46">
        <v>24</v>
      </c>
      <c r="AH693" s="46">
        <v>19</v>
      </c>
      <c r="AI693" s="46">
        <v>8</v>
      </c>
      <c r="AJ693" s="46">
        <v>89</v>
      </c>
      <c r="AK693" s="46">
        <v>115</v>
      </c>
      <c r="AL693" s="46">
        <v>56</v>
      </c>
      <c r="AM693" s="46">
        <v>13</v>
      </c>
      <c r="AN693" s="46">
        <v>204</v>
      </c>
      <c r="AO693" s="46" t="s">
        <v>12</v>
      </c>
      <c r="AP693" s="46" t="s">
        <v>48</v>
      </c>
      <c r="AR693" s="46" t="s">
        <v>272</v>
      </c>
      <c r="AV693" s="46" t="s">
        <v>255</v>
      </c>
      <c r="AX693" s="46" t="s">
        <v>65</v>
      </c>
      <c r="BD693" s="46" t="s">
        <v>256</v>
      </c>
      <c r="BF693" s="46" t="b">
        <v>1</v>
      </c>
      <c r="BP693" s="46" t="s">
        <v>237</v>
      </c>
      <c r="BQ693" s="46" t="s">
        <v>242</v>
      </c>
      <c r="BR693" s="46" t="s">
        <v>238</v>
      </c>
      <c r="BS693" s="46" t="s">
        <v>1626</v>
      </c>
      <c r="BT693" s="46" t="s">
        <v>111</v>
      </c>
      <c r="BU693" s="46" t="s">
        <v>1627</v>
      </c>
      <c r="BV693" s="46" t="s">
        <v>1624</v>
      </c>
      <c r="BX693" s="46" t="s">
        <v>1625</v>
      </c>
      <c r="BY693" s="46" t="s">
        <v>1628</v>
      </c>
      <c r="CA693" s="46" t="s">
        <v>244</v>
      </c>
      <c r="CB693" s="46" t="s">
        <v>240</v>
      </c>
      <c r="CC693" s="46" t="s">
        <v>3089</v>
      </c>
      <c r="CD693" s="46" t="s">
        <v>237</v>
      </c>
      <c r="CU693" s="46" t="s">
        <v>256</v>
      </c>
      <c r="CV693" s="46">
        <v>89</v>
      </c>
      <c r="CW693" s="46">
        <v>534</v>
      </c>
      <c r="CX693" s="46" t="s">
        <v>272</v>
      </c>
      <c r="CY693" s="46" t="s">
        <v>2279</v>
      </c>
      <c r="DA693" s="46" t="s">
        <v>265</v>
      </c>
      <c r="DB693" s="46" t="s">
        <v>265</v>
      </c>
      <c r="DC693" s="46" t="s">
        <v>265</v>
      </c>
      <c r="DD693" s="46" t="s">
        <v>246</v>
      </c>
      <c r="DE693" s="46" t="s">
        <v>246</v>
      </c>
      <c r="DF693" s="46" t="s">
        <v>265</v>
      </c>
      <c r="DG693" s="46" t="s">
        <v>246</v>
      </c>
      <c r="DH693" s="46" t="s">
        <v>247</v>
      </c>
      <c r="DK693" s="46" t="b">
        <f>vw_ET_Dataset_Public[[#This Row],[Event Location:  State PCODE]]=vw_ET_Dataset_Public[[#This Row],[Arrival from: Admin 1 PCODE]]</f>
        <v>1</v>
      </c>
      <c r="DL693" s="46" t="b">
        <f>vw_ET_Dataset_Public[[#This Row],[Event Location:  County PCODE]]=vw_ET_Dataset_Public[[#This Row],[Arrival from: Admin 2 PCODE]]</f>
        <v>1</v>
      </c>
      <c r="DM693" s="46" t="b">
        <f>vw_ET_Dataset_Public[[#This Row],[Event Location:  Payam PCODE]]=vw_ET_Dataset_Public[[#This Row],[Arrival from: Admin 3 PCODE]]</f>
        <v>1</v>
      </c>
      <c r="DN693" s="46" t="s">
        <v>3390</v>
      </c>
    </row>
    <row r="694" spans="1:118" x14ac:dyDescent="0.35">
      <c r="A694" s="46" t="s">
        <v>3086</v>
      </c>
      <c r="B694" s="47">
        <v>44497</v>
      </c>
      <c r="C694" s="47">
        <v>44474</v>
      </c>
      <c r="D694" s="47">
        <v>44497</v>
      </c>
      <c r="E694" s="46" t="s">
        <v>1626</v>
      </c>
      <c r="F694" s="46" t="s">
        <v>111</v>
      </c>
      <c r="G694" s="46" t="s">
        <v>1627</v>
      </c>
      <c r="H694" s="46" t="s">
        <v>1624</v>
      </c>
      <c r="I694" s="46" t="s">
        <v>1628</v>
      </c>
      <c r="J694" s="46" t="s">
        <v>1625</v>
      </c>
      <c r="K694" s="46" t="s">
        <v>1633</v>
      </c>
      <c r="L694" s="46" t="s">
        <v>1634</v>
      </c>
      <c r="M694" s="46">
        <v>8.6045121259999995</v>
      </c>
      <c r="N694" s="46">
        <v>28.615095570000001</v>
      </c>
      <c r="O694" s="46" t="s">
        <v>232</v>
      </c>
      <c r="P694" s="46" t="s">
        <v>302</v>
      </c>
      <c r="Q694" s="46" t="s">
        <v>6</v>
      </c>
      <c r="R694" s="46" t="b">
        <v>1</v>
      </c>
      <c r="U694" s="46" t="b">
        <v>1</v>
      </c>
      <c r="V694" s="46">
        <v>63</v>
      </c>
      <c r="W694" s="46">
        <v>284</v>
      </c>
      <c r="X694" s="46">
        <v>12</v>
      </c>
      <c r="Y694" s="46">
        <v>24</v>
      </c>
      <c r="Z694" s="46">
        <v>36</v>
      </c>
      <c r="AA694" s="46">
        <v>25</v>
      </c>
      <c r="AB694" s="46">
        <v>27</v>
      </c>
      <c r="AC694" s="46">
        <v>14</v>
      </c>
      <c r="AD694" s="46">
        <v>14</v>
      </c>
      <c r="AE694" s="46">
        <v>28</v>
      </c>
      <c r="AF694" s="46">
        <v>45</v>
      </c>
      <c r="AG694" s="46">
        <v>29</v>
      </c>
      <c r="AH694" s="46">
        <v>19</v>
      </c>
      <c r="AI694" s="46">
        <v>11</v>
      </c>
      <c r="AJ694" s="46">
        <v>138</v>
      </c>
      <c r="AK694" s="46">
        <v>146</v>
      </c>
      <c r="AL694" s="46">
        <v>78</v>
      </c>
      <c r="AM694" s="46">
        <v>25</v>
      </c>
      <c r="AN694" s="46">
        <v>284</v>
      </c>
      <c r="AO694" s="46" t="s">
        <v>12</v>
      </c>
      <c r="AP694" s="46" t="s">
        <v>48</v>
      </c>
      <c r="AR694" s="46" t="s">
        <v>272</v>
      </c>
      <c r="AV694" s="46" t="s">
        <v>255</v>
      </c>
      <c r="AX694" s="46" t="s">
        <v>65</v>
      </c>
      <c r="BD694" s="46" t="s">
        <v>256</v>
      </c>
      <c r="BF694" s="46" t="b">
        <v>1</v>
      </c>
      <c r="BP694" s="46" t="s">
        <v>237</v>
      </c>
      <c r="BQ694" s="46" t="s">
        <v>242</v>
      </c>
      <c r="BR694" s="46" t="s">
        <v>238</v>
      </c>
      <c r="BS694" s="46" t="s">
        <v>1626</v>
      </c>
      <c r="BT694" s="46" t="s">
        <v>111</v>
      </c>
      <c r="BU694" s="46" t="s">
        <v>1627</v>
      </c>
      <c r="BV694" s="46" t="s">
        <v>1624</v>
      </c>
      <c r="BX694" s="46" t="s">
        <v>1625</v>
      </c>
      <c r="BY694" s="46" t="s">
        <v>1628</v>
      </c>
      <c r="CA694" s="46" t="s">
        <v>244</v>
      </c>
      <c r="CB694" s="46" t="s">
        <v>240</v>
      </c>
      <c r="CC694" s="46" t="s">
        <v>3087</v>
      </c>
      <c r="CD694" s="46" t="s">
        <v>237</v>
      </c>
      <c r="CU694" s="46" t="s">
        <v>256</v>
      </c>
      <c r="CV694" s="46">
        <v>46</v>
      </c>
      <c r="CW694" s="46">
        <v>276</v>
      </c>
      <c r="CX694" s="46" t="s">
        <v>272</v>
      </c>
      <c r="CY694" s="46" t="s">
        <v>2256</v>
      </c>
      <c r="DA694" s="46" t="s">
        <v>265</v>
      </c>
      <c r="DB694" s="46" t="s">
        <v>265</v>
      </c>
      <c r="DC694" s="46" t="s">
        <v>265</v>
      </c>
      <c r="DD694" s="46" t="s">
        <v>246</v>
      </c>
      <c r="DE694" s="46" t="s">
        <v>246</v>
      </c>
      <c r="DF694" s="46" t="s">
        <v>265</v>
      </c>
      <c r="DG694" s="46" t="s">
        <v>245</v>
      </c>
      <c r="DH694" s="46" t="s">
        <v>247</v>
      </c>
      <c r="DK694" s="46" t="b">
        <f>vw_ET_Dataset_Public[[#This Row],[Event Location:  State PCODE]]=vw_ET_Dataset_Public[[#This Row],[Arrival from: Admin 1 PCODE]]</f>
        <v>1</v>
      </c>
      <c r="DL694" s="46" t="b">
        <f>vw_ET_Dataset_Public[[#This Row],[Event Location:  County PCODE]]=vw_ET_Dataset_Public[[#This Row],[Arrival from: Admin 2 PCODE]]</f>
        <v>1</v>
      </c>
      <c r="DM694" s="46" t="b">
        <f>vw_ET_Dataset_Public[[#This Row],[Event Location:  Payam PCODE]]=vw_ET_Dataset_Public[[#This Row],[Arrival from: Admin 3 PCODE]]</f>
        <v>1</v>
      </c>
      <c r="DN694" s="46" t="s">
        <v>3390</v>
      </c>
    </row>
    <row r="695" spans="1:118" x14ac:dyDescent="0.35">
      <c r="A695" s="46" t="s">
        <v>3093</v>
      </c>
      <c r="B695" s="47">
        <v>44497</v>
      </c>
      <c r="C695" s="47">
        <v>44474</v>
      </c>
      <c r="D695" s="47">
        <v>44497</v>
      </c>
      <c r="E695" s="46" t="s">
        <v>1626</v>
      </c>
      <c r="F695" s="46" t="s">
        <v>111</v>
      </c>
      <c r="G695" s="46" t="s">
        <v>1627</v>
      </c>
      <c r="H695" s="46" t="s">
        <v>1624</v>
      </c>
      <c r="I695" s="46" t="s">
        <v>1628</v>
      </c>
      <c r="J695" s="46" t="s">
        <v>1625</v>
      </c>
      <c r="K695" s="46" t="s">
        <v>3349</v>
      </c>
      <c r="L695" s="46" t="s">
        <v>3094</v>
      </c>
      <c r="M695" s="46">
        <v>8.5489999999999995</v>
      </c>
      <c r="N695" s="46">
        <v>28.599</v>
      </c>
      <c r="O695" s="46" t="s">
        <v>232</v>
      </c>
      <c r="P695" s="46" t="s">
        <v>302</v>
      </c>
      <c r="Q695" s="46" t="s">
        <v>6</v>
      </c>
      <c r="R695" s="46" t="b">
        <v>1</v>
      </c>
      <c r="U695" s="46" t="b">
        <v>1</v>
      </c>
      <c r="V695" s="46">
        <v>54</v>
      </c>
      <c r="W695" s="46">
        <v>216</v>
      </c>
      <c r="X695" s="46">
        <v>9</v>
      </c>
      <c r="Y695" s="46">
        <v>19</v>
      </c>
      <c r="Z695" s="46">
        <v>31</v>
      </c>
      <c r="AA695" s="46">
        <v>18</v>
      </c>
      <c r="AB695" s="46">
        <v>14</v>
      </c>
      <c r="AC695" s="46">
        <v>7</v>
      </c>
      <c r="AD695" s="46">
        <v>11</v>
      </c>
      <c r="AE695" s="46">
        <v>22</v>
      </c>
      <c r="AF695" s="46">
        <v>36</v>
      </c>
      <c r="AG695" s="46">
        <v>23</v>
      </c>
      <c r="AH695" s="46">
        <v>16</v>
      </c>
      <c r="AI695" s="46">
        <v>10</v>
      </c>
      <c r="AJ695" s="46">
        <v>98</v>
      </c>
      <c r="AK695" s="46">
        <v>118</v>
      </c>
      <c r="AL695" s="46">
        <v>61</v>
      </c>
      <c r="AM695" s="46">
        <v>17</v>
      </c>
      <c r="AN695" s="46">
        <v>216</v>
      </c>
      <c r="AO695" s="46" t="s">
        <v>12</v>
      </c>
      <c r="AP695" s="46" t="s">
        <v>48</v>
      </c>
      <c r="AR695" s="46" t="s">
        <v>272</v>
      </c>
      <c r="AV695" s="46" t="s">
        <v>255</v>
      </c>
      <c r="AX695" s="46" t="s">
        <v>65</v>
      </c>
      <c r="BD695" s="46" t="s">
        <v>256</v>
      </c>
      <c r="BF695" s="46" t="b">
        <v>1</v>
      </c>
      <c r="BP695" s="46" t="s">
        <v>237</v>
      </c>
      <c r="BQ695" s="46" t="s">
        <v>242</v>
      </c>
      <c r="BR695" s="46" t="s">
        <v>238</v>
      </c>
      <c r="BS695" s="46" t="s">
        <v>1626</v>
      </c>
      <c r="BT695" s="46" t="s">
        <v>111</v>
      </c>
      <c r="BU695" s="46" t="s">
        <v>1627</v>
      </c>
      <c r="BV695" s="46" t="s">
        <v>1624</v>
      </c>
      <c r="BX695" s="46" t="s">
        <v>1625</v>
      </c>
      <c r="BY695" s="46" t="s">
        <v>1628</v>
      </c>
      <c r="CA695" s="46" t="s">
        <v>244</v>
      </c>
      <c r="CB695" s="46" t="s">
        <v>240</v>
      </c>
      <c r="CC695" s="46" t="s">
        <v>3095</v>
      </c>
      <c r="CD695" s="46" t="s">
        <v>237</v>
      </c>
      <c r="CU695" s="46" t="s">
        <v>256</v>
      </c>
      <c r="CV695" s="46">
        <v>59</v>
      </c>
      <c r="CW695" s="46">
        <v>234</v>
      </c>
      <c r="CX695" s="46" t="s">
        <v>272</v>
      </c>
      <c r="CY695" s="46" t="s">
        <v>2279</v>
      </c>
      <c r="DA695" s="46" t="s">
        <v>265</v>
      </c>
      <c r="DB695" s="46" t="s">
        <v>265</v>
      </c>
      <c r="DC695" s="46" t="s">
        <v>265</v>
      </c>
      <c r="DD695" s="46" t="s">
        <v>246</v>
      </c>
      <c r="DE695" s="46" t="s">
        <v>246</v>
      </c>
      <c r="DF695" s="46" t="s">
        <v>265</v>
      </c>
      <c r="DG695" s="46" t="s">
        <v>246</v>
      </c>
      <c r="DH695" s="46" t="s">
        <v>247</v>
      </c>
      <c r="DK695" s="46" t="b">
        <f>vw_ET_Dataset_Public[[#This Row],[Event Location:  State PCODE]]=vw_ET_Dataset_Public[[#This Row],[Arrival from: Admin 1 PCODE]]</f>
        <v>1</v>
      </c>
      <c r="DL695" s="46" t="b">
        <f>vw_ET_Dataset_Public[[#This Row],[Event Location:  County PCODE]]=vw_ET_Dataset_Public[[#This Row],[Arrival from: Admin 2 PCODE]]</f>
        <v>1</v>
      </c>
      <c r="DM695" s="46" t="b">
        <f>vw_ET_Dataset_Public[[#This Row],[Event Location:  Payam PCODE]]=vw_ET_Dataset_Public[[#This Row],[Arrival from: Admin 3 PCODE]]</f>
        <v>1</v>
      </c>
      <c r="DN695" s="46" t="s">
        <v>3390</v>
      </c>
    </row>
    <row r="696" spans="1:118" x14ac:dyDescent="0.35">
      <c r="A696" s="46" t="s">
        <v>2701</v>
      </c>
      <c r="B696" s="47">
        <v>44497</v>
      </c>
      <c r="C696" s="47">
        <v>44475</v>
      </c>
      <c r="D696" s="47">
        <v>44496</v>
      </c>
      <c r="E696" s="46" t="s">
        <v>1461</v>
      </c>
      <c r="F696" s="46" t="s">
        <v>105</v>
      </c>
      <c r="G696" s="46" t="s">
        <v>1588</v>
      </c>
      <c r="H696" s="46" t="s">
        <v>110</v>
      </c>
      <c r="I696" s="46" t="s">
        <v>1589</v>
      </c>
      <c r="J696" s="46" t="s">
        <v>110</v>
      </c>
      <c r="K696" s="46" t="s">
        <v>2479</v>
      </c>
      <c r="L696" s="46" t="s">
        <v>2477</v>
      </c>
      <c r="M696" s="46">
        <v>10.43474937</v>
      </c>
      <c r="N696" s="46">
        <v>32.246970320000003</v>
      </c>
      <c r="O696" s="46" t="s">
        <v>232</v>
      </c>
      <c r="P696" s="46" t="s">
        <v>271</v>
      </c>
      <c r="Q696" s="46" t="s">
        <v>6</v>
      </c>
      <c r="R696" s="46" t="b">
        <v>1</v>
      </c>
      <c r="S696" s="46" t="b">
        <v>1</v>
      </c>
      <c r="T696" s="46" t="b">
        <v>1</v>
      </c>
      <c r="U696" s="46" t="b">
        <v>1</v>
      </c>
      <c r="V696" s="46">
        <v>1680</v>
      </c>
      <c r="W696" s="46">
        <v>9875</v>
      </c>
      <c r="X696" s="46">
        <v>38</v>
      </c>
      <c r="Y696" s="46">
        <v>1801</v>
      </c>
      <c r="Z696" s="46">
        <v>1196</v>
      </c>
      <c r="AA696" s="46">
        <v>531</v>
      </c>
      <c r="AB696" s="46">
        <v>734</v>
      </c>
      <c r="AC696" s="46">
        <v>303</v>
      </c>
      <c r="AD696" s="46">
        <v>58</v>
      </c>
      <c r="AE696" s="46">
        <v>1960</v>
      </c>
      <c r="AF696" s="46">
        <v>1597</v>
      </c>
      <c r="AG696" s="46">
        <v>543</v>
      </c>
      <c r="AH696" s="46">
        <v>736</v>
      </c>
      <c r="AI696" s="46">
        <v>378</v>
      </c>
      <c r="AJ696" s="46">
        <v>4603</v>
      </c>
      <c r="AK696" s="46">
        <v>5272</v>
      </c>
      <c r="AL696" s="46">
        <v>3857</v>
      </c>
      <c r="AM696" s="46">
        <v>681</v>
      </c>
      <c r="AN696" s="46">
        <v>9875</v>
      </c>
      <c r="AO696" s="46" t="s">
        <v>13</v>
      </c>
      <c r="AP696" s="46" t="s">
        <v>48</v>
      </c>
      <c r="AR696" s="46" t="s">
        <v>234</v>
      </c>
      <c r="AV696" s="46" t="s">
        <v>255</v>
      </c>
      <c r="AX696" s="46" t="s">
        <v>65</v>
      </c>
      <c r="BD696" s="46" t="s">
        <v>256</v>
      </c>
      <c r="BE696" s="46" t="b">
        <v>0</v>
      </c>
      <c r="BF696" s="46" t="b">
        <v>1</v>
      </c>
      <c r="BG696" s="46" t="b">
        <v>0</v>
      </c>
      <c r="BH696" s="46" t="b">
        <v>0</v>
      </c>
      <c r="BI696" s="46" t="b">
        <v>1</v>
      </c>
      <c r="BJ696" s="46" t="b">
        <v>0</v>
      </c>
      <c r="BK696" s="46" t="b">
        <v>0</v>
      </c>
      <c r="BL696" s="46" t="b">
        <v>0</v>
      </c>
      <c r="BM696" s="46" t="b">
        <v>0</v>
      </c>
      <c r="BO696" s="46" t="b">
        <v>0</v>
      </c>
      <c r="BP696" s="46" t="s">
        <v>237</v>
      </c>
      <c r="BQ696" s="46" t="s">
        <v>242</v>
      </c>
      <c r="BR696" s="46" t="s">
        <v>238</v>
      </c>
      <c r="BS696" s="46" t="s">
        <v>1461</v>
      </c>
      <c r="BT696" s="46" t="s">
        <v>105</v>
      </c>
      <c r="BU696" s="46" t="s">
        <v>1588</v>
      </c>
      <c r="BV696" s="46" t="s">
        <v>110</v>
      </c>
      <c r="BX696" s="46" t="s">
        <v>110</v>
      </c>
      <c r="BY696" s="46" t="s">
        <v>1589</v>
      </c>
      <c r="CA696" s="46" t="s">
        <v>1590</v>
      </c>
      <c r="CB696" s="46" t="s">
        <v>1591</v>
      </c>
      <c r="CC696" s="46" t="s">
        <v>110</v>
      </c>
      <c r="CD696" s="46" t="s">
        <v>237</v>
      </c>
      <c r="CU696" s="46" t="s">
        <v>237</v>
      </c>
      <c r="DA696" s="46" t="s">
        <v>265</v>
      </c>
      <c r="DB696" s="46" t="s">
        <v>265</v>
      </c>
      <c r="DC696" s="46" t="s">
        <v>245</v>
      </c>
      <c r="DD696" s="46" t="s">
        <v>265</v>
      </c>
      <c r="DE696" s="46" t="s">
        <v>265</v>
      </c>
      <c r="DF696" s="46" t="s">
        <v>265</v>
      </c>
      <c r="DG696" s="46" t="s">
        <v>265</v>
      </c>
      <c r="DH696" s="46" t="s">
        <v>247</v>
      </c>
      <c r="DK696" s="46" t="b">
        <f>vw_ET_Dataset_Public[[#This Row],[Event Location:  State PCODE]]=vw_ET_Dataset_Public[[#This Row],[Arrival from: Admin 1 PCODE]]</f>
        <v>1</v>
      </c>
      <c r="DL696" s="46" t="b">
        <f>vw_ET_Dataset_Public[[#This Row],[Event Location:  County PCODE]]=vw_ET_Dataset_Public[[#This Row],[Arrival from: Admin 2 PCODE]]</f>
        <v>1</v>
      </c>
      <c r="DM696" s="46" t="b">
        <f>vw_ET_Dataset_Public[[#This Row],[Event Location:  Payam PCODE]]=vw_ET_Dataset_Public[[#This Row],[Arrival from: Admin 3 PCODE]]</f>
        <v>1</v>
      </c>
      <c r="DN696" s="46" t="s">
        <v>3390</v>
      </c>
    </row>
    <row r="697" spans="1:118" x14ac:dyDescent="0.35">
      <c r="A697" s="46" t="s">
        <v>2702</v>
      </c>
      <c r="B697" s="47">
        <v>44497</v>
      </c>
      <c r="C697" s="47">
        <v>44475</v>
      </c>
      <c r="D697" s="47">
        <v>44496</v>
      </c>
      <c r="E697" s="46" t="s">
        <v>1461</v>
      </c>
      <c r="F697" s="46" t="s">
        <v>105</v>
      </c>
      <c r="G697" s="46" t="s">
        <v>1588</v>
      </c>
      <c r="H697" s="46" t="s">
        <v>110</v>
      </c>
      <c r="I697" s="46" t="s">
        <v>2704</v>
      </c>
      <c r="J697" s="46" t="s">
        <v>2703</v>
      </c>
      <c r="K697" s="46" t="s">
        <v>3289</v>
      </c>
      <c r="L697" s="46" t="s">
        <v>2950</v>
      </c>
      <c r="M697" s="46">
        <v>10.423</v>
      </c>
      <c r="N697" s="46">
        <v>32.578000000000003</v>
      </c>
      <c r="O697" s="46" t="s">
        <v>232</v>
      </c>
      <c r="P697" s="46" t="s">
        <v>271</v>
      </c>
      <c r="Q697" s="46" t="s">
        <v>6</v>
      </c>
      <c r="R697" s="46" t="b">
        <v>1</v>
      </c>
      <c r="S697" s="46" t="b">
        <v>1</v>
      </c>
      <c r="T697" s="46" t="b">
        <v>1</v>
      </c>
      <c r="U697" s="46" t="b">
        <v>1</v>
      </c>
      <c r="V697" s="46">
        <v>897</v>
      </c>
      <c r="W697" s="46">
        <v>4401</v>
      </c>
      <c r="X697" s="46">
        <v>124</v>
      </c>
      <c r="Y697" s="46">
        <v>126</v>
      </c>
      <c r="Z697" s="46">
        <v>96</v>
      </c>
      <c r="AA697" s="46">
        <v>501</v>
      </c>
      <c r="AB697" s="46">
        <v>451</v>
      </c>
      <c r="AC697" s="46">
        <v>168</v>
      </c>
      <c r="AD697" s="46">
        <v>230</v>
      </c>
      <c r="AE697" s="46">
        <v>263</v>
      </c>
      <c r="AF697" s="46">
        <v>1104</v>
      </c>
      <c r="AG697" s="46">
        <v>665</v>
      </c>
      <c r="AH697" s="46">
        <v>483</v>
      </c>
      <c r="AI697" s="46">
        <v>190</v>
      </c>
      <c r="AJ697" s="46">
        <v>1466</v>
      </c>
      <c r="AK697" s="46">
        <v>2935</v>
      </c>
      <c r="AL697" s="46">
        <v>743</v>
      </c>
      <c r="AM697" s="46">
        <v>358</v>
      </c>
      <c r="AN697" s="46">
        <v>4401</v>
      </c>
      <c r="AO697" s="46" t="s">
        <v>13</v>
      </c>
      <c r="AP697" s="46" t="s">
        <v>48</v>
      </c>
      <c r="AR697" s="46" t="s">
        <v>234</v>
      </c>
      <c r="AV697" s="46" t="s">
        <v>304</v>
      </c>
      <c r="AX697" s="46" t="s">
        <v>65</v>
      </c>
      <c r="BD697" s="46" t="s">
        <v>256</v>
      </c>
      <c r="BF697" s="46" t="b">
        <v>1</v>
      </c>
      <c r="BH697" s="46" t="b">
        <v>1</v>
      </c>
      <c r="BL697" s="46" t="b">
        <v>1</v>
      </c>
      <c r="BP697" s="46" t="s">
        <v>237</v>
      </c>
      <c r="BQ697" s="46" t="s">
        <v>242</v>
      </c>
      <c r="BR697" s="46" t="s">
        <v>238</v>
      </c>
      <c r="BS697" s="46" t="s">
        <v>1461</v>
      </c>
      <c r="BT697" s="46" t="s">
        <v>105</v>
      </c>
      <c r="BU697" s="46" t="s">
        <v>1588</v>
      </c>
      <c r="BV697" s="46" t="s">
        <v>110</v>
      </c>
      <c r="BX697" s="46" t="s">
        <v>2703</v>
      </c>
      <c r="BY697" s="46" t="s">
        <v>2704</v>
      </c>
      <c r="CA697" s="46" t="s">
        <v>244</v>
      </c>
      <c r="CB697" s="46" t="s">
        <v>240</v>
      </c>
      <c r="CC697" s="46" t="s">
        <v>2705</v>
      </c>
      <c r="CD697" s="46" t="s">
        <v>237</v>
      </c>
      <c r="CU697" s="46" t="s">
        <v>237</v>
      </c>
      <c r="DA697" s="46" t="s">
        <v>265</v>
      </c>
      <c r="DB697" s="46" t="s">
        <v>265</v>
      </c>
      <c r="DC697" s="46" t="s">
        <v>265</v>
      </c>
      <c r="DD697" s="46" t="s">
        <v>265</v>
      </c>
      <c r="DE697" s="46" t="s">
        <v>265</v>
      </c>
      <c r="DF697" s="46" t="s">
        <v>265</v>
      </c>
      <c r="DG697" s="46" t="s">
        <v>265</v>
      </c>
      <c r="DH697" s="46" t="s">
        <v>247</v>
      </c>
      <c r="DK697" s="46" t="b">
        <f>vw_ET_Dataset_Public[[#This Row],[Event Location:  State PCODE]]=vw_ET_Dataset_Public[[#This Row],[Arrival from: Admin 1 PCODE]]</f>
        <v>1</v>
      </c>
      <c r="DL697" s="46" t="b">
        <f>vw_ET_Dataset_Public[[#This Row],[Event Location:  County PCODE]]=vw_ET_Dataset_Public[[#This Row],[Arrival from: Admin 2 PCODE]]</f>
        <v>1</v>
      </c>
      <c r="DM697" s="46" t="b">
        <f>vw_ET_Dataset_Public[[#This Row],[Event Location:  Payam PCODE]]=vw_ET_Dataset_Public[[#This Row],[Arrival from: Admin 3 PCODE]]</f>
        <v>1</v>
      </c>
      <c r="DN697" s="46" t="s">
        <v>3390</v>
      </c>
    </row>
    <row r="698" spans="1:118" x14ac:dyDescent="0.35">
      <c r="A698" s="46" t="s">
        <v>2935</v>
      </c>
      <c r="B698" s="47">
        <v>44497</v>
      </c>
      <c r="C698" s="47">
        <v>44481</v>
      </c>
      <c r="D698" s="47">
        <v>44481</v>
      </c>
      <c r="E698" s="46" t="s">
        <v>841</v>
      </c>
      <c r="F698" s="46" t="s">
        <v>57</v>
      </c>
      <c r="G698" s="46" t="s">
        <v>1321</v>
      </c>
      <c r="H698" s="46" t="s">
        <v>98</v>
      </c>
      <c r="I698" s="46" t="s">
        <v>1403</v>
      </c>
      <c r="J698" s="46" t="s">
        <v>98</v>
      </c>
      <c r="K698" s="46" t="s">
        <v>1421</v>
      </c>
      <c r="L698" s="46" t="s">
        <v>1422</v>
      </c>
      <c r="M698" s="46">
        <v>9.3316400000000002</v>
      </c>
      <c r="N698" s="46">
        <v>29.793399999999998</v>
      </c>
      <c r="O698" s="46" t="s">
        <v>232</v>
      </c>
      <c r="P698" s="46" t="s">
        <v>382</v>
      </c>
      <c r="Q698" s="46" t="s">
        <v>6</v>
      </c>
      <c r="U698" s="46" t="b">
        <v>1</v>
      </c>
      <c r="V698" s="46">
        <v>28</v>
      </c>
      <c r="W698" s="46">
        <v>164</v>
      </c>
      <c r="X698" s="46">
        <v>4</v>
      </c>
      <c r="Y698" s="46">
        <v>8</v>
      </c>
      <c r="Z698" s="46">
        <v>14</v>
      </c>
      <c r="AA698" s="46">
        <v>16</v>
      </c>
      <c r="AB698" s="46">
        <v>19</v>
      </c>
      <c r="AC698" s="46">
        <v>11</v>
      </c>
      <c r="AD698" s="46">
        <v>3</v>
      </c>
      <c r="AE698" s="46">
        <v>4</v>
      </c>
      <c r="AF698" s="46">
        <v>21</v>
      </c>
      <c r="AG698" s="46">
        <v>26</v>
      </c>
      <c r="AH698" s="46">
        <v>23</v>
      </c>
      <c r="AI698" s="46">
        <v>15</v>
      </c>
      <c r="AJ698" s="46">
        <v>72</v>
      </c>
      <c r="AK698" s="46">
        <v>92</v>
      </c>
      <c r="AL698" s="46">
        <v>19</v>
      </c>
      <c r="AM698" s="46">
        <v>26</v>
      </c>
      <c r="AN698" s="46">
        <v>164</v>
      </c>
      <c r="AO698" s="46" t="s">
        <v>13</v>
      </c>
      <c r="AP698" s="46" t="s">
        <v>48</v>
      </c>
      <c r="AR698" s="46" t="s">
        <v>264</v>
      </c>
      <c r="AV698" s="46" t="s">
        <v>255</v>
      </c>
      <c r="AX698" s="46" t="s">
        <v>65</v>
      </c>
      <c r="BD698" s="46" t="s">
        <v>256</v>
      </c>
      <c r="BF698" s="46" t="b">
        <v>1</v>
      </c>
      <c r="BI698" s="46" t="b">
        <v>1</v>
      </c>
      <c r="BP698" s="46" t="s">
        <v>237</v>
      </c>
      <c r="BQ698" s="46" t="s">
        <v>242</v>
      </c>
      <c r="BR698" s="46" t="s">
        <v>238</v>
      </c>
      <c r="BS698" s="46" t="s">
        <v>841</v>
      </c>
      <c r="BT698" s="46" t="s">
        <v>57</v>
      </c>
      <c r="BU698" s="46" t="s">
        <v>1321</v>
      </c>
      <c r="BV698" s="46" t="s">
        <v>98</v>
      </c>
      <c r="BX698" s="46" t="s">
        <v>1320</v>
      </c>
      <c r="BY698" s="46" t="s">
        <v>1322</v>
      </c>
      <c r="CA698" s="46" t="s">
        <v>2937</v>
      </c>
      <c r="CB698" s="46" t="s">
        <v>2936</v>
      </c>
      <c r="CC698" s="46" t="s">
        <v>1320</v>
      </c>
      <c r="CD698" s="46" t="s">
        <v>237</v>
      </c>
      <c r="CU698" s="46" t="s">
        <v>264</v>
      </c>
      <c r="DA698" s="46" t="s">
        <v>246</v>
      </c>
      <c r="DB698" s="46" t="s">
        <v>245</v>
      </c>
      <c r="DC698" s="46" t="s">
        <v>245</v>
      </c>
      <c r="DD698" s="46" t="s">
        <v>246</v>
      </c>
      <c r="DE698" s="46" t="s">
        <v>245</v>
      </c>
      <c r="DF698" s="46" t="s">
        <v>245</v>
      </c>
      <c r="DG698" s="46" t="s">
        <v>246</v>
      </c>
      <c r="DH698" s="46" t="s">
        <v>247</v>
      </c>
      <c r="DK698" s="46" t="b">
        <f>vw_ET_Dataset_Public[[#This Row],[Event Location:  State PCODE]]=vw_ET_Dataset_Public[[#This Row],[Arrival from: Admin 1 PCODE]]</f>
        <v>1</v>
      </c>
      <c r="DL698" s="46" t="b">
        <f>vw_ET_Dataset_Public[[#This Row],[Event Location:  County PCODE]]=vw_ET_Dataset_Public[[#This Row],[Arrival from: Admin 2 PCODE]]</f>
        <v>1</v>
      </c>
      <c r="DM698" s="46" t="b">
        <f>vw_ET_Dataset_Public[[#This Row],[Event Location:  Payam PCODE]]=vw_ET_Dataset_Public[[#This Row],[Arrival from: Admin 3 PCODE]]</f>
        <v>0</v>
      </c>
      <c r="DN698" s="46" t="s">
        <v>3391</v>
      </c>
    </row>
    <row r="699" spans="1:118" x14ac:dyDescent="0.35">
      <c r="A699" s="46" t="s">
        <v>3042</v>
      </c>
      <c r="B699" s="47">
        <v>44498</v>
      </c>
      <c r="C699" s="47">
        <v>44458</v>
      </c>
      <c r="D699" s="47">
        <v>44498</v>
      </c>
      <c r="E699" s="46" t="s">
        <v>1626</v>
      </c>
      <c r="F699" s="46" t="s">
        <v>111</v>
      </c>
      <c r="G699" s="46" t="s">
        <v>1652</v>
      </c>
      <c r="H699" s="46" t="s">
        <v>1649</v>
      </c>
      <c r="I699" s="46" t="s">
        <v>1898</v>
      </c>
      <c r="J699" s="46" t="s">
        <v>1897</v>
      </c>
      <c r="K699" s="46" t="s">
        <v>3043</v>
      </c>
      <c r="L699" s="46" t="s">
        <v>3044</v>
      </c>
      <c r="M699" s="46">
        <v>7.8929999999999998</v>
      </c>
      <c r="N699" s="46">
        <v>28.405000000000001</v>
      </c>
      <c r="O699" s="46" t="s">
        <v>232</v>
      </c>
      <c r="P699" s="46" t="s">
        <v>233</v>
      </c>
      <c r="Q699" s="46" t="s">
        <v>24</v>
      </c>
      <c r="R699" s="46" t="b">
        <v>1</v>
      </c>
      <c r="V699" s="46">
        <v>52</v>
      </c>
      <c r="W699" s="46">
        <v>270</v>
      </c>
      <c r="X699" s="46">
        <v>13</v>
      </c>
      <c r="Y699" s="46">
        <v>24</v>
      </c>
      <c r="Z699" s="46">
        <v>33</v>
      </c>
      <c r="AA699" s="46">
        <v>23</v>
      </c>
      <c r="AB699" s="46">
        <v>34</v>
      </c>
      <c r="AC699" s="46">
        <v>18</v>
      </c>
      <c r="AD699" s="46">
        <v>10</v>
      </c>
      <c r="AE699" s="46">
        <v>21</v>
      </c>
      <c r="AF699" s="46">
        <v>27</v>
      </c>
      <c r="AG699" s="46">
        <v>29</v>
      </c>
      <c r="AH699" s="46">
        <v>24</v>
      </c>
      <c r="AI699" s="46">
        <v>14</v>
      </c>
      <c r="AJ699" s="46">
        <v>145</v>
      </c>
      <c r="AK699" s="46">
        <v>125</v>
      </c>
      <c r="AL699" s="46">
        <v>68</v>
      </c>
      <c r="AM699" s="46">
        <v>32</v>
      </c>
      <c r="AN699" s="46">
        <v>270</v>
      </c>
      <c r="AP699" s="46" t="s">
        <v>48</v>
      </c>
      <c r="AR699" s="46" t="s">
        <v>264</v>
      </c>
      <c r="AT699" s="46" t="b">
        <v>1</v>
      </c>
      <c r="AV699" s="46" t="s">
        <v>255</v>
      </c>
      <c r="AX699" s="46" t="s">
        <v>305</v>
      </c>
      <c r="BD699" s="46" t="s">
        <v>256</v>
      </c>
      <c r="BF699" s="46" t="b">
        <v>1</v>
      </c>
      <c r="BP699" s="46" t="s">
        <v>237</v>
      </c>
      <c r="BQ699" s="46" t="s">
        <v>242</v>
      </c>
      <c r="BR699" s="46" t="s">
        <v>238</v>
      </c>
      <c r="BS699" s="46" t="s">
        <v>1626</v>
      </c>
      <c r="BT699" s="46" t="s">
        <v>111</v>
      </c>
      <c r="BU699" s="46" t="s">
        <v>1652</v>
      </c>
      <c r="BV699" s="46" t="s">
        <v>1649</v>
      </c>
      <c r="BX699" s="46" t="s">
        <v>1897</v>
      </c>
      <c r="BY699" s="46" t="s">
        <v>1898</v>
      </c>
      <c r="CA699" s="46" t="s">
        <v>1904</v>
      </c>
      <c r="CB699" s="46" t="s">
        <v>1903</v>
      </c>
      <c r="CC699" s="46" t="s">
        <v>1897</v>
      </c>
      <c r="CU699" s="46" t="s">
        <v>237</v>
      </c>
      <c r="DA699" s="46" t="s">
        <v>245</v>
      </c>
      <c r="DB699" s="46" t="s">
        <v>245</v>
      </c>
      <c r="DC699" s="46" t="s">
        <v>265</v>
      </c>
      <c r="DD699" s="46" t="s">
        <v>265</v>
      </c>
      <c r="DE699" s="46" t="s">
        <v>246</v>
      </c>
      <c r="DF699" s="46" t="s">
        <v>265</v>
      </c>
      <c r="DG699" s="46" t="s">
        <v>246</v>
      </c>
      <c r="DH699" s="46" t="s">
        <v>247</v>
      </c>
      <c r="DK699" s="46" t="b">
        <f>vw_ET_Dataset_Public[[#This Row],[Event Location:  State PCODE]]=vw_ET_Dataset_Public[[#This Row],[Arrival from: Admin 1 PCODE]]</f>
        <v>1</v>
      </c>
      <c r="DL699" s="46" t="b">
        <f>vw_ET_Dataset_Public[[#This Row],[Event Location:  County PCODE]]=vw_ET_Dataset_Public[[#This Row],[Arrival from: Admin 2 PCODE]]</f>
        <v>1</v>
      </c>
      <c r="DM699" s="46" t="b">
        <f>vw_ET_Dataset_Public[[#This Row],[Event Location:  Payam PCODE]]=vw_ET_Dataset_Public[[#This Row],[Arrival from: Admin 3 PCODE]]</f>
        <v>1</v>
      </c>
      <c r="DN699" s="46" t="s">
        <v>3390</v>
      </c>
    </row>
    <row r="700" spans="1:118" x14ac:dyDescent="0.35">
      <c r="A700" s="46" t="s">
        <v>3111</v>
      </c>
      <c r="B700" s="47">
        <v>44498</v>
      </c>
      <c r="C700" s="47">
        <v>44479</v>
      </c>
      <c r="D700" s="47">
        <v>44498</v>
      </c>
      <c r="E700" s="46" t="s">
        <v>1626</v>
      </c>
      <c r="F700" s="46" t="s">
        <v>111</v>
      </c>
      <c r="G700" s="46" t="s">
        <v>1627</v>
      </c>
      <c r="H700" s="46" t="s">
        <v>1624</v>
      </c>
      <c r="I700" s="46" t="s">
        <v>1643</v>
      </c>
      <c r="J700" s="46" t="s">
        <v>1641</v>
      </c>
      <c r="K700" s="46" t="s">
        <v>3112</v>
      </c>
      <c r="L700" s="46" t="s">
        <v>3113</v>
      </c>
      <c r="M700" s="46">
        <v>8.7781295779999997</v>
      </c>
      <c r="N700" s="46">
        <v>28.485599520000001</v>
      </c>
      <c r="O700" s="46" t="s">
        <v>232</v>
      </c>
      <c r="P700" s="46" t="s">
        <v>382</v>
      </c>
      <c r="Q700" s="46" t="s">
        <v>6</v>
      </c>
      <c r="R700" s="46" t="b">
        <v>1</v>
      </c>
      <c r="S700" s="46" t="b">
        <v>1</v>
      </c>
      <c r="T700" s="46" t="b">
        <v>0</v>
      </c>
      <c r="U700" s="46" t="b">
        <v>0</v>
      </c>
      <c r="V700" s="46">
        <v>77</v>
      </c>
      <c r="W700" s="46">
        <v>285</v>
      </c>
      <c r="X700" s="46">
        <v>14</v>
      </c>
      <c r="Y700" s="46">
        <v>23</v>
      </c>
      <c r="Z700" s="46">
        <v>33</v>
      </c>
      <c r="AA700" s="46">
        <v>18</v>
      </c>
      <c r="AB700" s="46">
        <v>20</v>
      </c>
      <c r="AC700" s="46">
        <v>13</v>
      </c>
      <c r="AD700" s="46">
        <v>9</v>
      </c>
      <c r="AE700" s="46">
        <v>27</v>
      </c>
      <c r="AF700" s="46">
        <v>41</v>
      </c>
      <c r="AG700" s="46">
        <v>26</v>
      </c>
      <c r="AH700" s="46">
        <v>34</v>
      </c>
      <c r="AI700" s="46">
        <v>27</v>
      </c>
      <c r="AJ700" s="46">
        <v>121</v>
      </c>
      <c r="AK700" s="46">
        <v>164</v>
      </c>
      <c r="AL700" s="46">
        <v>73</v>
      </c>
      <c r="AM700" s="46">
        <v>40</v>
      </c>
      <c r="AN700" s="46">
        <v>285</v>
      </c>
      <c r="AO700" s="46" t="s">
        <v>13</v>
      </c>
      <c r="AP700" s="46" t="s">
        <v>48</v>
      </c>
      <c r="AR700" s="46" t="s">
        <v>272</v>
      </c>
      <c r="AV700" s="46" t="s">
        <v>255</v>
      </c>
      <c r="AX700" s="46" t="s">
        <v>65</v>
      </c>
      <c r="BD700" s="46" t="s">
        <v>256</v>
      </c>
      <c r="BE700" s="46" t="b">
        <v>1</v>
      </c>
      <c r="BF700" s="46" t="b">
        <v>1</v>
      </c>
      <c r="BG700" s="46" t="b">
        <v>0</v>
      </c>
      <c r="BH700" s="46" t="b">
        <v>0</v>
      </c>
      <c r="BI700" s="46" t="b">
        <v>0</v>
      </c>
      <c r="BJ700" s="46" t="b">
        <v>0</v>
      </c>
      <c r="BK700" s="46" t="b">
        <v>0</v>
      </c>
      <c r="BL700" s="46" t="b">
        <v>0</v>
      </c>
      <c r="BM700" s="46" t="b">
        <v>0</v>
      </c>
      <c r="BO700" s="46" t="b">
        <v>0</v>
      </c>
      <c r="BP700" s="46" t="s">
        <v>237</v>
      </c>
      <c r="BQ700" s="46" t="s">
        <v>242</v>
      </c>
      <c r="BR700" s="46" t="s">
        <v>238</v>
      </c>
      <c r="BS700" s="46" t="s">
        <v>1626</v>
      </c>
      <c r="BT700" s="46" t="s">
        <v>111</v>
      </c>
      <c r="BU700" s="46" t="s">
        <v>1627</v>
      </c>
      <c r="BV700" s="46" t="s">
        <v>1624</v>
      </c>
      <c r="BX700" s="46" t="s">
        <v>1641</v>
      </c>
      <c r="BY700" s="46" t="s">
        <v>1643</v>
      </c>
      <c r="CA700" s="46" t="s">
        <v>244</v>
      </c>
      <c r="CB700" s="46" t="s">
        <v>240</v>
      </c>
      <c r="CC700" s="46" t="s">
        <v>3114</v>
      </c>
      <c r="CD700" s="46" t="s">
        <v>237</v>
      </c>
      <c r="CU700" s="46" t="s">
        <v>256</v>
      </c>
      <c r="CV700" s="46">
        <v>187</v>
      </c>
      <c r="CW700" s="46">
        <v>522</v>
      </c>
      <c r="CX700" s="46" t="s">
        <v>272</v>
      </c>
      <c r="CY700" s="46" t="s">
        <v>2279</v>
      </c>
      <c r="DA700" s="46" t="s">
        <v>265</v>
      </c>
      <c r="DB700" s="46" t="s">
        <v>265</v>
      </c>
      <c r="DC700" s="46" t="s">
        <v>265</v>
      </c>
      <c r="DD700" s="46" t="s">
        <v>246</v>
      </c>
      <c r="DE700" s="46" t="s">
        <v>246</v>
      </c>
      <c r="DF700" s="46" t="s">
        <v>265</v>
      </c>
      <c r="DG700" s="46" t="s">
        <v>246</v>
      </c>
      <c r="DH700" s="46" t="s">
        <v>247</v>
      </c>
      <c r="DK700" s="46" t="b">
        <f>vw_ET_Dataset_Public[[#This Row],[Event Location:  State PCODE]]=vw_ET_Dataset_Public[[#This Row],[Arrival from: Admin 1 PCODE]]</f>
        <v>1</v>
      </c>
      <c r="DL700" s="46" t="b">
        <f>vw_ET_Dataset_Public[[#This Row],[Event Location:  County PCODE]]=vw_ET_Dataset_Public[[#This Row],[Arrival from: Admin 2 PCODE]]</f>
        <v>1</v>
      </c>
      <c r="DM700" s="46" t="b">
        <f>vw_ET_Dataset_Public[[#This Row],[Event Location:  Payam PCODE]]=vw_ET_Dataset_Public[[#This Row],[Arrival from: Admin 3 PCODE]]</f>
        <v>1</v>
      </c>
      <c r="DN700" s="46" t="s">
        <v>3390</v>
      </c>
    </row>
    <row r="701" spans="1:118" x14ac:dyDescent="0.35">
      <c r="A701" s="46" t="s">
        <v>3115</v>
      </c>
      <c r="B701" s="47">
        <v>44498</v>
      </c>
      <c r="C701" s="47">
        <v>44479</v>
      </c>
      <c r="D701" s="47">
        <v>44498</v>
      </c>
      <c r="E701" s="46" t="s">
        <v>1626</v>
      </c>
      <c r="F701" s="46" t="s">
        <v>111</v>
      </c>
      <c r="G701" s="46" t="s">
        <v>1627</v>
      </c>
      <c r="H701" s="46" t="s">
        <v>1624</v>
      </c>
      <c r="I701" s="46" t="s">
        <v>1643</v>
      </c>
      <c r="J701" s="46" t="s">
        <v>1641</v>
      </c>
      <c r="K701" s="46" t="s">
        <v>3116</v>
      </c>
      <c r="L701" s="46" t="s">
        <v>3117</v>
      </c>
      <c r="M701" s="46">
        <v>8.4870719999999995</v>
      </c>
      <c r="N701" s="46">
        <v>28.389714999999999</v>
      </c>
      <c r="O701" s="46" t="s">
        <v>232</v>
      </c>
      <c r="P701" s="46" t="s">
        <v>302</v>
      </c>
      <c r="Q701" s="46" t="s">
        <v>6</v>
      </c>
      <c r="R701" s="46" t="b">
        <v>1</v>
      </c>
      <c r="S701" s="46" t="b">
        <v>1</v>
      </c>
      <c r="T701" s="46" t="b">
        <v>1</v>
      </c>
      <c r="U701" s="46" t="b">
        <v>0</v>
      </c>
      <c r="V701" s="46">
        <v>55</v>
      </c>
      <c r="W701" s="46">
        <v>275</v>
      </c>
      <c r="X701" s="46">
        <v>10</v>
      </c>
      <c r="Y701" s="46">
        <v>13</v>
      </c>
      <c r="Z701" s="46">
        <v>18</v>
      </c>
      <c r="AA701" s="46">
        <v>26</v>
      </c>
      <c r="AB701" s="46">
        <v>18</v>
      </c>
      <c r="AC701" s="46">
        <v>13</v>
      </c>
      <c r="AD701" s="46">
        <v>12</v>
      </c>
      <c r="AE701" s="46">
        <v>24</v>
      </c>
      <c r="AF701" s="46">
        <v>53</v>
      </c>
      <c r="AG701" s="46">
        <v>41</v>
      </c>
      <c r="AH701" s="46">
        <v>24</v>
      </c>
      <c r="AI701" s="46">
        <v>23</v>
      </c>
      <c r="AJ701" s="46">
        <v>98</v>
      </c>
      <c r="AK701" s="46">
        <v>177</v>
      </c>
      <c r="AL701" s="46">
        <v>59</v>
      </c>
      <c r="AM701" s="46">
        <v>36</v>
      </c>
      <c r="AN701" s="46">
        <v>275</v>
      </c>
      <c r="AO701" s="46" t="s">
        <v>12</v>
      </c>
      <c r="AP701" s="46" t="s">
        <v>48</v>
      </c>
      <c r="AR701" s="46" t="s">
        <v>272</v>
      </c>
      <c r="AV701" s="46" t="s">
        <v>255</v>
      </c>
      <c r="AX701" s="46" t="s">
        <v>65</v>
      </c>
      <c r="BD701" s="46" t="s">
        <v>256</v>
      </c>
      <c r="BE701" s="46" t="b">
        <v>0</v>
      </c>
      <c r="BF701" s="46" t="b">
        <v>1</v>
      </c>
      <c r="BG701" s="46" t="b">
        <v>0</v>
      </c>
      <c r="BH701" s="46" t="b">
        <v>0</v>
      </c>
      <c r="BI701" s="46" t="b">
        <v>0</v>
      </c>
      <c r="BJ701" s="46" t="b">
        <v>0</v>
      </c>
      <c r="BK701" s="46" t="b">
        <v>0</v>
      </c>
      <c r="BL701" s="46" t="b">
        <v>0</v>
      </c>
      <c r="BM701" s="46" t="b">
        <v>0</v>
      </c>
      <c r="BO701" s="46" t="b">
        <v>0</v>
      </c>
      <c r="BP701" s="46" t="s">
        <v>237</v>
      </c>
      <c r="BQ701" s="46" t="s">
        <v>242</v>
      </c>
      <c r="BR701" s="46" t="s">
        <v>238</v>
      </c>
      <c r="BS701" s="46" t="s">
        <v>1626</v>
      </c>
      <c r="BT701" s="46" t="s">
        <v>111</v>
      </c>
      <c r="BU701" s="46" t="s">
        <v>1627</v>
      </c>
      <c r="BV701" s="46" t="s">
        <v>1624</v>
      </c>
      <c r="BX701" s="46" t="s">
        <v>1641</v>
      </c>
      <c r="BY701" s="46" t="s">
        <v>1643</v>
      </c>
      <c r="CA701" s="46" t="s">
        <v>244</v>
      </c>
      <c r="CB701" s="46" t="s">
        <v>240</v>
      </c>
      <c r="CC701" s="46" t="s">
        <v>3118</v>
      </c>
      <c r="CD701" s="46" t="s">
        <v>237</v>
      </c>
      <c r="CU701" s="46" t="s">
        <v>256</v>
      </c>
      <c r="CV701" s="46">
        <v>62</v>
      </c>
      <c r="CW701" s="46">
        <v>372</v>
      </c>
      <c r="CX701" s="46" t="s">
        <v>272</v>
      </c>
      <c r="CY701" s="46" t="s">
        <v>2279</v>
      </c>
      <c r="DA701" s="46" t="s">
        <v>265</v>
      </c>
      <c r="DB701" s="46" t="s">
        <v>265</v>
      </c>
      <c r="DC701" s="46" t="s">
        <v>265</v>
      </c>
      <c r="DD701" s="46" t="s">
        <v>246</v>
      </c>
      <c r="DE701" s="46" t="s">
        <v>246</v>
      </c>
      <c r="DF701" s="46" t="s">
        <v>265</v>
      </c>
      <c r="DG701" s="46" t="s">
        <v>246</v>
      </c>
      <c r="DH701" s="46" t="s">
        <v>247</v>
      </c>
      <c r="DK701" s="46" t="b">
        <f>vw_ET_Dataset_Public[[#This Row],[Event Location:  State PCODE]]=vw_ET_Dataset_Public[[#This Row],[Arrival from: Admin 1 PCODE]]</f>
        <v>1</v>
      </c>
      <c r="DL701" s="46" t="b">
        <f>vw_ET_Dataset_Public[[#This Row],[Event Location:  County PCODE]]=vw_ET_Dataset_Public[[#This Row],[Arrival from: Admin 2 PCODE]]</f>
        <v>1</v>
      </c>
      <c r="DM701" s="46" t="b">
        <f>vw_ET_Dataset_Public[[#This Row],[Event Location:  Payam PCODE]]=vw_ET_Dataset_Public[[#This Row],[Arrival from: Admin 3 PCODE]]</f>
        <v>1</v>
      </c>
      <c r="DN701" s="46" t="s">
        <v>3390</v>
      </c>
    </row>
    <row r="702" spans="1:118" x14ac:dyDescent="0.35">
      <c r="A702" s="46" t="s">
        <v>3119</v>
      </c>
      <c r="B702" s="47">
        <v>44498</v>
      </c>
      <c r="C702" s="47">
        <v>44479</v>
      </c>
      <c r="D702" s="47">
        <v>44498</v>
      </c>
      <c r="E702" s="46" t="s">
        <v>1626</v>
      </c>
      <c r="F702" s="46" t="s">
        <v>111</v>
      </c>
      <c r="G702" s="46" t="s">
        <v>1627</v>
      </c>
      <c r="H702" s="46" t="s">
        <v>1624</v>
      </c>
      <c r="I702" s="46" t="s">
        <v>1643</v>
      </c>
      <c r="J702" s="46" t="s">
        <v>1641</v>
      </c>
      <c r="K702" s="46" t="s">
        <v>3120</v>
      </c>
      <c r="L702" s="46" t="s">
        <v>2583</v>
      </c>
      <c r="M702" s="46">
        <v>8.4112799999999996</v>
      </c>
      <c r="N702" s="46">
        <v>28.402799000000002</v>
      </c>
      <c r="O702" s="46" t="s">
        <v>232</v>
      </c>
      <c r="P702" s="46" t="s">
        <v>382</v>
      </c>
      <c r="Q702" s="46" t="s">
        <v>6</v>
      </c>
      <c r="R702" s="46" t="b">
        <v>1</v>
      </c>
      <c r="S702" s="46" t="b">
        <v>0</v>
      </c>
      <c r="T702" s="46" t="b">
        <v>0</v>
      </c>
      <c r="U702" s="46" t="b">
        <v>1</v>
      </c>
      <c r="V702" s="46">
        <v>53</v>
      </c>
      <c r="W702" s="46">
        <v>218</v>
      </c>
      <c r="X702" s="46">
        <v>5</v>
      </c>
      <c r="Y702" s="46">
        <v>15</v>
      </c>
      <c r="Z702" s="46">
        <v>16</v>
      </c>
      <c r="AA702" s="46">
        <v>20</v>
      </c>
      <c r="AB702" s="46">
        <v>18</v>
      </c>
      <c r="AC702" s="46">
        <v>13</v>
      </c>
      <c r="AD702" s="46">
        <v>7</v>
      </c>
      <c r="AE702" s="46">
        <v>20</v>
      </c>
      <c r="AF702" s="46">
        <v>23</v>
      </c>
      <c r="AG702" s="46">
        <v>35</v>
      </c>
      <c r="AH702" s="46">
        <v>30</v>
      </c>
      <c r="AI702" s="46">
        <v>16</v>
      </c>
      <c r="AJ702" s="46">
        <v>87</v>
      </c>
      <c r="AK702" s="46">
        <v>131</v>
      </c>
      <c r="AL702" s="46">
        <v>47</v>
      </c>
      <c r="AM702" s="46">
        <v>29</v>
      </c>
      <c r="AN702" s="46">
        <v>218</v>
      </c>
      <c r="AO702" s="46" t="s">
        <v>12</v>
      </c>
      <c r="AP702" s="46" t="s">
        <v>48</v>
      </c>
      <c r="AR702" s="46" t="s">
        <v>272</v>
      </c>
      <c r="AV702" s="46" t="s">
        <v>255</v>
      </c>
      <c r="AX702" s="46" t="s">
        <v>65</v>
      </c>
      <c r="BD702" s="46" t="s">
        <v>256</v>
      </c>
      <c r="BE702" s="46" t="b">
        <v>0</v>
      </c>
      <c r="BF702" s="46" t="b">
        <v>1</v>
      </c>
      <c r="BG702" s="46" t="b">
        <v>0</v>
      </c>
      <c r="BH702" s="46" t="b">
        <v>0</v>
      </c>
      <c r="BI702" s="46" t="b">
        <v>0</v>
      </c>
      <c r="BJ702" s="46" t="b">
        <v>0</v>
      </c>
      <c r="BK702" s="46" t="b">
        <v>0</v>
      </c>
      <c r="BL702" s="46" t="b">
        <v>0</v>
      </c>
      <c r="BM702" s="46" t="b">
        <v>0</v>
      </c>
      <c r="BO702" s="46" t="b">
        <v>0</v>
      </c>
      <c r="BP702" s="46" t="s">
        <v>237</v>
      </c>
      <c r="BQ702" s="46" t="s">
        <v>242</v>
      </c>
      <c r="BR702" s="46" t="s">
        <v>238</v>
      </c>
      <c r="BS702" s="46" t="s">
        <v>1626</v>
      </c>
      <c r="BT702" s="46" t="s">
        <v>111</v>
      </c>
      <c r="BU702" s="46" t="s">
        <v>1627</v>
      </c>
      <c r="BV702" s="46" t="s">
        <v>1624</v>
      </c>
      <c r="BX702" s="46" t="s">
        <v>1641</v>
      </c>
      <c r="BY702" s="46" t="s">
        <v>1643</v>
      </c>
      <c r="CA702" s="46" t="s">
        <v>3122</v>
      </c>
      <c r="CB702" s="46" t="s">
        <v>3121</v>
      </c>
      <c r="CC702" s="46" t="s">
        <v>1641</v>
      </c>
      <c r="CD702" s="46" t="s">
        <v>237</v>
      </c>
      <c r="CU702" s="46" t="s">
        <v>256</v>
      </c>
      <c r="CV702" s="46">
        <v>63</v>
      </c>
      <c r="CW702" s="46">
        <v>378</v>
      </c>
      <c r="CX702" s="46" t="s">
        <v>272</v>
      </c>
      <c r="CY702" s="46" t="s">
        <v>2279</v>
      </c>
      <c r="DA702" s="46" t="s">
        <v>265</v>
      </c>
      <c r="DB702" s="46" t="s">
        <v>265</v>
      </c>
      <c r="DC702" s="46" t="s">
        <v>265</v>
      </c>
      <c r="DD702" s="46" t="s">
        <v>246</v>
      </c>
      <c r="DE702" s="46" t="s">
        <v>246</v>
      </c>
      <c r="DF702" s="46" t="s">
        <v>265</v>
      </c>
      <c r="DG702" s="46" t="s">
        <v>246</v>
      </c>
      <c r="DH702" s="46" t="s">
        <v>247</v>
      </c>
      <c r="DK702" s="46" t="b">
        <f>vw_ET_Dataset_Public[[#This Row],[Event Location:  State PCODE]]=vw_ET_Dataset_Public[[#This Row],[Arrival from: Admin 1 PCODE]]</f>
        <v>1</v>
      </c>
      <c r="DL702" s="46" t="b">
        <f>vw_ET_Dataset_Public[[#This Row],[Event Location:  County PCODE]]=vw_ET_Dataset_Public[[#This Row],[Arrival from: Admin 2 PCODE]]</f>
        <v>1</v>
      </c>
      <c r="DM702" s="46" t="b">
        <f>vw_ET_Dataset_Public[[#This Row],[Event Location:  Payam PCODE]]=vw_ET_Dataset_Public[[#This Row],[Arrival from: Admin 3 PCODE]]</f>
        <v>1</v>
      </c>
      <c r="DN702" s="46" t="s">
        <v>3390</v>
      </c>
    </row>
    <row r="703" spans="1:118" x14ac:dyDescent="0.35">
      <c r="A703" s="46" t="s">
        <v>3262</v>
      </c>
      <c r="B703" s="47">
        <v>44498</v>
      </c>
      <c r="C703" s="47">
        <v>44480</v>
      </c>
      <c r="D703" s="47">
        <v>44498</v>
      </c>
      <c r="E703" s="46" t="s">
        <v>1626</v>
      </c>
      <c r="F703" s="46" t="s">
        <v>111</v>
      </c>
      <c r="G703" s="46" t="s">
        <v>2537</v>
      </c>
      <c r="H703" s="46" t="s">
        <v>114</v>
      </c>
      <c r="I703" s="46" t="s">
        <v>3247</v>
      </c>
      <c r="J703" s="46" t="s">
        <v>3246</v>
      </c>
      <c r="K703" s="46" t="s">
        <v>3376</v>
      </c>
      <c r="L703" s="46" t="s">
        <v>3263</v>
      </c>
      <c r="M703" s="46">
        <v>9.07</v>
      </c>
      <c r="N703" s="46">
        <v>28.341000000000001</v>
      </c>
      <c r="O703" s="46" t="s">
        <v>232</v>
      </c>
      <c r="P703" s="46" t="s">
        <v>302</v>
      </c>
      <c r="Q703" s="46" t="s">
        <v>6</v>
      </c>
      <c r="R703" s="46" t="b">
        <v>1</v>
      </c>
      <c r="S703" s="46" t="b">
        <v>1</v>
      </c>
      <c r="T703" s="46" t="b">
        <v>1</v>
      </c>
      <c r="V703" s="46">
        <v>540</v>
      </c>
      <c r="W703" s="46">
        <v>2430</v>
      </c>
      <c r="X703" s="46">
        <v>98</v>
      </c>
      <c r="Y703" s="46">
        <v>88</v>
      </c>
      <c r="Z703" s="46">
        <v>354</v>
      </c>
      <c r="AA703" s="46">
        <v>297</v>
      </c>
      <c r="AB703" s="46">
        <v>287</v>
      </c>
      <c r="AC703" s="46">
        <v>65</v>
      </c>
      <c r="AD703" s="46">
        <v>105</v>
      </c>
      <c r="AE703" s="46">
        <v>91</v>
      </c>
      <c r="AF703" s="46">
        <v>389</v>
      </c>
      <c r="AG703" s="46">
        <v>311</v>
      </c>
      <c r="AH703" s="46">
        <v>247</v>
      </c>
      <c r="AI703" s="46">
        <v>98</v>
      </c>
      <c r="AJ703" s="46">
        <v>1189</v>
      </c>
      <c r="AK703" s="46">
        <v>1241</v>
      </c>
      <c r="AL703" s="46">
        <v>382</v>
      </c>
      <c r="AM703" s="46">
        <v>163</v>
      </c>
      <c r="AN703" s="46">
        <v>2430</v>
      </c>
      <c r="AO703" s="46" t="s">
        <v>12</v>
      </c>
      <c r="AP703" s="46" t="s">
        <v>48</v>
      </c>
      <c r="AR703" s="46" t="s">
        <v>272</v>
      </c>
      <c r="AV703" s="46" t="s">
        <v>255</v>
      </c>
      <c r="AX703" s="46" t="s">
        <v>65</v>
      </c>
      <c r="BD703" s="46" t="s">
        <v>256</v>
      </c>
      <c r="BE703" s="46" t="b">
        <v>1</v>
      </c>
      <c r="BL703" s="46" t="b">
        <v>1</v>
      </c>
      <c r="BP703" s="46" t="s">
        <v>237</v>
      </c>
      <c r="BQ703" s="46" t="s">
        <v>242</v>
      </c>
      <c r="BR703" s="46" t="s">
        <v>238</v>
      </c>
      <c r="BS703" s="46" t="s">
        <v>1626</v>
      </c>
      <c r="BT703" s="46" t="s">
        <v>111</v>
      </c>
      <c r="BU703" s="46" t="s">
        <v>2537</v>
      </c>
      <c r="BV703" s="46" t="s">
        <v>114</v>
      </c>
      <c r="BX703" s="46" t="s">
        <v>3246</v>
      </c>
      <c r="BY703" s="46" t="s">
        <v>3247</v>
      </c>
      <c r="CA703" s="46" t="s">
        <v>244</v>
      </c>
      <c r="CB703" s="46" t="s">
        <v>240</v>
      </c>
      <c r="CC703" s="46" t="s">
        <v>3264</v>
      </c>
      <c r="CD703" s="46" t="s">
        <v>237</v>
      </c>
      <c r="CU703" s="46" t="s">
        <v>256</v>
      </c>
      <c r="CV703" s="46">
        <v>215</v>
      </c>
      <c r="CW703" s="46">
        <v>1075</v>
      </c>
      <c r="CX703" s="46" t="s">
        <v>272</v>
      </c>
      <c r="CY703" s="46" t="s">
        <v>2256</v>
      </c>
      <c r="DA703" s="46" t="s">
        <v>265</v>
      </c>
      <c r="DB703" s="46" t="s">
        <v>265</v>
      </c>
      <c r="DC703" s="46" t="s">
        <v>265</v>
      </c>
      <c r="DD703" s="46" t="s">
        <v>246</v>
      </c>
      <c r="DE703" s="46" t="s">
        <v>246</v>
      </c>
      <c r="DF703" s="46" t="s">
        <v>265</v>
      </c>
      <c r="DG703" s="46" t="s">
        <v>246</v>
      </c>
      <c r="DH703" s="46" t="s">
        <v>247</v>
      </c>
      <c r="DK703" s="46" t="b">
        <f>vw_ET_Dataset_Public[[#This Row],[Event Location:  State PCODE]]=vw_ET_Dataset_Public[[#This Row],[Arrival from: Admin 1 PCODE]]</f>
        <v>1</v>
      </c>
      <c r="DL703" s="46" t="b">
        <f>vw_ET_Dataset_Public[[#This Row],[Event Location:  County PCODE]]=vw_ET_Dataset_Public[[#This Row],[Arrival from: Admin 2 PCODE]]</f>
        <v>1</v>
      </c>
      <c r="DM703" s="46" t="b">
        <f>vw_ET_Dataset_Public[[#This Row],[Event Location:  Payam PCODE]]=vw_ET_Dataset_Public[[#This Row],[Arrival from: Admin 3 PCODE]]</f>
        <v>1</v>
      </c>
      <c r="DN703" s="46" t="s">
        <v>3390</v>
      </c>
    </row>
    <row r="704" spans="1:118" x14ac:dyDescent="0.35">
      <c r="A704" s="46" t="s">
        <v>3254</v>
      </c>
      <c r="B704" s="47">
        <v>44498</v>
      </c>
      <c r="C704" s="47">
        <v>44480</v>
      </c>
      <c r="D704" s="47">
        <v>44498</v>
      </c>
      <c r="E704" s="46" t="s">
        <v>1626</v>
      </c>
      <c r="F704" s="46" t="s">
        <v>111</v>
      </c>
      <c r="G704" s="46" t="s">
        <v>2537</v>
      </c>
      <c r="H704" s="46" t="s">
        <v>114</v>
      </c>
      <c r="I704" s="46" t="s">
        <v>3247</v>
      </c>
      <c r="J704" s="46" t="s">
        <v>3246</v>
      </c>
      <c r="K704" s="46" t="s">
        <v>3373</v>
      </c>
      <c r="L704" s="46" t="s">
        <v>2278</v>
      </c>
      <c r="M704" s="46">
        <v>9.2129999999999992</v>
      </c>
      <c r="N704" s="46">
        <v>28.401</v>
      </c>
      <c r="O704" s="46" t="s">
        <v>232</v>
      </c>
      <c r="P704" s="46" t="s">
        <v>302</v>
      </c>
      <c r="Q704" s="46" t="s">
        <v>6</v>
      </c>
      <c r="R704" s="46" t="b">
        <v>1</v>
      </c>
      <c r="S704" s="46" t="b">
        <v>1</v>
      </c>
      <c r="T704" s="46" t="b">
        <v>1</v>
      </c>
      <c r="V704" s="46">
        <v>447</v>
      </c>
      <c r="W704" s="46">
        <v>1341</v>
      </c>
      <c r="X704" s="46">
        <v>53</v>
      </c>
      <c r="Y704" s="46">
        <v>91</v>
      </c>
      <c r="Z704" s="46">
        <v>137</v>
      </c>
      <c r="AA704" s="46">
        <v>155</v>
      </c>
      <c r="AB704" s="46">
        <v>98</v>
      </c>
      <c r="AC704" s="46">
        <v>55</v>
      </c>
      <c r="AD704" s="46">
        <v>68</v>
      </c>
      <c r="AE704" s="46">
        <v>102</v>
      </c>
      <c r="AF704" s="46">
        <v>156</v>
      </c>
      <c r="AG704" s="46">
        <v>203</v>
      </c>
      <c r="AH704" s="46">
        <v>133</v>
      </c>
      <c r="AI704" s="46">
        <v>90</v>
      </c>
      <c r="AJ704" s="46">
        <v>589</v>
      </c>
      <c r="AK704" s="46">
        <v>752</v>
      </c>
      <c r="AL704" s="46">
        <v>314</v>
      </c>
      <c r="AM704" s="46">
        <v>145</v>
      </c>
      <c r="AN704" s="46">
        <v>1341</v>
      </c>
      <c r="AO704" s="46" t="s">
        <v>12</v>
      </c>
      <c r="AP704" s="46" t="s">
        <v>48</v>
      </c>
      <c r="AR704" s="46" t="s">
        <v>272</v>
      </c>
      <c r="AV704" s="46" t="s">
        <v>255</v>
      </c>
      <c r="AX704" s="46" t="s">
        <v>65</v>
      </c>
      <c r="BD704" s="46" t="s">
        <v>256</v>
      </c>
      <c r="BE704" s="46" t="b">
        <v>1</v>
      </c>
      <c r="BP704" s="46" t="s">
        <v>237</v>
      </c>
      <c r="BQ704" s="46" t="s">
        <v>242</v>
      </c>
      <c r="BR704" s="46" t="s">
        <v>238</v>
      </c>
      <c r="BS704" s="46" t="s">
        <v>1626</v>
      </c>
      <c r="BT704" s="46" t="s">
        <v>111</v>
      </c>
      <c r="BU704" s="46" t="s">
        <v>2537</v>
      </c>
      <c r="BV704" s="46" t="s">
        <v>114</v>
      </c>
      <c r="BX704" s="46" t="s">
        <v>3246</v>
      </c>
      <c r="BY704" s="46" t="s">
        <v>3247</v>
      </c>
      <c r="CA704" s="46" t="s">
        <v>244</v>
      </c>
      <c r="CB704" s="46" t="s">
        <v>240</v>
      </c>
      <c r="CC704" s="46" t="s">
        <v>3255</v>
      </c>
      <c r="CD704" s="46" t="s">
        <v>237</v>
      </c>
      <c r="CU704" s="46" t="s">
        <v>256</v>
      </c>
      <c r="CV704" s="46">
        <v>117</v>
      </c>
      <c r="CW704" s="46">
        <v>597</v>
      </c>
      <c r="CX704" s="46" t="s">
        <v>272</v>
      </c>
      <c r="CY704" s="46" t="s">
        <v>2256</v>
      </c>
      <c r="DA704" s="46" t="s">
        <v>265</v>
      </c>
      <c r="DB704" s="46" t="s">
        <v>265</v>
      </c>
      <c r="DC704" s="46" t="s">
        <v>265</v>
      </c>
      <c r="DD704" s="46" t="s">
        <v>246</v>
      </c>
      <c r="DE704" s="46" t="s">
        <v>246</v>
      </c>
      <c r="DF704" s="46" t="s">
        <v>265</v>
      </c>
      <c r="DG704" s="46" t="s">
        <v>246</v>
      </c>
      <c r="DH704" s="46" t="s">
        <v>247</v>
      </c>
      <c r="DK704" s="46" t="b">
        <f>vw_ET_Dataset_Public[[#This Row],[Event Location:  State PCODE]]=vw_ET_Dataset_Public[[#This Row],[Arrival from: Admin 1 PCODE]]</f>
        <v>1</v>
      </c>
      <c r="DL704" s="46" t="b">
        <f>vw_ET_Dataset_Public[[#This Row],[Event Location:  County PCODE]]=vw_ET_Dataset_Public[[#This Row],[Arrival from: Admin 2 PCODE]]</f>
        <v>1</v>
      </c>
      <c r="DM704" s="46" t="b">
        <f>vw_ET_Dataset_Public[[#This Row],[Event Location:  Payam PCODE]]=vw_ET_Dataset_Public[[#This Row],[Arrival from: Admin 3 PCODE]]</f>
        <v>1</v>
      </c>
      <c r="DN704" s="46" t="s">
        <v>3390</v>
      </c>
    </row>
    <row r="705" spans="1:118" x14ac:dyDescent="0.35">
      <c r="A705" s="46" t="s">
        <v>3251</v>
      </c>
      <c r="B705" s="47">
        <v>44498</v>
      </c>
      <c r="C705" s="47">
        <v>44480</v>
      </c>
      <c r="D705" s="47">
        <v>44498</v>
      </c>
      <c r="E705" s="46" t="s">
        <v>1626</v>
      </c>
      <c r="F705" s="46" t="s">
        <v>111</v>
      </c>
      <c r="G705" s="46" t="s">
        <v>2537</v>
      </c>
      <c r="H705" s="46" t="s">
        <v>114</v>
      </c>
      <c r="I705" s="46" t="s">
        <v>3247</v>
      </c>
      <c r="J705" s="46" t="s">
        <v>3246</v>
      </c>
      <c r="K705" s="46" t="s">
        <v>3378</v>
      </c>
      <c r="L705" s="46" t="s">
        <v>3252</v>
      </c>
      <c r="M705" s="46">
        <v>9.1210000000000004</v>
      </c>
      <c r="N705" s="46">
        <v>28.283999999999999</v>
      </c>
      <c r="O705" s="46" t="s">
        <v>232</v>
      </c>
      <c r="P705" s="46" t="s">
        <v>302</v>
      </c>
      <c r="Q705" s="46" t="s">
        <v>6</v>
      </c>
      <c r="R705" s="46" t="b">
        <v>1</v>
      </c>
      <c r="S705" s="46" t="b">
        <v>1</v>
      </c>
      <c r="U705" s="46" t="b">
        <v>1</v>
      </c>
      <c r="V705" s="46">
        <v>501</v>
      </c>
      <c r="W705" s="46">
        <v>2505</v>
      </c>
      <c r="X705" s="46">
        <v>92</v>
      </c>
      <c r="Y705" s="46">
        <v>156</v>
      </c>
      <c r="Z705" s="46">
        <v>323</v>
      </c>
      <c r="AA705" s="46">
        <v>329</v>
      </c>
      <c r="AB705" s="46">
        <v>198</v>
      </c>
      <c r="AC705" s="46">
        <v>89</v>
      </c>
      <c r="AD705" s="46">
        <v>118</v>
      </c>
      <c r="AE705" s="46">
        <v>167</v>
      </c>
      <c r="AF705" s="46">
        <v>335</v>
      </c>
      <c r="AG705" s="46">
        <v>401</v>
      </c>
      <c r="AH705" s="46">
        <v>203</v>
      </c>
      <c r="AI705" s="46">
        <v>94</v>
      </c>
      <c r="AJ705" s="46">
        <v>1187</v>
      </c>
      <c r="AK705" s="46">
        <v>1318</v>
      </c>
      <c r="AL705" s="46">
        <v>533</v>
      </c>
      <c r="AM705" s="46">
        <v>183</v>
      </c>
      <c r="AN705" s="46">
        <v>2505</v>
      </c>
      <c r="AO705" s="46" t="s">
        <v>12</v>
      </c>
      <c r="AP705" s="46" t="s">
        <v>48</v>
      </c>
      <c r="AR705" s="46" t="s">
        <v>272</v>
      </c>
      <c r="AV705" s="46" t="s">
        <v>255</v>
      </c>
      <c r="AX705" s="46" t="s">
        <v>65</v>
      </c>
      <c r="BD705" s="46" t="s">
        <v>237</v>
      </c>
      <c r="BP705" s="46" t="s">
        <v>237</v>
      </c>
      <c r="BQ705" s="46" t="s">
        <v>242</v>
      </c>
      <c r="BR705" s="46" t="s">
        <v>238</v>
      </c>
      <c r="BS705" s="46" t="s">
        <v>1626</v>
      </c>
      <c r="BT705" s="46" t="s">
        <v>111</v>
      </c>
      <c r="BU705" s="46" t="s">
        <v>2537</v>
      </c>
      <c r="BV705" s="46" t="s">
        <v>114</v>
      </c>
      <c r="BX705" s="46" t="s">
        <v>3246</v>
      </c>
      <c r="BY705" s="46" t="s">
        <v>3247</v>
      </c>
      <c r="CA705" s="46" t="s">
        <v>244</v>
      </c>
      <c r="CB705" s="46" t="s">
        <v>240</v>
      </c>
      <c r="CC705" s="46" t="s">
        <v>3253</v>
      </c>
      <c r="CD705" s="46" t="s">
        <v>237</v>
      </c>
      <c r="CU705" s="46" t="s">
        <v>256</v>
      </c>
      <c r="CV705" s="46">
        <v>182</v>
      </c>
      <c r="CW705" s="46">
        <v>928</v>
      </c>
      <c r="CX705" s="46" t="s">
        <v>272</v>
      </c>
      <c r="CY705" s="46" t="s">
        <v>2279</v>
      </c>
      <c r="DA705" s="46" t="s">
        <v>265</v>
      </c>
      <c r="DB705" s="46" t="s">
        <v>265</v>
      </c>
      <c r="DC705" s="46" t="s">
        <v>245</v>
      </c>
      <c r="DD705" s="46" t="s">
        <v>246</v>
      </c>
      <c r="DE705" s="46" t="s">
        <v>246</v>
      </c>
      <c r="DF705" s="46" t="s">
        <v>265</v>
      </c>
      <c r="DG705" s="46" t="s">
        <v>246</v>
      </c>
      <c r="DH705" s="46" t="s">
        <v>247</v>
      </c>
      <c r="DK705" s="46" t="b">
        <f>vw_ET_Dataset_Public[[#This Row],[Event Location:  State PCODE]]=vw_ET_Dataset_Public[[#This Row],[Arrival from: Admin 1 PCODE]]</f>
        <v>1</v>
      </c>
      <c r="DL705" s="46" t="b">
        <f>vw_ET_Dataset_Public[[#This Row],[Event Location:  County PCODE]]=vw_ET_Dataset_Public[[#This Row],[Arrival from: Admin 2 PCODE]]</f>
        <v>1</v>
      </c>
      <c r="DM705" s="46" t="b">
        <f>vw_ET_Dataset_Public[[#This Row],[Event Location:  Payam PCODE]]=vw_ET_Dataset_Public[[#This Row],[Arrival from: Admin 3 PCODE]]</f>
        <v>1</v>
      </c>
      <c r="DN705" s="46" t="s">
        <v>3390</v>
      </c>
    </row>
    <row r="706" spans="1:118" x14ac:dyDescent="0.35">
      <c r="A706" s="46" t="s">
        <v>3245</v>
      </c>
      <c r="B706" s="47">
        <v>44498</v>
      </c>
      <c r="C706" s="47">
        <v>44480</v>
      </c>
      <c r="D706" s="47">
        <v>44498</v>
      </c>
      <c r="E706" s="46" t="s">
        <v>1626</v>
      </c>
      <c r="F706" s="46" t="s">
        <v>111</v>
      </c>
      <c r="G706" s="46" t="s">
        <v>2537</v>
      </c>
      <c r="H706" s="46" t="s">
        <v>114</v>
      </c>
      <c r="I706" s="46" t="s">
        <v>3247</v>
      </c>
      <c r="J706" s="46" t="s">
        <v>3246</v>
      </c>
      <c r="K706" s="46" t="s">
        <v>3248</v>
      </c>
      <c r="L706" s="46" t="s">
        <v>3249</v>
      </c>
      <c r="M706" s="46">
        <v>9.1654680000000006</v>
      </c>
      <c r="N706" s="46">
        <v>28.325914999999998</v>
      </c>
      <c r="O706" s="46" t="s">
        <v>232</v>
      </c>
      <c r="P706" s="46" t="s">
        <v>302</v>
      </c>
      <c r="Q706" s="46" t="s">
        <v>6</v>
      </c>
      <c r="R706" s="46" t="b">
        <v>1</v>
      </c>
      <c r="S706" s="46" t="b">
        <v>1</v>
      </c>
      <c r="T706" s="46" t="b">
        <v>1</v>
      </c>
      <c r="U706" s="46" t="b">
        <v>0</v>
      </c>
      <c r="V706" s="46">
        <v>383</v>
      </c>
      <c r="W706" s="46">
        <v>2298</v>
      </c>
      <c r="X706" s="46">
        <v>59</v>
      </c>
      <c r="Y706" s="46">
        <v>68</v>
      </c>
      <c r="Z706" s="46">
        <v>298</v>
      </c>
      <c r="AA706" s="46">
        <v>289</v>
      </c>
      <c r="AB706" s="46">
        <v>287</v>
      </c>
      <c r="AC706" s="46">
        <v>88</v>
      </c>
      <c r="AD706" s="46">
        <v>68</v>
      </c>
      <c r="AE706" s="46">
        <v>120</v>
      </c>
      <c r="AF706" s="46">
        <v>316</v>
      </c>
      <c r="AG706" s="46">
        <v>312</v>
      </c>
      <c r="AH706" s="46">
        <v>290</v>
      </c>
      <c r="AI706" s="46">
        <v>103</v>
      </c>
      <c r="AJ706" s="46">
        <v>1089</v>
      </c>
      <c r="AK706" s="46">
        <v>1209</v>
      </c>
      <c r="AL706" s="46">
        <v>315</v>
      </c>
      <c r="AM706" s="46">
        <v>191</v>
      </c>
      <c r="AN706" s="46">
        <v>2298</v>
      </c>
      <c r="AO706" s="46" t="s">
        <v>12</v>
      </c>
      <c r="AP706" s="46" t="s">
        <v>48</v>
      </c>
      <c r="AR706" s="46" t="s">
        <v>272</v>
      </c>
      <c r="AV706" s="46" t="s">
        <v>255</v>
      </c>
      <c r="AX706" s="46" t="s">
        <v>65</v>
      </c>
      <c r="BD706" s="46" t="s">
        <v>256</v>
      </c>
      <c r="BE706" s="46" t="b">
        <v>1</v>
      </c>
      <c r="BF706" s="46" t="b">
        <v>1</v>
      </c>
      <c r="BG706" s="46" t="b">
        <v>0</v>
      </c>
      <c r="BH706" s="46" t="b">
        <v>0</v>
      </c>
      <c r="BI706" s="46" t="b">
        <v>0</v>
      </c>
      <c r="BJ706" s="46" t="b">
        <v>0</v>
      </c>
      <c r="BK706" s="46" t="b">
        <v>0</v>
      </c>
      <c r="BL706" s="46" t="b">
        <v>1</v>
      </c>
      <c r="BM706" s="46" t="b">
        <v>0</v>
      </c>
      <c r="BO706" s="46" t="b">
        <v>0</v>
      </c>
      <c r="BP706" s="46" t="s">
        <v>237</v>
      </c>
      <c r="BQ706" s="46" t="s">
        <v>242</v>
      </c>
      <c r="BR706" s="46" t="s">
        <v>238</v>
      </c>
      <c r="BS706" s="46" t="s">
        <v>1626</v>
      </c>
      <c r="BT706" s="46" t="s">
        <v>111</v>
      </c>
      <c r="BU706" s="46" t="s">
        <v>2537</v>
      </c>
      <c r="BV706" s="46" t="s">
        <v>114</v>
      </c>
      <c r="BX706" s="46" t="s">
        <v>3246</v>
      </c>
      <c r="BY706" s="46" t="s">
        <v>3247</v>
      </c>
      <c r="CA706" s="46" t="s">
        <v>244</v>
      </c>
      <c r="CB706" s="46" t="s">
        <v>240</v>
      </c>
      <c r="CC706" s="46" t="s">
        <v>3250</v>
      </c>
      <c r="CD706" s="46" t="s">
        <v>237</v>
      </c>
      <c r="CU706" s="46" t="s">
        <v>256</v>
      </c>
      <c r="CV706" s="46">
        <v>135</v>
      </c>
      <c r="CW706" s="46">
        <v>675</v>
      </c>
      <c r="CX706" s="46" t="s">
        <v>272</v>
      </c>
      <c r="CY706" s="46" t="s">
        <v>2279</v>
      </c>
      <c r="DA706" s="46" t="s">
        <v>265</v>
      </c>
      <c r="DB706" s="46" t="s">
        <v>265</v>
      </c>
      <c r="DC706" s="46" t="s">
        <v>265</v>
      </c>
      <c r="DD706" s="46" t="s">
        <v>246</v>
      </c>
      <c r="DE706" s="46" t="s">
        <v>246</v>
      </c>
      <c r="DF706" s="46" t="s">
        <v>265</v>
      </c>
      <c r="DG706" s="46" t="s">
        <v>246</v>
      </c>
      <c r="DH706" s="46" t="s">
        <v>247</v>
      </c>
      <c r="DK706" s="46" t="b">
        <f>vw_ET_Dataset_Public[[#This Row],[Event Location:  State PCODE]]=vw_ET_Dataset_Public[[#This Row],[Arrival from: Admin 1 PCODE]]</f>
        <v>1</v>
      </c>
      <c r="DL706" s="46" t="b">
        <f>vw_ET_Dataset_Public[[#This Row],[Event Location:  County PCODE]]=vw_ET_Dataset_Public[[#This Row],[Arrival from: Admin 2 PCODE]]</f>
        <v>1</v>
      </c>
      <c r="DM706" s="46" t="b">
        <f>vw_ET_Dataset_Public[[#This Row],[Event Location:  Payam PCODE]]=vw_ET_Dataset_Public[[#This Row],[Arrival from: Admin 3 PCODE]]</f>
        <v>1</v>
      </c>
      <c r="DN706" s="46" t="s">
        <v>3390</v>
      </c>
    </row>
    <row r="707" spans="1:118" x14ac:dyDescent="0.35">
      <c r="A707" s="46" t="s">
        <v>3256</v>
      </c>
      <c r="B707" s="47">
        <v>44498</v>
      </c>
      <c r="C707" s="47">
        <v>44480</v>
      </c>
      <c r="D707" s="47">
        <v>44498</v>
      </c>
      <c r="E707" s="46" t="s">
        <v>1626</v>
      </c>
      <c r="F707" s="46" t="s">
        <v>111</v>
      </c>
      <c r="G707" s="46" t="s">
        <v>2537</v>
      </c>
      <c r="H707" s="46" t="s">
        <v>114</v>
      </c>
      <c r="I707" s="46" t="s">
        <v>3247</v>
      </c>
      <c r="J707" s="46" t="s">
        <v>3246</v>
      </c>
      <c r="K707" s="46" t="s">
        <v>3374</v>
      </c>
      <c r="L707" s="46" t="s">
        <v>3257</v>
      </c>
      <c r="M707" s="46">
        <v>9.1</v>
      </c>
      <c r="N707" s="46">
        <v>28.364999999999998</v>
      </c>
      <c r="O707" s="46" t="s">
        <v>232</v>
      </c>
      <c r="P707" s="46" t="s">
        <v>302</v>
      </c>
      <c r="Q707" s="46" t="s">
        <v>6</v>
      </c>
      <c r="R707" s="46" t="b">
        <v>1</v>
      </c>
      <c r="S707" s="46" t="b">
        <v>1</v>
      </c>
      <c r="T707" s="46" t="b">
        <v>1</v>
      </c>
      <c r="V707" s="46">
        <v>360</v>
      </c>
      <c r="W707" s="46">
        <v>1440</v>
      </c>
      <c r="X707" s="46">
        <v>48</v>
      </c>
      <c r="Y707" s="46">
        <v>84</v>
      </c>
      <c r="Z707" s="46">
        <v>155</v>
      </c>
      <c r="AA707" s="46">
        <v>198</v>
      </c>
      <c r="AB707" s="46">
        <v>94</v>
      </c>
      <c r="AC707" s="46">
        <v>54</v>
      </c>
      <c r="AD707" s="46">
        <v>73</v>
      </c>
      <c r="AE707" s="46">
        <v>92</v>
      </c>
      <c r="AF707" s="46">
        <v>179</v>
      </c>
      <c r="AG707" s="46">
        <v>203</v>
      </c>
      <c r="AH707" s="46">
        <v>198</v>
      </c>
      <c r="AI707" s="46">
        <v>62</v>
      </c>
      <c r="AJ707" s="46">
        <v>633</v>
      </c>
      <c r="AK707" s="46">
        <v>807</v>
      </c>
      <c r="AL707" s="46">
        <v>297</v>
      </c>
      <c r="AM707" s="46">
        <v>116</v>
      </c>
      <c r="AN707" s="46">
        <v>1440</v>
      </c>
      <c r="AO707" s="46" t="s">
        <v>12</v>
      </c>
      <c r="AP707" s="46" t="s">
        <v>48</v>
      </c>
      <c r="AR707" s="46" t="s">
        <v>272</v>
      </c>
      <c r="AV707" s="46" t="s">
        <v>255</v>
      </c>
      <c r="AX707" s="46" t="s">
        <v>65</v>
      </c>
      <c r="BD707" s="46" t="s">
        <v>256</v>
      </c>
      <c r="BE707" s="46" t="b">
        <v>1</v>
      </c>
      <c r="BF707" s="46" t="b">
        <v>1</v>
      </c>
      <c r="BP707" s="46" t="s">
        <v>237</v>
      </c>
      <c r="BQ707" s="46" t="s">
        <v>242</v>
      </c>
      <c r="BR707" s="46" t="s">
        <v>238</v>
      </c>
      <c r="BS707" s="46" t="s">
        <v>1626</v>
      </c>
      <c r="BT707" s="46" t="s">
        <v>111</v>
      </c>
      <c r="BU707" s="46" t="s">
        <v>2537</v>
      </c>
      <c r="BV707" s="46" t="s">
        <v>114</v>
      </c>
      <c r="BX707" s="46" t="s">
        <v>3246</v>
      </c>
      <c r="BY707" s="46" t="s">
        <v>3247</v>
      </c>
      <c r="CA707" s="46" t="s">
        <v>244</v>
      </c>
      <c r="CB707" s="46" t="s">
        <v>240</v>
      </c>
      <c r="CC707" s="46" t="s">
        <v>3258</v>
      </c>
      <c r="CD707" s="46" t="s">
        <v>237</v>
      </c>
      <c r="CU707" s="46" t="s">
        <v>256</v>
      </c>
      <c r="CV707" s="46">
        <v>125</v>
      </c>
      <c r="CW707" s="46">
        <v>638</v>
      </c>
      <c r="CX707" s="46" t="s">
        <v>272</v>
      </c>
      <c r="CY707" s="46" t="s">
        <v>2256</v>
      </c>
      <c r="DA707" s="46" t="s">
        <v>246</v>
      </c>
      <c r="DB707" s="46" t="s">
        <v>265</v>
      </c>
      <c r="DC707" s="46" t="s">
        <v>245</v>
      </c>
      <c r="DD707" s="46" t="s">
        <v>246</v>
      </c>
      <c r="DE707" s="46" t="s">
        <v>246</v>
      </c>
      <c r="DF707" s="46" t="s">
        <v>265</v>
      </c>
      <c r="DG707" s="46" t="s">
        <v>246</v>
      </c>
      <c r="DH707" s="46" t="s">
        <v>247</v>
      </c>
      <c r="DK707" s="46" t="b">
        <f>vw_ET_Dataset_Public[[#This Row],[Event Location:  State PCODE]]=vw_ET_Dataset_Public[[#This Row],[Arrival from: Admin 1 PCODE]]</f>
        <v>1</v>
      </c>
      <c r="DL707" s="46" t="b">
        <f>vw_ET_Dataset_Public[[#This Row],[Event Location:  County PCODE]]=vw_ET_Dataset_Public[[#This Row],[Arrival from: Admin 2 PCODE]]</f>
        <v>1</v>
      </c>
      <c r="DM707" s="46" t="b">
        <f>vw_ET_Dataset_Public[[#This Row],[Event Location:  Payam PCODE]]=vw_ET_Dataset_Public[[#This Row],[Arrival from: Admin 3 PCODE]]</f>
        <v>1</v>
      </c>
      <c r="DN707" s="46" t="s">
        <v>3390</v>
      </c>
    </row>
    <row r="708" spans="1:118" x14ac:dyDescent="0.35">
      <c r="A708" s="46" t="s">
        <v>3265</v>
      </c>
      <c r="B708" s="47">
        <v>44498</v>
      </c>
      <c r="C708" s="47">
        <v>44480</v>
      </c>
      <c r="D708" s="47">
        <v>44498</v>
      </c>
      <c r="E708" s="46" t="s">
        <v>1626</v>
      </c>
      <c r="F708" s="46" t="s">
        <v>111</v>
      </c>
      <c r="G708" s="46" t="s">
        <v>2537</v>
      </c>
      <c r="H708" s="46" t="s">
        <v>114</v>
      </c>
      <c r="I708" s="46" t="s">
        <v>3247</v>
      </c>
      <c r="J708" s="46" t="s">
        <v>3246</v>
      </c>
      <c r="K708" s="46" t="s">
        <v>3377</v>
      </c>
      <c r="L708" s="46" t="s">
        <v>3266</v>
      </c>
      <c r="M708" s="46">
        <v>9.0030000000000001</v>
      </c>
      <c r="N708" s="46">
        <v>28.283999999999999</v>
      </c>
      <c r="O708" s="46" t="s">
        <v>232</v>
      </c>
      <c r="P708" s="46" t="s">
        <v>302</v>
      </c>
      <c r="Q708" s="46" t="s">
        <v>6</v>
      </c>
      <c r="R708" s="46" t="b">
        <v>1</v>
      </c>
      <c r="S708" s="46" t="b">
        <v>1</v>
      </c>
      <c r="T708" s="46" t="b">
        <v>1</v>
      </c>
      <c r="V708" s="46">
        <v>269</v>
      </c>
      <c r="W708" s="46">
        <v>1345</v>
      </c>
      <c r="X708" s="46">
        <v>34</v>
      </c>
      <c r="Y708" s="46">
        <v>65</v>
      </c>
      <c r="Z708" s="46">
        <v>117</v>
      </c>
      <c r="AA708" s="46">
        <v>141</v>
      </c>
      <c r="AB708" s="46">
        <v>95</v>
      </c>
      <c r="AC708" s="46">
        <v>68</v>
      </c>
      <c r="AD708" s="46">
        <v>58</v>
      </c>
      <c r="AE708" s="46">
        <v>86</v>
      </c>
      <c r="AF708" s="46">
        <v>187</v>
      </c>
      <c r="AG708" s="46">
        <v>198</v>
      </c>
      <c r="AH708" s="46">
        <v>203</v>
      </c>
      <c r="AI708" s="46">
        <v>93</v>
      </c>
      <c r="AJ708" s="46">
        <v>520</v>
      </c>
      <c r="AK708" s="46">
        <v>825</v>
      </c>
      <c r="AL708" s="46">
        <v>243</v>
      </c>
      <c r="AM708" s="46">
        <v>161</v>
      </c>
      <c r="AN708" s="46">
        <v>1345</v>
      </c>
      <c r="AO708" s="46" t="s">
        <v>12</v>
      </c>
      <c r="AP708" s="46" t="s">
        <v>48</v>
      </c>
      <c r="AR708" s="46" t="s">
        <v>272</v>
      </c>
      <c r="AV708" s="46" t="s">
        <v>255</v>
      </c>
      <c r="AX708" s="46" t="s">
        <v>65</v>
      </c>
      <c r="BD708" s="46" t="s">
        <v>256</v>
      </c>
      <c r="BE708" s="46" t="b">
        <v>1</v>
      </c>
      <c r="BF708" s="46" t="b">
        <v>1</v>
      </c>
      <c r="BP708" s="46" t="s">
        <v>237</v>
      </c>
      <c r="BQ708" s="46" t="s">
        <v>242</v>
      </c>
      <c r="BR708" s="46" t="s">
        <v>238</v>
      </c>
      <c r="BS708" s="46" t="s">
        <v>1626</v>
      </c>
      <c r="BT708" s="46" t="s">
        <v>111</v>
      </c>
      <c r="BU708" s="46" t="s">
        <v>2537</v>
      </c>
      <c r="BV708" s="46" t="s">
        <v>114</v>
      </c>
      <c r="BX708" s="46" t="s">
        <v>3246</v>
      </c>
      <c r="BY708" s="46" t="s">
        <v>3247</v>
      </c>
      <c r="CA708" s="46" t="s">
        <v>244</v>
      </c>
      <c r="CB708" s="46" t="s">
        <v>240</v>
      </c>
      <c r="CC708" s="46" t="s">
        <v>3267</v>
      </c>
      <c r="CD708" s="46" t="s">
        <v>237</v>
      </c>
      <c r="CU708" s="46" t="s">
        <v>256</v>
      </c>
      <c r="CV708" s="46">
        <v>154</v>
      </c>
      <c r="CW708" s="46">
        <v>785</v>
      </c>
      <c r="CX708" s="46" t="s">
        <v>272</v>
      </c>
      <c r="CY708" s="46" t="s">
        <v>2256</v>
      </c>
      <c r="DA708" s="46" t="s">
        <v>265</v>
      </c>
      <c r="DB708" s="46" t="s">
        <v>265</v>
      </c>
      <c r="DC708" s="46" t="s">
        <v>265</v>
      </c>
      <c r="DD708" s="46" t="s">
        <v>246</v>
      </c>
      <c r="DE708" s="46" t="s">
        <v>246</v>
      </c>
      <c r="DF708" s="46" t="s">
        <v>265</v>
      </c>
      <c r="DG708" s="46" t="s">
        <v>246</v>
      </c>
      <c r="DH708" s="46" t="s">
        <v>247</v>
      </c>
      <c r="DK708" s="46" t="b">
        <f>vw_ET_Dataset_Public[[#This Row],[Event Location:  State PCODE]]=vw_ET_Dataset_Public[[#This Row],[Arrival from: Admin 1 PCODE]]</f>
        <v>1</v>
      </c>
      <c r="DL708" s="46" t="b">
        <f>vw_ET_Dataset_Public[[#This Row],[Event Location:  County PCODE]]=vw_ET_Dataset_Public[[#This Row],[Arrival from: Admin 2 PCODE]]</f>
        <v>1</v>
      </c>
      <c r="DM708" s="46" t="b">
        <f>vw_ET_Dataset_Public[[#This Row],[Event Location:  Payam PCODE]]=vw_ET_Dataset_Public[[#This Row],[Arrival from: Admin 3 PCODE]]</f>
        <v>1</v>
      </c>
      <c r="DN708" s="46" t="s">
        <v>3390</v>
      </c>
    </row>
    <row r="709" spans="1:118" x14ac:dyDescent="0.35">
      <c r="A709" s="46" t="s">
        <v>3199</v>
      </c>
      <c r="B709" s="47">
        <v>44498</v>
      </c>
      <c r="C709" s="47">
        <v>44481</v>
      </c>
      <c r="D709" s="47">
        <v>44498</v>
      </c>
      <c r="E709" s="46" t="s">
        <v>1626</v>
      </c>
      <c r="F709" s="46" t="s">
        <v>111</v>
      </c>
      <c r="G709" s="46" t="s">
        <v>2537</v>
      </c>
      <c r="H709" s="46" t="s">
        <v>114</v>
      </c>
      <c r="I709" s="46" t="s">
        <v>2844</v>
      </c>
      <c r="J709" s="46" t="s">
        <v>2843</v>
      </c>
      <c r="K709" s="46" t="s">
        <v>3370</v>
      </c>
      <c r="L709" s="46" t="s">
        <v>3200</v>
      </c>
      <c r="M709" s="46">
        <v>9.1969999999999992</v>
      </c>
      <c r="N709" s="46">
        <v>28.597000000000001</v>
      </c>
      <c r="O709" s="46" t="s">
        <v>253</v>
      </c>
      <c r="P709" s="46" t="s">
        <v>302</v>
      </c>
      <c r="Q709" s="46" t="s">
        <v>6</v>
      </c>
      <c r="R709" s="46" t="b">
        <v>1</v>
      </c>
      <c r="V709" s="46">
        <v>322</v>
      </c>
      <c r="W709" s="46">
        <v>1992</v>
      </c>
      <c r="X709" s="46">
        <v>51</v>
      </c>
      <c r="Y709" s="46">
        <v>98</v>
      </c>
      <c r="Z709" s="46">
        <v>130</v>
      </c>
      <c r="AA709" s="46">
        <v>184</v>
      </c>
      <c r="AB709" s="46">
        <v>153</v>
      </c>
      <c r="AC709" s="46">
        <v>31</v>
      </c>
      <c r="AD709" s="46">
        <v>101</v>
      </c>
      <c r="AE709" s="46">
        <v>134</v>
      </c>
      <c r="AF709" s="46">
        <v>401</v>
      </c>
      <c r="AG709" s="46">
        <v>380</v>
      </c>
      <c r="AH709" s="46">
        <v>254</v>
      </c>
      <c r="AI709" s="46">
        <v>75</v>
      </c>
      <c r="AJ709" s="46">
        <v>647</v>
      </c>
      <c r="AK709" s="46">
        <v>1345</v>
      </c>
      <c r="AL709" s="46">
        <v>384</v>
      </c>
      <c r="AM709" s="46">
        <v>106</v>
      </c>
      <c r="AN709" s="46">
        <v>1992</v>
      </c>
      <c r="AO709" s="46" t="s">
        <v>12</v>
      </c>
      <c r="AP709" s="46" t="s">
        <v>48</v>
      </c>
      <c r="AR709" s="46" t="s">
        <v>272</v>
      </c>
      <c r="AV709" s="46" t="s">
        <v>255</v>
      </c>
      <c r="AX709" s="46" t="s">
        <v>65</v>
      </c>
      <c r="BD709" s="46" t="s">
        <v>256</v>
      </c>
      <c r="BF709" s="46" t="b">
        <v>1</v>
      </c>
      <c r="BL709" s="46" t="b">
        <v>1</v>
      </c>
      <c r="BP709" s="46" t="s">
        <v>237</v>
      </c>
      <c r="BQ709" s="46" t="s">
        <v>242</v>
      </c>
      <c r="BR709" s="46" t="s">
        <v>238</v>
      </c>
      <c r="BS709" s="46" t="s">
        <v>1626</v>
      </c>
      <c r="BT709" s="46" t="s">
        <v>111</v>
      </c>
      <c r="BU709" s="46" t="s">
        <v>2537</v>
      </c>
      <c r="BV709" s="46" t="s">
        <v>114</v>
      </c>
      <c r="BX709" s="46" t="s">
        <v>2843</v>
      </c>
      <c r="BY709" s="46" t="s">
        <v>2844</v>
      </c>
      <c r="CA709" s="46" t="s">
        <v>244</v>
      </c>
      <c r="CB709" s="46" t="s">
        <v>240</v>
      </c>
      <c r="CC709" s="46" t="s">
        <v>3201</v>
      </c>
      <c r="CD709" s="46" t="s">
        <v>237</v>
      </c>
      <c r="CU709" s="46" t="s">
        <v>256</v>
      </c>
      <c r="CV709" s="46">
        <v>614</v>
      </c>
      <c r="CW709" s="46">
        <v>3070</v>
      </c>
      <c r="CX709" s="46" t="s">
        <v>272</v>
      </c>
      <c r="CY709" s="46" t="s">
        <v>2256</v>
      </c>
      <c r="DA709" s="46" t="s">
        <v>245</v>
      </c>
      <c r="DB709" s="46" t="s">
        <v>245</v>
      </c>
      <c r="DC709" s="46" t="s">
        <v>245</v>
      </c>
      <c r="DD709" s="46" t="s">
        <v>246</v>
      </c>
      <c r="DE709" s="46" t="s">
        <v>246</v>
      </c>
      <c r="DF709" s="46" t="s">
        <v>265</v>
      </c>
      <c r="DG709" s="46" t="s">
        <v>246</v>
      </c>
      <c r="DH709" s="46" t="s">
        <v>247</v>
      </c>
      <c r="DK709" s="46" t="b">
        <f>vw_ET_Dataset_Public[[#This Row],[Event Location:  State PCODE]]=vw_ET_Dataset_Public[[#This Row],[Arrival from: Admin 1 PCODE]]</f>
        <v>1</v>
      </c>
      <c r="DL709" s="46" t="b">
        <f>vw_ET_Dataset_Public[[#This Row],[Event Location:  County PCODE]]=vw_ET_Dataset_Public[[#This Row],[Arrival from: Admin 2 PCODE]]</f>
        <v>1</v>
      </c>
      <c r="DM709" s="46" t="b">
        <f>vw_ET_Dataset_Public[[#This Row],[Event Location:  Payam PCODE]]=vw_ET_Dataset_Public[[#This Row],[Arrival from: Admin 3 PCODE]]</f>
        <v>1</v>
      </c>
      <c r="DN709" s="46" t="s">
        <v>3390</v>
      </c>
    </row>
    <row r="710" spans="1:118" x14ac:dyDescent="0.35">
      <c r="A710" s="46" t="s">
        <v>3190</v>
      </c>
      <c r="B710" s="47">
        <v>44498</v>
      </c>
      <c r="C710" s="47">
        <v>44481</v>
      </c>
      <c r="D710" s="47">
        <v>44498</v>
      </c>
      <c r="E710" s="46" t="s">
        <v>1626</v>
      </c>
      <c r="F710" s="46" t="s">
        <v>111</v>
      </c>
      <c r="G710" s="46" t="s">
        <v>2537</v>
      </c>
      <c r="H710" s="46" t="s">
        <v>114</v>
      </c>
      <c r="I710" s="46" t="s">
        <v>2844</v>
      </c>
      <c r="J710" s="46" t="s">
        <v>2843</v>
      </c>
      <c r="K710" s="46" t="s">
        <v>3367</v>
      </c>
      <c r="L710" s="46" t="s">
        <v>3191</v>
      </c>
      <c r="M710" s="46">
        <v>9.1020000000000003</v>
      </c>
      <c r="N710" s="46">
        <v>28.56</v>
      </c>
      <c r="O710" s="46" t="s">
        <v>253</v>
      </c>
      <c r="P710" s="46" t="s">
        <v>302</v>
      </c>
      <c r="Q710" s="46" t="s">
        <v>6</v>
      </c>
      <c r="R710" s="46" t="b">
        <v>1</v>
      </c>
      <c r="S710" s="46" t="b">
        <v>1</v>
      </c>
      <c r="T710" s="46" t="b">
        <v>1</v>
      </c>
      <c r="V710" s="46">
        <v>358</v>
      </c>
      <c r="W710" s="46">
        <v>2288</v>
      </c>
      <c r="X710" s="46">
        <v>72</v>
      </c>
      <c r="Y710" s="46">
        <v>138</v>
      </c>
      <c r="Z710" s="46">
        <v>215</v>
      </c>
      <c r="AA710" s="46">
        <v>215</v>
      </c>
      <c r="AB710" s="46">
        <v>254</v>
      </c>
      <c r="AC710" s="46">
        <v>166</v>
      </c>
      <c r="AD710" s="46">
        <v>93</v>
      </c>
      <c r="AE710" s="46">
        <v>173</v>
      </c>
      <c r="AF710" s="46">
        <v>274</v>
      </c>
      <c r="AG710" s="46">
        <v>306</v>
      </c>
      <c r="AH710" s="46">
        <v>270</v>
      </c>
      <c r="AI710" s="46">
        <v>112</v>
      </c>
      <c r="AJ710" s="46">
        <v>1060</v>
      </c>
      <c r="AK710" s="46">
        <v>1228</v>
      </c>
      <c r="AL710" s="46">
        <v>476</v>
      </c>
      <c r="AM710" s="46">
        <v>278</v>
      </c>
      <c r="AN710" s="46">
        <v>2288</v>
      </c>
      <c r="AO710" s="46" t="s">
        <v>12</v>
      </c>
      <c r="AP710" s="46" t="s">
        <v>48</v>
      </c>
      <c r="AR710" s="46" t="s">
        <v>272</v>
      </c>
      <c r="AV710" s="46" t="s">
        <v>255</v>
      </c>
      <c r="AX710" s="46" t="s">
        <v>65</v>
      </c>
      <c r="BD710" s="46" t="s">
        <v>256</v>
      </c>
      <c r="BE710" s="46" t="b">
        <v>1</v>
      </c>
      <c r="BF710" s="46" t="b">
        <v>1</v>
      </c>
      <c r="BL710" s="46" t="b">
        <v>1</v>
      </c>
      <c r="BP710" s="46" t="s">
        <v>237</v>
      </c>
      <c r="BQ710" s="46" t="s">
        <v>242</v>
      </c>
      <c r="BR710" s="46" t="s">
        <v>238</v>
      </c>
      <c r="BS710" s="46" t="s">
        <v>1626</v>
      </c>
      <c r="BT710" s="46" t="s">
        <v>111</v>
      </c>
      <c r="BU710" s="46" t="s">
        <v>2537</v>
      </c>
      <c r="BV710" s="46" t="s">
        <v>114</v>
      </c>
      <c r="BX710" s="46" t="s">
        <v>2843</v>
      </c>
      <c r="BY710" s="46" t="s">
        <v>2844</v>
      </c>
      <c r="CA710" s="46" t="s">
        <v>1684</v>
      </c>
      <c r="CB710" s="46" t="s">
        <v>1685</v>
      </c>
      <c r="CC710" s="46" t="s">
        <v>3192</v>
      </c>
      <c r="CD710" s="46" t="s">
        <v>237</v>
      </c>
      <c r="CU710" s="46" t="s">
        <v>256</v>
      </c>
      <c r="CV710" s="46">
        <v>339</v>
      </c>
      <c r="CW710" s="46">
        <v>1695</v>
      </c>
      <c r="CX710" s="46" t="s">
        <v>272</v>
      </c>
      <c r="CY710" s="46" t="s">
        <v>2256</v>
      </c>
      <c r="DA710" s="46" t="s">
        <v>245</v>
      </c>
      <c r="DB710" s="46" t="s">
        <v>245</v>
      </c>
      <c r="DC710" s="46" t="s">
        <v>245</v>
      </c>
      <c r="DD710" s="46" t="s">
        <v>246</v>
      </c>
      <c r="DE710" s="46" t="s">
        <v>246</v>
      </c>
      <c r="DF710" s="46" t="s">
        <v>265</v>
      </c>
      <c r="DG710" s="46" t="s">
        <v>265</v>
      </c>
      <c r="DH710" s="46" t="s">
        <v>247</v>
      </c>
      <c r="DK710" s="46" t="b">
        <f>vw_ET_Dataset_Public[[#This Row],[Event Location:  State PCODE]]=vw_ET_Dataset_Public[[#This Row],[Arrival from: Admin 1 PCODE]]</f>
        <v>1</v>
      </c>
      <c r="DL710" s="46" t="b">
        <f>vw_ET_Dataset_Public[[#This Row],[Event Location:  County PCODE]]=vw_ET_Dataset_Public[[#This Row],[Arrival from: Admin 2 PCODE]]</f>
        <v>1</v>
      </c>
      <c r="DM710" s="46" t="b">
        <f>vw_ET_Dataset_Public[[#This Row],[Event Location:  Payam PCODE]]=vw_ET_Dataset_Public[[#This Row],[Arrival from: Admin 3 PCODE]]</f>
        <v>1</v>
      </c>
      <c r="DN710" s="46" t="s">
        <v>3390</v>
      </c>
    </row>
    <row r="711" spans="1:118" x14ac:dyDescent="0.35">
      <c r="A711" s="46" t="s">
        <v>3187</v>
      </c>
      <c r="B711" s="47">
        <v>44498</v>
      </c>
      <c r="C711" s="47">
        <v>44481</v>
      </c>
      <c r="D711" s="47">
        <v>44498</v>
      </c>
      <c r="E711" s="46" t="s">
        <v>1626</v>
      </c>
      <c r="F711" s="46" t="s">
        <v>111</v>
      </c>
      <c r="G711" s="46" t="s">
        <v>2537</v>
      </c>
      <c r="H711" s="46" t="s">
        <v>114</v>
      </c>
      <c r="I711" s="46" t="s">
        <v>2844</v>
      </c>
      <c r="J711" s="46" t="s">
        <v>2843</v>
      </c>
      <c r="K711" s="46" t="s">
        <v>3366</v>
      </c>
      <c r="L711" s="46" t="s">
        <v>3188</v>
      </c>
      <c r="M711" s="46">
        <v>9.109</v>
      </c>
      <c r="N711" s="46">
        <v>28.606000000000002</v>
      </c>
      <c r="O711" s="46" t="s">
        <v>253</v>
      </c>
      <c r="P711" s="46" t="s">
        <v>302</v>
      </c>
      <c r="Q711" s="46" t="s">
        <v>6</v>
      </c>
      <c r="R711" s="46" t="b">
        <v>1</v>
      </c>
      <c r="T711" s="46" t="b">
        <v>1</v>
      </c>
      <c r="V711" s="46">
        <v>325</v>
      </c>
      <c r="W711" s="46">
        <v>1625</v>
      </c>
      <c r="X711" s="46">
        <v>46</v>
      </c>
      <c r="Y711" s="46">
        <v>78</v>
      </c>
      <c r="Z711" s="46">
        <v>245</v>
      </c>
      <c r="AA711" s="46">
        <v>189</v>
      </c>
      <c r="AB711" s="46">
        <v>138</v>
      </c>
      <c r="AC711" s="46">
        <v>42</v>
      </c>
      <c r="AD711" s="46">
        <v>63</v>
      </c>
      <c r="AE711" s="46">
        <v>90</v>
      </c>
      <c r="AF711" s="46">
        <v>277</v>
      </c>
      <c r="AG711" s="46">
        <v>213</v>
      </c>
      <c r="AH711" s="46">
        <v>191</v>
      </c>
      <c r="AI711" s="46">
        <v>53</v>
      </c>
      <c r="AJ711" s="46">
        <v>738</v>
      </c>
      <c r="AK711" s="46">
        <v>887</v>
      </c>
      <c r="AL711" s="46">
        <v>277</v>
      </c>
      <c r="AM711" s="46">
        <v>95</v>
      </c>
      <c r="AN711" s="46">
        <v>1625</v>
      </c>
      <c r="AO711" s="46" t="s">
        <v>12</v>
      </c>
      <c r="AP711" s="46" t="s">
        <v>48</v>
      </c>
      <c r="AR711" s="46" t="s">
        <v>272</v>
      </c>
      <c r="AV711" s="46" t="s">
        <v>255</v>
      </c>
      <c r="AX711" s="46" t="s">
        <v>65</v>
      </c>
      <c r="BD711" s="46" t="s">
        <v>256</v>
      </c>
      <c r="BE711" s="46" t="b">
        <v>1</v>
      </c>
      <c r="BL711" s="46" t="b">
        <v>1</v>
      </c>
      <c r="BP711" s="46" t="s">
        <v>237</v>
      </c>
      <c r="BQ711" s="46" t="s">
        <v>242</v>
      </c>
      <c r="BR711" s="46" t="s">
        <v>238</v>
      </c>
      <c r="BS711" s="46" t="s">
        <v>1626</v>
      </c>
      <c r="BT711" s="46" t="s">
        <v>111</v>
      </c>
      <c r="BU711" s="46" t="s">
        <v>2537</v>
      </c>
      <c r="BV711" s="46" t="s">
        <v>114</v>
      </c>
      <c r="BX711" s="46" t="s">
        <v>2843</v>
      </c>
      <c r="BY711" s="46" t="s">
        <v>2844</v>
      </c>
      <c r="CA711" s="46" t="s">
        <v>3189</v>
      </c>
      <c r="CB711" s="46" t="s">
        <v>2028</v>
      </c>
      <c r="CC711" s="46" t="s">
        <v>292</v>
      </c>
      <c r="CD711" s="46" t="s">
        <v>237</v>
      </c>
      <c r="CU711" s="46" t="s">
        <v>256</v>
      </c>
      <c r="CV711" s="46">
        <v>210</v>
      </c>
      <c r="CW711" s="46">
        <v>1092</v>
      </c>
      <c r="CX711" s="46" t="s">
        <v>272</v>
      </c>
      <c r="CY711" s="46" t="s">
        <v>2256</v>
      </c>
      <c r="DA711" s="46" t="s">
        <v>245</v>
      </c>
      <c r="DB711" s="46" t="s">
        <v>245</v>
      </c>
      <c r="DC711" s="46" t="s">
        <v>245</v>
      </c>
      <c r="DD711" s="46" t="s">
        <v>246</v>
      </c>
      <c r="DE711" s="46" t="s">
        <v>246</v>
      </c>
      <c r="DF711" s="46" t="s">
        <v>265</v>
      </c>
      <c r="DG711" s="46" t="s">
        <v>246</v>
      </c>
      <c r="DH711" s="46" t="s">
        <v>247</v>
      </c>
      <c r="DK711" s="46" t="b">
        <f>vw_ET_Dataset_Public[[#This Row],[Event Location:  State PCODE]]=vw_ET_Dataset_Public[[#This Row],[Arrival from: Admin 1 PCODE]]</f>
        <v>1</v>
      </c>
      <c r="DL711" s="46" t="b">
        <f>vw_ET_Dataset_Public[[#This Row],[Event Location:  County PCODE]]=vw_ET_Dataset_Public[[#This Row],[Arrival from: Admin 2 PCODE]]</f>
        <v>1</v>
      </c>
      <c r="DM711" s="46" t="b">
        <f>vw_ET_Dataset_Public[[#This Row],[Event Location:  Payam PCODE]]=vw_ET_Dataset_Public[[#This Row],[Arrival from: Admin 3 PCODE]]</f>
        <v>1</v>
      </c>
      <c r="DN711" s="46" t="s">
        <v>3390</v>
      </c>
    </row>
    <row r="712" spans="1:118" x14ac:dyDescent="0.35">
      <c r="A712" s="46" t="s">
        <v>3203</v>
      </c>
      <c r="B712" s="47">
        <v>44498</v>
      </c>
      <c r="C712" s="47">
        <v>44481</v>
      </c>
      <c r="D712" s="47">
        <v>44498</v>
      </c>
      <c r="E712" s="46" t="s">
        <v>1626</v>
      </c>
      <c r="F712" s="46" t="s">
        <v>111</v>
      </c>
      <c r="G712" s="46" t="s">
        <v>2537</v>
      </c>
      <c r="H712" s="46" t="s">
        <v>114</v>
      </c>
      <c r="I712" s="46" t="s">
        <v>2844</v>
      </c>
      <c r="J712" s="46" t="s">
        <v>2843</v>
      </c>
      <c r="K712" s="46" t="s">
        <v>3204</v>
      </c>
      <c r="L712" s="46" t="s">
        <v>3205</v>
      </c>
      <c r="M712" s="46">
        <v>9.1189999999999998</v>
      </c>
      <c r="N712" s="46">
        <v>28.515000000000001</v>
      </c>
      <c r="O712" s="46" t="s">
        <v>253</v>
      </c>
      <c r="P712" s="46" t="s">
        <v>302</v>
      </c>
      <c r="Q712" s="46" t="s">
        <v>6</v>
      </c>
      <c r="R712" s="46" t="b">
        <v>1</v>
      </c>
      <c r="S712" s="46" t="b">
        <v>1</v>
      </c>
      <c r="V712" s="46">
        <v>289</v>
      </c>
      <c r="W712" s="46">
        <v>1734</v>
      </c>
      <c r="X712" s="46">
        <v>56</v>
      </c>
      <c r="Y712" s="46">
        <v>92</v>
      </c>
      <c r="Z712" s="46">
        <v>124</v>
      </c>
      <c r="AA712" s="46">
        <v>217</v>
      </c>
      <c r="AB712" s="46">
        <v>180</v>
      </c>
      <c r="AC712" s="46">
        <v>49</v>
      </c>
      <c r="AD712" s="46">
        <v>84</v>
      </c>
      <c r="AE712" s="46">
        <v>184</v>
      </c>
      <c r="AF712" s="46">
        <v>271</v>
      </c>
      <c r="AG712" s="46">
        <v>233</v>
      </c>
      <c r="AH712" s="46">
        <v>187</v>
      </c>
      <c r="AI712" s="46">
        <v>57</v>
      </c>
      <c r="AJ712" s="46">
        <v>718</v>
      </c>
      <c r="AK712" s="46">
        <v>1016</v>
      </c>
      <c r="AL712" s="46">
        <v>416</v>
      </c>
      <c r="AM712" s="46">
        <v>106</v>
      </c>
      <c r="AN712" s="46">
        <v>1734</v>
      </c>
      <c r="AO712" s="46" t="s">
        <v>12</v>
      </c>
      <c r="AP712" s="46" t="s">
        <v>48</v>
      </c>
      <c r="AR712" s="46" t="s">
        <v>272</v>
      </c>
      <c r="AV712" s="46" t="s">
        <v>255</v>
      </c>
      <c r="AX712" s="46" t="s">
        <v>65</v>
      </c>
      <c r="BD712" s="46" t="s">
        <v>256</v>
      </c>
      <c r="BF712" s="46" t="b">
        <v>1</v>
      </c>
      <c r="BP712" s="46" t="s">
        <v>237</v>
      </c>
      <c r="BQ712" s="46" t="s">
        <v>242</v>
      </c>
      <c r="BR712" s="46" t="s">
        <v>238</v>
      </c>
      <c r="BS712" s="46" t="s">
        <v>1626</v>
      </c>
      <c r="BT712" s="46" t="s">
        <v>111</v>
      </c>
      <c r="BU712" s="46" t="s">
        <v>2537</v>
      </c>
      <c r="BV712" s="46" t="s">
        <v>114</v>
      </c>
      <c r="BX712" s="46" t="s">
        <v>2843</v>
      </c>
      <c r="BY712" s="46" t="s">
        <v>2844</v>
      </c>
      <c r="CA712" s="46" t="s">
        <v>244</v>
      </c>
      <c r="CB712" s="46" t="s">
        <v>240</v>
      </c>
      <c r="CC712" s="46" t="s">
        <v>3206</v>
      </c>
      <c r="CD712" s="46" t="s">
        <v>237</v>
      </c>
      <c r="CU712" s="46" t="s">
        <v>256</v>
      </c>
      <c r="CV712" s="46">
        <v>400</v>
      </c>
      <c r="CW712" s="46">
        <v>2000</v>
      </c>
      <c r="CX712" s="46" t="s">
        <v>272</v>
      </c>
      <c r="CY712" s="46" t="s">
        <v>2256</v>
      </c>
      <c r="DA712" s="46" t="s">
        <v>265</v>
      </c>
      <c r="DB712" s="46" t="s">
        <v>245</v>
      </c>
      <c r="DC712" s="46" t="s">
        <v>245</v>
      </c>
      <c r="DD712" s="46" t="s">
        <v>265</v>
      </c>
      <c r="DE712" s="46" t="s">
        <v>265</v>
      </c>
      <c r="DF712" s="46" t="s">
        <v>246</v>
      </c>
      <c r="DG712" s="46" t="s">
        <v>265</v>
      </c>
      <c r="DH712" s="46" t="s">
        <v>247</v>
      </c>
      <c r="DK712" s="46" t="b">
        <f>vw_ET_Dataset_Public[[#This Row],[Event Location:  State PCODE]]=vw_ET_Dataset_Public[[#This Row],[Arrival from: Admin 1 PCODE]]</f>
        <v>1</v>
      </c>
      <c r="DL712" s="46" t="b">
        <f>vw_ET_Dataset_Public[[#This Row],[Event Location:  County PCODE]]=vw_ET_Dataset_Public[[#This Row],[Arrival from: Admin 2 PCODE]]</f>
        <v>1</v>
      </c>
      <c r="DM712" s="46" t="b">
        <f>vw_ET_Dataset_Public[[#This Row],[Event Location:  Payam PCODE]]=vw_ET_Dataset_Public[[#This Row],[Arrival from: Admin 3 PCODE]]</f>
        <v>1</v>
      </c>
      <c r="DN712" s="46" t="s">
        <v>3390</v>
      </c>
    </row>
    <row r="713" spans="1:118" x14ac:dyDescent="0.35">
      <c r="A713" s="46" t="s">
        <v>3207</v>
      </c>
      <c r="B713" s="47">
        <v>44498</v>
      </c>
      <c r="C713" s="47">
        <v>44481</v>
      </c>
      <c r="D713" s="47">
        <v>44498</v>
      </c>
      <c r="E713" s="46" t="s">
        <v>1626</v>
      </c>
      <c r="F713" s="46" t="s">
        <v>111</v>
      </c>
      <c r="G713" s="46" t="s">
        <v>2537</v>
      </c>
      <c r="H713" s="46" t="s">
        <v>114</v>
      </c>
      <c r="I713" s="46" t="s">
        <v>2844</v>
      </c>
      <c r="J713" s="46" t="s">
        <v>2843</v>
      </c>
      <c r="K713" s="46" t="s">
        <v>3208</v>
      </c>
      <c r="L713" s="46" t="s">
        <v>3209</v>
      </c>
      <c r="M713" s="46">
        <v>9.1029999999999998</v>
      </c>
      <c r="N713" s="46">
        <v>28.591999999999999</v>
      </c>
      <c r="O713" s="46" t="s">
        <v>253</v>
      </c>
      <c r="P713" s="46" t="s">
        <v>302</v>
      </c>
      <c r="Q713" s="46" t="s">
        <v>6</v>
      </c>
      <c r="R713" s="46" t="b">
        <v>1</v>
      </c>
      <c r="S713" s="46" t="b">
        <v>1</v>
      </c>
      <c r="V713" s="46">
        <v>458</v>
      </c>
      <c r="W713" s="46">
        <v>2748</v>
      </c>
      <c r="X713" s="46">
        <v>113</v>
      </c>
      <c r="Y713" s="46">
        <v>159</v>
      </c>
      <c r="Z713" s="46">
        <v>309</v>
      </c>
      <c r="AA713" s="46">
        <v>411</v>
      </c>
      <c r="AB713" s="46">
        <v>236</v>
      </c>
      <c r="AC713" s="46">
        <v>89</v>
      </c>
      <c r="AD713" s="46">
        <v>125</v>
      </c>
      <c r="AE713" s="46">
        <v>186</v>
      </c>
      <c r="AF713" s="46">
        <v>301</v>
      </c>
      <c r="AG713" s="46">
        <v>508</v>
      </c>
      <c r="AH713" s="46">
        <v>198</v>
      </c>
      <c r="AI713" s="46">
        <v>113</v>
      </c>
      <c r="AJ713" s="46">
        <v>1317</v>
      </c>
      <c r="AK713" s="46">
        <v>1431</v>
      </c>
      <c r="AL713" s="46">
        <v>583</v>
      </c>
      <c r="AM713" s="46">
        <v>202</v>
      </c>
      <c r="AN713" s="46">
        <v>2748</v>
      </c>
      <c r="AO713" s="46" t="s">
        <v>12</v>
      </c>
      <c r="AP713" s="46" t="s">
        <v>48</v>
      </c>
      <c r="AR713" s="46" t="s">
        <v>272</v>
      </c>
      <c r="AV713" s="46" t="s">
        <v>255</v>
      </c>
      <c r="AX713" s="46" t="s">
        <v>65</v>
      </c>
      <c r="BD713" s="46" t="s">
        <v>256</v>
      </c>
      <c r="BE713" s="46" t="b">
        <v>1</v>
      </c>
      <c r="BF713" s="46" t="b">
        <v>1</v>
      </c>
      <c r="BP713" s="46" t="s">
        <v>237</v>
      </c>
      <c r="BQ713" s="46" t="s">
        <v>242</v>
      </c>
      <c r="BR713" s="46" t="s">
        <v>238</v>
      </c>
      <c r="BS713" s="46" t="s">
        <v>1626</v>
      </c>
      <c r="BT713" s="46" t="s">
        <v>111</v>
      </c>
      <c r="BU713" s="46" t="s">
        <v>2537</v>
      </c>
      <c r="BV713" s="46" t="s">
        <v>114</v>
      </c>
      <c r="BX713" s="46" t="s">
        <v>2843</v>
      </c>
      <c r="BY713" s="46" t="s">
        <v>2844</v>
      </c>
      <c r="CA713" s="46" t="s">
        <v>244</v>
      </c>
      <c r="CB713" s="46" t="s">
        <v>240</v>
      </c>
      <c r="CC713" s="46" t="s">
        <v>3210</v>
      </c>
      <c r="CD713" s="46" t="s">
        <v>237</v>
      </c>
      <c r="CU713" s="46" t="s">
        <v>256</v>
      </c>
      <c r="CV713" s="46">
        <v>415</v>
      </c>
      <c r="CW713" s="46">
        <v>2158</v>
      </c>
      <c r="CX713" s="46" t="s">
        <v>272</v>
      </c>
      <c r="CY713" s="46" t="s">
        <v>2279</v>
      </c>
      <c r="DA713" s="46" t="s">
        <v>245</v>
      </c>
      <c r="DB713" s="46" t="s">
        <v>265</v>
      </c>
      <c r="DC713" s="46" t="s">
        <v>245</v>
      </c>
      <c r="DD713" s="46" t="s">
        <v>265</v>
      </c>
      <c r="DE713" s="46" t="s">
        <v>265</v>
      </c>
      <c r="DF713" s="46" t="s">
        <v>265</v>
      </c>
      <c r="DG713" s="46" t="s">
        <v>265</v>
      </c>
      <c r="DH713" s="46" t="s">
        <v>247</v>
      </c>
      <c r="DK713" s="46" t="b">
        <f>vw_ET_Dataset_Public[[#This Row],[Event Location:  State PCODE]]=vw_ET_Dataset_Public[[#This Row],[Arrival from: Admin 1 PCODE]]</f>
        <v>1</v>
      </c>
      <c r="DL713" s="46" t="b">
        <f>vw_ET_Dataset_Public[[#This Row],[Event Location:  County PCODE]]=vw_ET_Dataset_Public[[#This Row],[Arrival from: Admin 2 PCODE]]</f>
        <v>1</v>
      </c>
      <c r="DM713" s="46" t="b">
        <f>vw_ET_Dataset_Public[[#This Row],[Event Location:  Payam PCODE]]=vw_ET_Dataset_Public[[#This Row],[Arrival from: Admin 3 PCODE]]</f>
        <v>1</v>
      </c>
      <c r="DN713" s="46" t="s">
        <v>3390</v>
      </c>
    </row>
    <row r="714" spans="1:118" x14ac:dyDescent="0.35">
      <c r="A714" s="46" t="s">
        <v>3193</v>
      </c>
      <c r="B714" s="47">
        <v>44498</v>
      </c>
      <c r="C714" s="47">
        <v>44481</v>
      </c>
      <c r="D714" s="47">
        <v>44498</v>
      </c>
      <c r="E714" s="46" t="s">
        <v>1626</v>
      </c>
      <c r="F714" s="46" t="s">
        <v>111</v>
      </c>
      <c r="G714" s="46" t="s">
        <v>2537</v>
      </c>
      <c r="H714" s="46" t="s">
        <v>114</v>
      </c>
      <c r="I714" s="46" t="s">
        <v>2844</v>
      </c>
      <c r="J714" s="46" t="s">
        <v>2843</v>
      </c>
      <c r="K714" s="46" t="s">
        <v>3368</v>
      </c>
      <c r="L714" s="46" t="s">
        <v>3194</v>
      </c>
      <c r="M714" s="46">
        <v>9.1560000000000006</v>
      </c>
      <c r="N714" s="46">
        <v>28.52</v>
      </c>
      <c r="O714" s="46" t="s">
        <v>253</v>
      </c>
      <c r="P714" s="46" t="s">
        <v>302</v>
      </c>
      <c r="Q714" s="46" t="s">
        <v>6</v>
      </c>
      <c r="R714" s="46" t="b">
        <v>1</v>
      </c>
      <c r="S714" s="46" t="b">
        <v>1</v>
      </c>
      <c r="V714" s="46">
        <v>371</v>
      </c>
      <c r="W714" s="46">
        <v>2226</v>
      </c>
      <c r="X714" s="46">
        <v>90</v>
      </c>
      <c r="Y714" s="46">
        <v>207</v>
      </c>
      <c r="Z714" s="46">
        <v>287</v>
      </c>
      <c r="AA714" s="46">
        <v>208</v>
      </c>
      <c r="AB714" s="46">
        <v>132</v>
      </c>
      <c r="AC714" s="46">
        <v>62</v>
      </c>
      <c r="AD714" s="46">
        <v>84</v>
      </c>
      <c r="AE714" s="46">
        <v>219</v>
      </c>
      <c r="AF714" s="46">
        <v>275</v>
      </c>
      <c r="AG714" s="46">
        <v>350</v>
      </c>
      <c r="AH714" s="46">
        <v>239</v>
      </c>
      <c r="AI714" s="46">
        <v>73</v>
      </c>
      <c r="AJ714" s="46">
        <v>986</v>
      </c>
      <c r="AK714" s="46">
        <v>1240</v>
      </c>
      <c r="AL714" s="46">
        <v>600</v>
      </c>
      <c r="AM714" s="46">
        <v>135</v>
      </c>
      <c r="AN714" s="46">
        <v>2226</v>
      </c>
      <c r="AO714" s="46" t="s">
        <v>12</v>
      </c>
      <c r="AP714" s="46" t="s">
        <v>48</v>
      </c>
      <c r="AR714" s="46" t="s">
        <v>272</v>
      </c>
      <c r="AV714" s="46" t="s">
        <v>255</v>
      </c>
      <c r="AX714" s="46" t="s">
        <v>65</v>
      </c>
      <c r="BD714" s="46" t="s">
        <v>256</v>
      </c>
      <c r="BF714" s="46" t="b">
        <v>1</v>
      </c>
      <c r="BL714" s="46" t="b">
        <v>1</v>
      </c>
      <c r="BP714" s="46" t="s">
        <v>237</v>
      </c>
      <c r="BQ714" s="46" t="s">
        <v>242</v>
      </c>
      <c r="BR714" s="46" t="s">
        <v>238</v>
      </c>
      <c r="BS714" s="46" t="s">
        <v>1626</v>
      </c>
      <c r="BT714" s="46" t="s">
        <v>111</v>
      </c>
      <c r="BU714" s="46" t="s">
        <v>2537</v>
      </c>
      <c r="BV714" s="46" t="s">
        <v>114</v>
      </c>
      <c r="BX714" s="46" t="s">
        <v>2843</v>
      </c>
      <c r="BY714" s="46" t="s">
        <v>2844</v>
      </c>
      <c r="CA714" s="46" t="s">
        <v>244</v>
      </c>
      <c r="CB714" s="46" t="s">
        <v>240</v>
      </c>
      <c r="CC714" s="46" t="s">
        <v>3195</v>
      </c>
      <c r="CD714" s="46" t="s">
        <v>237</v>
      </c>
      <c r="CU714" s="46" t="s">
        <v>256</v>
      </c>
      <c r="CV714" s="46">
        <v>229</v>
      </c>
      <c r="CW714" s="46">
        <v>1145</v>
      </c>
      <c r="CX714" s="46" t="s">
        <v>272</v>
      </c>
      <c r="CY714" s="46" t="s">
        <v>2256</v>
      </c>
      <c r="DA714" s="46" t="s">
        <v>245</v>
      </c>
      <c r="DB714" s="46" t="s">
        <v>245</v>
      </c>
      <c r="DC714" s="46" t="s">
        <v>245</v>
      </c>
      <c r="DD714" s="46" t="s">
        <v>265</v>
      </c>
      <c r="DE714" s="46" t="s">
        <v>265</v>
      </c>
      <c r="DF714" s="46" t="s">
        <v>245</v>
      </c>
      <c r="DG714" s="46" t="s">
        <v>265</v>
      </c>
      <c r="DH714" s="46" t="s">
        <v>247</v>
      </c>
      <c r="DK714" s="46" t="b">
        <f>vw_ET_Dataset_Public[[#This Row],[Event Location:  State PCODE]]=vw_ET_Dataset_Public[[#This Row],[Arrival from: Admin 1 PCODE]]</f>
        <v>1</v>
      </c>
      <c r="DL714" s="46" t="b">
        <f>vw_ET_Dataset_Public[[#This Row],[Event Location:  County PCODE]]=vw_ET_Dataset_Public[[#This Row],[Arrival from: Admin 2 PCODE]]</f>
        <v>1</v>
      </c>
      <c r="DM714" s="46" t="b">
        <f>vw_ET_Dataset_Public[[#This Row],[Event Location:  Payam PCODE]]=vw_ET_Dataset_Public[[#This Row],[Arrival from: Admin 3 PCODE]]</f>
        <v>1</v>
      </c>
      <c r="DN714" s="46" t="s">
        <v>3390</v>
      </c>
    </row>
    <row r="715" spans="1:118" x14ac:dyDescent="0.35">
      <c r="A715" s="46" t="s">
        <v>3211</v>
      </c>
      <c r="B715" s="47">
        <v>44498</v>
      </c>
      <c r="C715" s="47">
        <v>44481</v>
      </c>
      <c r="D715" s="47">
        <v>44498</v>
      </c>
      <c r="E715" s="46" t="s">
        <v>1626</v>
      </c>
      <c r="F715" s="46" t="s">
        <v>111</v>
      </c>
      <c r="G715" s="46" t="s">
        <v>2537</v>
      </c>
      <c r="H715" s="46" t="s">
        <v>114</v>
      </c>
      <c r="I715" s="46" t="s">
        <v>2844</v>
      </c>
      <c r="J715" s="46" t="s">
        <v>2843</v>
      </c>
      <c r="K715" s="46" t="s">
        <v>3212</v>
      </c>
      <c r="L715" s="46" t="s">
        <v>3213</v>
      </c>
      <c r="M715" s="46">
        <v>9.1289999999999996</v>
      </c>
      <c r="N715" s="46">
        <v>28.577000000000002</v>
      </c>
      <c r="O715" s="46" t="s">
        <v>253</v>
      </c>
      <c r="P715" s="46" t="s">
        <v>302</v>
      </c>
      <c r="Q715" s="46" t="s">
        <v>6</v>
      </c>
      <c r="R715" s="46" t="b">
        <v>1</v>
      </c>
      <c r="S715" s="46" t="b">
        <v>1</v>
      </c>
      <c r="V715" s="46">
        <v>286</v>
      </c>
      <c r="W715" s="46">
        <v>1430</v>
      </c>
      <c r="X715" s="46">
        <v>33</v>
      </c>
      <c r="Y715" s="46">
        <v>59</v>
      </c>
      <c r="Z715" s="46">
        <v>121</v>
      </c>
      <c r="AA715" s="46">
        <v>203</v>
      </c>
      <c r="AB715" s="46">
        <v>143</v>
      </c>
      <c r="AC715" s="46">
        <v>55</v>
      </c>
      <c r="AD715" s="46">
        <v>51</v>
      </c>
      <c r="AE715" s="46">
        <v>76</v>
      </c>
      <c r="AF715" s="46">
        <v>187</v>
      </c>
      <c r="AG715" s="46">
        <v>255</v>
      </c>
      <c r="AH715" s="46">
        <v>164</v>
      </c>
      <c r="AI715" s="46">
        <v>83</v>
      </c>
      <c r="AJ715" s="46">
        <v>614</v>
      </c>
      <c r="AK715" s="46">
        <v>816</v>
      </c>
      <c r="AL715" s="46">
        <v>219</v>
      </c>
      <c r="AM715" s="46">
        <v>138</v>
      </c>
      <c r="AN715" s="46">
        <v>1430</v>
      </c>
      <c r="AO715" s="46" t="s">
        <v>12</v>
      </c>
      <c r="AP715" s="46" t="s">
        <v>48</v>
      </c>
      <c r="AR715" s="46" t="s">
        <v>272</v>
      </c>
      <c r="AV715" s="46" t="s">
        <v>255</v>
      </c>
      <c r="AX715" s="46" t="s">
        <v>65</v>
      </c>
      <c r="BD715" s="46" t="s">
        <v>256</v>
      </c>
      <c r="BE715" s="46" t="b">
        <v>1</v>
      </c>
      <c r="BF715" s="46" t="b">
        <v>1</v>
      </c>
      <c r="BH715" s="46" t="b">
        <v>1</v>
      </c>
      <c r="BL715" s="46" t="b">
        <v>1</v>
      </c>
      <c r="BP715" s="46" t="s">
        <v>237</v>
      </c>
      <c r="BQ715" s="46" t="s">
        <v>242</v>
      </c>
      <c r="BR715" s="46" t="s">
        <v>238</v>
      </c>
      <c r="BS715" s="46" t="s">
        <v>1626</v>
      </c>
      <c r="BT715" s="46" t="s">
        <v>111</v>
      </c>
      <c r="BU715" s="46" t="s">
        <v>2537</v>
      </c>
      <c r="BV715" s="46" t="s">
        <v>114</v>
      </c>
      <c r="BX715" s="46" t="s">
        <v>2843</v>
      </c>
      <c r="BY715" s="46" t="s">
        <v>2844</v>
      </c>
      <c r="CA715" s="46" t="s">
        <v>244</v>
      </c>
      <c r="CB715" s="46" t="s">
        <v>240</v>
      </c>
      <c r="CC715" s="46" t="s">
        <v>3214</v>
      </c>
      <c r="CD715" s="46" t="s">
        <v>237</v>
      </c>
      <c r="CU715" s="46" t="s">
        <v>256</v>
      </c>
      <c r="CV715" s="46">
        <v>151</v>
      </c>
      <c r="CW715" s="46">
        <v>755</v>
      </c>
      <c r="CX715" s="46" t="s">
        <v>272</v>
      </c>
      <c r="CY715" s="46" t="s">
        <v>2279</v>
      </c>
      <c r="DA715" s="46" t="s">
        <v>265</v>
      </c>
      <c r="DB715" s="46" t="s">
        <v>245</v>
      </c>
      <c r="DC715" s="46" t="s">
        <v>245</v>
      </c>
      <c r="DD715" s="46" t="s">
        <v>265</v>
      </c>
      <c r="DE715" s="46" t="s">
        <v>265</v>
      </c>
      <c r="DF715" s="46" t="s">
        <v>246</v>
      </c>
      <c r="DG715" s="46" t="s">
        <v>246</v>
      </c>
      <c r="DH715" s="46" t="s">
        <v>247</v>
      </c>
      <c r="DK715" s="46" t="b">
        <f>vw_ET_Dataset_Public[[#This Row],[Event Location:  State PCODE]]=vw_ET_Dataset_Public[[#This Row],[Arrival from: Admin 1 PCODE]]</f>
        <v>1</v>
      </c>
      <c r="DL715" s="46" t="b">
        <f>vw_ET_Dataset_Public[[#This Row],[Event Location:  County PCODE]]=vw_ET_Dataset_Public[[#This Row],[Arrival from: Admin 2 PCODE]]</f>
        <v>1</v>
      </c>
      <c r="DM715" s="46" t="b">
        <f>vw_ET_Dataset_Public[[#This Row],[Event Location:  Payam PCODE]]=vw_ET_Dataset_Public[[#This Row],[Arrival from: Admin 3 PCODE]]</f>
        <v>1</v>
      </c>
      <c r="DN715" s="46" t="s">
        <v>3390</v>
      </c>
    </row>
    <row r="716" spans="1:118" x14ac:dyDescent="0.35">
      <c r="A716" s="46" t="s">
        <v>3184</v>
      </c>
      <c r="B716" s="47">
        <v>44498</v>
      </c>
      <c r="C716" s="47">
        <v>44481</v>
      </c>
      <c r="D716" s="47">
        <v>44498</v>
      </c>
      <c r="E716" s="46" t="s">
        <v>1626</v>
      </c>
      <c r="F716" s="46" t="s">
        <v>111</v>
      </c>
      <c r="G716" s="46" t="s">
        <v>2537</v>
      </c>
      <c r="H716" s="46" t="s">
        <v>114</v>
      </c>
      <c r="I716" s="46" t="s">
        <v>2844</v>
      </c>
      <c r="J716" s="46" t="s">
        <v>2843</v>
      </c>
      <c r="K716" s="46" t="s">
        <v>3365</v>
      </c>
      <c r="L716" s="46" t="s">
        <v>3185</v>
      </c>
      <c r="M716" s="46">
        <v>8.1159999999999997</v>
      </c>
      <c r="N716" s="46">
        <v>29.422999999999998</v>
      </c>
      <c r="O716" s="46" t="s">
        <v>253</v>
      </c>
      <c r="P716" s="46" t="s">
        <v>302</v>
      </c>
      <c r="Q716" s="46" t="s">
        <v>6</v>
      </c>
      <c r="R716" s="46" t="b">
        <v>1</v>
      </c>
      <c r="S716" s="46" t="b">
        <v>1</v>
      </c>
      <c r="T716" s="46" t="b">
        <v>1</v>
      </c>
      <c r="V716" s="46">
        <v>315</v>
      </c>
      <c r="W716" s="46">
        <v>1890</v>
      </c>
      <c r="X716" s="46">
        <v>63</v>
      </c>
      <c r="Y716" s="46">
        <v>150</v>
      </c>
      <c r="Z716" s="46">
        <v>187</v>
      </c>
      <c r="AA716" s="46">
        <v>215</v>
      </c>
      <c r="AB716" s="46">
        <v>188</v>
      </c>
      <c r="AC716" s="46">
        <v>57</v>
      </c>
      <c r="AD716" s="46">
        <v>74</v>
      </c>
      <c r="AE716" s="46">
        <v>177</v>
      </c>
      <c r="AF716" s="46">
        <v>196</v>
      </c>
      <c r="AG716" s="46">
        <v>312</v>
      </c>
      <c r="AH716" s="46">
        <v>203</v>
      </c>
      <c r="AI716" s="46">
        <v>68</v>
      </c>
      <c r="AJ716" s="46">
        <v>860</v>
      </c>
      <c r="AK716" s="46">
        <v>1030</v>
      </c>
      <c r="AL716" s="46">
        <v>464</v>
      </c>
      <c r="AM716" s="46">
        <v>125</v>
      </c>
      <c r="AN716" s="46">
        <v>1890</v>
      </c>
      <c r="AO716" s="46" t="s">
        <v>12</v>
      </c>
      <c r="AP716" s="46" t="s">
        <v>48</v>
      </c>
      <c r="AR716" s="46" t="s">
        <v>272</v>
      </c>
      <c r="AV716" s="46" t="s">
        <v>255</v>
      </c>
      <c r="AX716" s="46" t="s">
        <v>65</v>
      </c>
      <c r="BD716" s="46" t="s">
        <v>256</v>
      </c>
      <c r="BF716" s="46" t="b">
        <v>1</v>
      </c>
      <c r="BP716" s="46" t="s">
        <v>237</v>
      </c>
      <c r="BQ716" s="46" t="s">
        <v>242</v>
      </c>
      <c r="BR716" s="46" t="s">
        <v>238</v>
      </c>
      <c r="BS716" s="46" t="s">
        <v>1626</v>
      </c>
      <c r="BT716" s="46" t="s">
        <v>111</v>
      </c>
      <c r="BU716" s="46" t="s">
        <v>2537</v>
      </c>
      <c r="BV716" s="46" t="s">
        <v>114</v>
      </c>
      <c r="BX716" s="46" t="s">
        <v>2843</v>
      </c>
      <c r="BY716" s="46" t="s">
        <v>2844</v>
      </c>
      <c r="CA716" s="46" t="s">
        <v>244</v>
      </c>
      <c r="CB716" s="46" t="s">
        <v>240</v>
      </c>
      <c r="CC716" s="46" t="s">
        <v>3186</v>
      </c>
      <c r="CD716" s="46" t="s">
        <v>237</v>
      </c>
      <c r="CU716" s="46" t="s">
        <v>256</v>
      </c>
      <c r="CV716" s="46">
        <v>421</v>
      </c>
      <c r="CW716" s="46">
        <v>2190</v>
      </c>
      <c r="CX716" s="46" t="s">
        <v>272</v>
      </c>
      <c r="CY716" s="46" t="s">
        <v>2256</v>
      </c>
      <c r="DA716" s="46" t="s">
        <v>265</v>
      </c>
      <c r="DB716" s="46" t="s">
        <v>245</v>
      </c>
      <c r="DC716" s="46" t="s">
        <v>245</v>
      </c>
      <c r="DD716" s="46" t="s">
        <v>265</v>
      </c>
      <c r="DE716" s="46" t="s">
        <v>246</v>
      </c>
      <c r="DF716" s="46" t="s">
        <v>265</v>
      </c>
      <c r="DG716" s="46" t="s">
        <v>246</v>
      </c>
      <c r="DH716" s="46" t="s">
        <v>247</v>
      </c>
      <c r="DK716" s="46" t="b">
        <f>vw_ET_Dataset_Public[[#This Row],[Event Location:  State PCODE]]=vw_ET_Dataset_Public[[#This Row],[Arrival from: Admin 1 PCODE]]</f>
        <v>1</v>
      </c>
      <c r="DL716" s="46" t="b">
        <f>vw_ET_Dataset_Public[[#This Row],[Event Location:  County PCODE]]=vw_ET_Dataset_Public[[#This Row],[Arrival from: Admin 2 PCODE]]</f>
        <v>1</v>
      </c>
      <c r="DM716" s="46" t="b">
        <f>vw_ET_Dataset_Public[[#This Row],[Event Location:  Payam PCODE]]=vw_ET_Dataset_Public[[#This Row],[Arrival from: Admin 3 PCODE]]</f>
        <v>1</v>
      </c>
      <c r="DN716" s="46" t="s">
        <v>3390</v>
      </c>
    </row>
    <row r="717" spans="1:118" x14ac:dyDescent="0.35">
      <c r="A717" s="46" t="s">
        <v>3215</v>
      </c>
      <c r="B717" s="47">
        <v>44498</v>
      </c>
      <c r="C717" s="47">
        <v>44481</v>
      </c>
      <c r="D717" s="47">
        <v>44498</v>
      </c>
      <c r="E717" s="46" t="s">
        <v>1626</v>
      </c>
      <c r="F717" s="46" t="s">
        <v>111</v>
      </c>
      <c r="G717" s="46" t="s">
        <v>2537</v>
      </c>
      <c r="H717" s="46" t="s">
        <v>114</v>
      </c>
      <c r="I717" s="46" t="s">
        <v>2844</v>
      </c>
      <c r="J717" s="46" t="s">
        <v>2843</v>
      </c>
      <c r="K717" s="46" t="s">
        <v>3216</v>
      </c>
      <c r="L717" s="46" t="s">
        <v>3217</v>
      </c>
      <c r="M717" s="46">
        <v>9.1969999999999992</v>
      </c>
      <c r="N717" s="46">
        <v>28.596</v>
      </c>
      <c r="O717" s="46" t="s">
        <v>253</v>
      </c>
      <c r="P717" s="46" t="s">
        <v>302</v>
      </c>
      <c r="Q717" s="46" t="s">
        <v>6</v>
      </c>
      <c r="R717" s="46" t="b">
        <v>1</v>
      </c>
      <c r="S717" s="46" t="b">
        <v>1</v>
      </c>
      <c r="V717" s="46">
        <v>311</v>
      </c>
      <c r="W717" s="46">
        <v>1866</v>
      </c>
      <c r="X717" s="46">
        <v>78</v>
      </c>
      <c r="Y717" s="46">
        <v>133</v>
      </c>
      <c r="Z717" s="46">
        <v>151</v>
      </c>
      <c r="AA717" s="46">
        <v>245</v>
      </c>
      <c r="AB717" s="46">
        <v>172</v>
      </c>
      <c r="AC717" s="46">
        <v>36</v>
      </c>
      <c r="AD717" s="46">
        <v>83</v>
      </c>
      <c r="AE717" s="46">
        <v>150</v>
      </c>
      <c r="AF717" s="46">
        <v>231</v>
      </c>
      <c r="AG717" s="46">
        <v>344</v>
      </c>
      <c r="AH717" s="46">
        <v>198</v>
      </c>
      <c r="AI717" s="46">
        <v>45</v>
      </c>
      <c r="AJ717" s="46">
        <v>815</v>
      </c>
      <c r="AK717" s="46">
        <v>1051</v>
      </c>
      <c r="AL717" s="46">
        <v>444</v>
      </c>
      <c r="AM717" s="46">
        <v>81</v>
      </c>
      <c r="AN717" s="46">
        <v>1866</v>
      </c>
      <c r="AO717" s="46" t="s">
        <v>12</v>
      </c>
      <c r="AP717" s="46" t="s">
        <v>48</v>
      </c>
      <c r="AR717" s="46" t="s">
        <v>272</v>
      </c>
      <c r="AV717" s="46" t="s">
        <v>255</v>
      </c>
      <c r="AX717" s="46" t="s">
        <v>65</v>
      </c>
      <c r="BD717" s="46" t="s">
        <v>256</v>
      </c>
      <c r="BF717" s="46" t="b">
        <v>1</v>
      </c>
      <c r="BP717" s="46" t="s">
        <v>237</v>
      </c>
      <c r="BQ717" s="46" t="s">
        <v>242</v>
      </c>
      <c r="BR717" s="46" t="s">
        <v>238</v>
      </c>
      <c r="BS717" s="46" t="s">
        <v>1626</v>
      </c>
      <c r="BT717" s="46" t="s">
        <v>111</v>
      </c>
      <c r="BU717" s="46" t="s">
        <v>2537</v>
      </c>
      <c r="BV717" s="46" t="s">
        <v>114</v>
      </c>
      <c r="BX717" s="46" t="s">
        <v>2843</v>
      </c>
      <c r="BY717" s="46" t="s">
        <v>2844</v>
      </c>
      <c r="CA717" s="46" t="s">
        <v>244</v>
      </c>
      <c r="CB717" s="46" t="s">
        <v>240</v>
      </c>
      <c r="CC717" s="46" t="s">
        <v>3218</v>
      </c>
      <c r="CD717" s="46" t="s">
        <v>237</v>
      </c>
      <c r="CU717" s="46" t="s">
        <v>256</v>
      </c>
      <c r="CV717" s="46">
        <v>569</v>
      </c>
      <c r="CW717" s="46">
        <v>2845</v>
      </c>
      <c r="CX717" s="46" t="s">
        <v>272</v>
      </c>
      <c r="CY717" s="46" t="s">
        <v>2256</v>
      </c>
      <c r="DA717" s="46" t="s">
        <v>265</v>
      </c>
      <c r="DB717" s="46" t="s">
        <v>245</v>
      </c>
      <c r="DC717" s="46" t="s">
        <v>245</v>
      </c>
      <c r="DD717" s="46" t="s">
        <v>246</v>
      </c>
      <c r="DE717" s="46" t="s">
        <v>265</v>
      </c>
      <c r="DF717" s="46" t="s">
        <v>245</v>
      </c>
      <c r="DG717" s="46" t="s">
        <v>246</v>
      </c>
      <c r="DH717" s="46" t="s">
        <v>247</v>
      </c>
      <c r="DK717" s="46" t="b">
        <f>vw_ET_Dataset_Public[[#This Row],[Event Location:  State PCODE]]=vw_ET_Dataset_Public[[#This Row],[Arrival from: Admin 1 PCODE]]</f>
        <v>1</v>
      </c>
      <c r="DL717" s="46" t="b">
        <f>vw_ET_Dataset_Public[[#This Row],[Event Location:  County PCODE]]=vw_ET_Dataset_Public[[#This Row],[Arrival from: Admin 2 PCODE]]</f>
        <v>1</v>
      </c>
      <c r="DM717" s="46" t="b">
        <f>vw_ET_Dataset_Public[[#This Row],[Event Location:  Payam PCODE]]=vw_ET_Dataset_Public[[#This Row],[Arrival from: Admin 3 PCODE]]</f>
        <v>1</v>
      </c>
      <c r="DN717" s="46" t="s">
        <v>3390</v>
      </c>
    </row>
    <row r="718" spans="1:118" x14ac:dyDescent="0.35">
      <c r="A718" s="46" t="s">
        <v>3196</v>
      </c>
      <c r="B718" s="47">
        <v>44498</v>
      </c>
      <c r="C718" s="47">
        <v>44481</v>
      </c>
      <c r="D718" s="47">
        <v>44498</v>
      </c>
      <c r="E718" s="46" t="s">
        <v>1626</v>
      </c>
      <c r="F718" s="46" t="s">
        <v>111</v>
      </c>
      <c r="G718" s="46" t="s">
        <v>2537</v>
      </c>
      <c r="H718" s="46" t="s">
        <v>114</v>
      </c>
      <c r="I718" s="46" t="s">
        <v>2844</v>
      </c>
      <c r="J718" s="46" t="s">
        <v>2843</v>
      </c>
      <c r="K718" s="46" t="s">
        <v>3369</v>
      </c>
      <c r="L718" s="46" t="s">
        <v>3197</v>
      </c>
      <c r="M718" s="46">
        <v>9.1050000000000004</v>
      </c>
      <c r="N718" s="46">
        <v>28.501999999999999</v>
      </c>
      <c r="O718" s="46" t="s">
        <v>253</v>
      </c>
      <c r="P718" s="46" t="s">
        <v>302</v>
      </c>
      <c r="Q718" s="46" t="s">
        <v>6</v>
      </c>
      <c r="R718" s="46" t="b">
        <v>1</v>
      </c>
      <c r="S718" s="46" t="b">
        <v>1</v>
      </c>
      <c r="V718" s="46">
        <v>415</v>
      </c>
      <c r="W718" s="46">
        <v>2490</v>
      </c>
      <c r="X718" s="46">
        <v>104</v>
      </c>
      <c r="Y718" s="46">
        <v>189</v>
      </c>
      <c r="Z718" s="46">
        <v>309</v>
      </c>
      <c r="AA718" s="46">
        <v>270</v>
      </c>
      <c r="AB718" s="46">
        <v>209</v>
      </c>
      <c r="AC718" s="46">
        <v>102</v>
      </c>
      <c r="AD718" s="46">
        <v>123</v>
      </c>
      <c r="AE718" s="46">
        <v>254</v>
      </c>
      <c r="AF718" s="46">
        <v>337</v>
      </c>
      <c r="AG718" s="46">
        <v>253</v>
      </c>
      <c r="AH718" s="46">
        <v>246</v>
      </c>
      <c r="AI718" s="46">
        <v>94</v>
      </c>
      <c r="AJ718" s="46">
        <v>1183</v>
      </c>
      <c r="AK718" s="46">
        <v>1307</v>
      </c>
      <c r="AL718" s="46">
        <v>670</v>
      </c>
      <c r="AM718" s="46">
        <v>196</v>
      </c>
      <c r="AN718" s="46">
        <v>2490</v>
      </c>
      <c r="AO718" s="46" t="s">
        <v>12</v>
      </c>
      <c r="AP718" s="46" t="s">
        <v>48</v>
      </c>
      <c r="AR718" s="46" t="s">
        <v>272</v>
      </c>
      <c r="AV718" s="46" t="s">
        <v>255</v>
      </c>
      <c r="AX718" s="46" t="s">
        <v>65</v>
      </c>
      <c r="BD718" s="46" t="s">
        <v>256</v>
      </c>
      <c r="BE718" s="46" t="b">
        <v>1</v>
      </c>
      <c r="BF718" s="46" t="b">
        <v>1</v>
      </c>
      <c r="BP718" s="46" t="s">
        <v>237</v>
      </c>
      <c r="BQ718" s="46" t="s">
        <v>242</v>
      </c>
      <c r="BR718" s="46" t="s">
        <v>238</v>
      </c>
      <c r="BS718" s="46" t="s">
        <v>1626</v>
      </c>
      <c r="BT718" s="46" t="s">
        <v>111</v>
      </c>
      <c r="BU718" s="46" t="s">
        <v>2537</v>
      </c>
      <c r="BV718" s="46" t="s">
        <v>114</v>
      </c>
      <c r="BX718" s="46" t="s">
        <v>2843</v>
      </c>
      <c r="BY718" s="46" t="s">
        <v>2844</v>
      </c>
      <c r="CA718" s="46" t="s">
        <v>244</v>
      </c>
      <c r="CB718" s="46" t="s">
        <v>240</v>
      </c>
      <c r="CC718" s="46" t="s">
        <v>3198</v>
      </c>
      <c r="CD718" s="46" t="s">
        <v>237</v>
      </c>
      <c r="CU718" s="46" t="s">
        <v>256</v>
      </c>
      <c r="CV718" s="46">
        <v>415</v>
      </c>
      <c r="CW718" s="46">
        <v>2490</v>
      </c>
      <c r="CX718" s="46" t="s">
        <v>272</v>
      </c>
      <c r="CY718" s="46" t="s">
        <v>2256</v>
      </c>
      <c r="DA718" s="46" t="s">
        <v>245</v>
      </c>
      <c r="DB718" s="46" t="s">
        <v>265</v>
      </c>
      <c r="DC718" s="46" t="s">
        <v>245</v>
      </c>
      <c r="DD718" s="46" t="s">
        <v>246</v>
      </c>
      <c r="DE718" s="46" t="s">
        <v>265</v>
      </c>
      <c r="DF718" s="46" t="s">
        <v>246</v>
      </c>
      <c r="DG718" s="46" t="s">
        <v>246</v>
      </c>
      <c r="DH718" s="46" t="s">
        <v>247</v>
      </c>
      <c r="DK718" s="46" t="b">
        <f>vw_ET_Dataset_Public[[#This Row],[Event Location:  State PCODE]]=vw_ET_Dataset_Public[[#This Row],[Arrival from: Admin 1 PCODE]]</f>
        <v>1</v>
      </c>
      <c r="DL718" s="46" t="b">
        <f>vw_ET_Dataset_Public[[#This Row],[Event Location:  County PCODE]]=vw_ET_Dataset_Public[[#This Row],[Arrival from: Admin 2 PCODE]]</f>
        <v>1</v>
      </c>
      <c r="DM718" s="46" t="b">
        <f>vw_ET_Dataset_Public[[#This Row],[Event Location:  Payam PCODE]]=vw_ET_Dataset_Public[[#This Row],[Arrival from: Admin 3 PCODE]]</f>
        <v>1</v>
      </c>
      <c r="DN718" s="46" t="s">
        <v>3390</v>
      </c>
    </row>
    <row r="719" spans="1:118" x14ac:dyDescent="0.35">
      <c r="A719" s="46" t="s">
        <v>3180</v>
      </c>
      <c r="B719" s="47">
        <v>44498</v>
      </c>
      <c r="C719" s="47">
        <v>44481</v>
      </c>
      <c r="D719" s="47">
        <v>44498</v>
      </c>
      <c r="E719" s="46" t="s">
        <v>1626</v>
      </c>
      <c r="F719" s="46" t="s">
        <v>111</v>
      </c>
      <c r="G719" s="46" t="s">
        <v>2537</v>
      </c>
      <c r="H719" s="46" t="s">
        <v>114</v>
      </c>
      <c r="I719" s="46" t="s">
        <v>2844</v>
      </c>
      <c r="J719" s="46" t="s">
        <v>2843</v>
      </c>
      <c r="K719" s="46" t="s">
        <v>3181</v>
      </c>
      <c r="L719" s="46" t="s">
        <v>3182</v>
      </c>
      <c r="M719" s="46">
        <v>9.0799999239999991</v>
      </c>
      <c r="N719" s="46">
        <v>28.559999470000001</v>
      </c>
      <c r="O719" s="46" t="s">
        <v>253</v>
      </c>
      <c r="P719" s="46" t="s">
        <v>302</v>
      </c>
      <c r="Q719" s="46" t="s">
        <v>6</v>
      </c>
      <c r="R719" s="46" t="b">
        <v>1</v>
      </c>
      <c r="S719" s="46" t="b">
        <v>1</v>
      </c>
      <c r="T719" s="46" t="b">
        <v>0</v>
      </c>
      <c r="U719" s="46" t="b">
        <v>1</v>
      </c>
      <c r="V719" s="46">
        <v>316</v>
      </c>
      <c r="W719" s="46">
        <v>1890</v>
      </c>
      <c r="X719" s="46">
        <v>97</v>
      </c>
      <c r="Y719" s="46">
        <v>123</v>
      </c>
      <c r="Z719" s="46">
        <v>188</v>
      </c>
      <c r="AA719" s="46">
        <v>233</v>
      </c>
      <c r="AB719" s="46">
        <v>180</v>
      </c>
      <c r="AC719" s="46">
        <v>83</v>
      </c>
      <c r="AD719" s="46">
        <v>84</v>
      </c>
      <c r="AE719" s="46">
        <v>176</v>
      </c>
      <c r="AF719" s="46">
        <v>283</v>
      </c>
      <c r="AG719" s="46">
        <v>216</v>
      </c>
      <c r="AH719" s="46">
        <v>164</v>
      </c>
      <c r="AI719" s="46">
        <v>63</v>
      </c>
      <c r="AJ719" s="46">
        <v>904</v>
      </c>
      <c r="AK719" s="46">
        <v>986</v>
      </c>
      <c r="AL719" s="46">
        <v>480</v>
      </c>
      <c r="AM719" s="46">
        <v>146</v>
      </c>
      <c r="AN719" s="46">
        <v>1890</v>
      </c>
      <c r="AO719" s="46" t="s">
        <v>12</v>
      </c>
      <c r="AP719" s="46" t="s">
        <v>48</v>
      </c>
      <c r="AR719" s="46" t="s">
        <v>272</v>
      </c>
      <c r="AV719" s="46" t="s">
        <v>255</v>
      </c>
      <c r="AX719" s="46" t="s">
        <v>65</v>
      </c>
      <c r="BD719" s="46" t="s">
        <v>256</v>
      </c>
      <c r="BE719" s="46" t="b">
        <v>1</v>
      </c>
      <c r="BF719" s="46" t="b">
        <v>1</v>
      </c>
      <c r="BG719" s="46" t="b">
        <v>0</v>
      </c>
      <c r="BH719" s="46" t="b">
        <v>0</v>
      </c>
      <c r="BI719" s="46" t="b">
        <v>0</v>
      </c>
      <c r="BJ719" s="46" t="b">
        <v>0</v>
      </c>
      <c r="BK719" s="46" t="b">
        <v>0</v>
      </c>
      <c r="BL719" s="46" t="b">
        <v>1</v>
      </c>
      <c r="BM719" s="46" t="b">
        <v>0</v>
      </c>
      <c r="BO719" s="46" t="b">
        <v>0</v>
      </c>
      <c r="BP719" s="46" t="s">
        <v>237</v>
      </c>
      <c r="BQ719" s="46" t="s">
        <v>242</v>
      </c>
      <c r="BR719" s="46" t="s">
        <v>238</v>
      </c>
      <c r="BS719" s="46" t="s">
        <v>1626</v>
      </c>
      <c r="BT719" s="46" t="s">
        <v>111</v>
      </c>
      <c r="BU719" s="46" t="s">
        <v>2537</v>
      </c>
      <c r="BV719" s="46" t="s">
        <v>114</v>
      </c>
      <c r="BX719" s="46" t="s">
        <v>2843</v>
      </c>
      <c r="BY719" s="46" t="s">
        <v>2844</v>
      </c>
      <c r="CA719" s="46" t="s">
        <v>244</v>
      </c>
      <c r="CB719" s="46" t="s">
        <v>240</v>
      </c>
      <c r="CC719" s="46" t="s">
        <v>3183</v>
      </c>
      <c r="CD719" s="46" t="s">
        <v>237</v>
      </c>
      <c r="CU719" s="46" t="s">
        <v>256</v>
      </c>
      <c r="CV719" s="46">
        <v>350</v>
      </c>
      <c r="CW719" s="46">
        <v>1750</v>
      </c>
      <c r="CX719" s="46" t="s">
        <v>272</v>
      </c>
      <c r="CY719" s="46" t="s">
        <v>2256</v>
      </c>
      <c r="DA719" s="46" t="s">
        <v>245</v>
      </c>
      <c r="DB719" s="46" t="s">
        <v>245</v>
      </c>
      <c r="DC719" s="46" t="s">
        <v>265</v>
      </c>
      <c r="DD719" s="46" t="s">
        <v>246</v>
      </c>
      <c r="DE719" s="46" t="s">
        <v>246</v>
      </c>
      <c r="DF719" s="46" t="s">
        <v>265</v>
      </c>
      <c r="DG719" s="46" t="s">
        <v>265</v>
      </c>
      <c r="DH719" s="46" t="s">
        <v>247</v>
      </c>
      <c r="DK719" s="46" t="b">
        <f>vw_ET_Dataset_Public[[#This Row],[Event Location:  State PCODE]]=vw_ET_Dataset_Public[[#This Row],[Arrival from: Admin 1 PCODE]]</f>
        <v>1</v>
      </c>
      <c r="DL719" s="46" t="b">
        <f>vw_ET_Dataset_Public[[#This Row],[Event Location:  County PCODE]]=vw_ET_Dataset_Public[[#This Row],[Arrival from: Admin 2 PCODE]]</f>
        <v>1</v>
      </c>
      <c r="DM719" s="46" t="b">
        <f>vw_ET_Dataset_Public[[#This Row],[Event Location:  Payam PCODE]]=vw_ET_Dataset_Public[[#This Row],[Arrival from: Admin 3 PCODE]]</f>
        <v>1</v>
      </c>
      <c r="DN719" s="46" t="s">
        <v>3390</v>
      </c>
    </row>
    <row r="720" spans="1:118" x14ac:dyDescent="0.35">
      <c r="A720" s="46" t="s">
        <v>3013</v>
      </c>
      <c r="B720" s="47">
        <v>44498</v>
      </c>
      <c r="C720" s="47">
        <v>44484</v>
      </c>
      <c r="D720" s="47">
        <v>44498</v>
      </c>
      <c r="E720" s="46" t="s">
        <v>1626</v>
      </c>
      <c r="F720" s="46" t="s">
        <v>111</v>
      </c>
      <c r="G720" s="46" t="s">
        <v>1652</v>
      </c>
      <c r="H720" s="46" t="s">
        <v>1649</v>
      </c>
      <c r="I720" s="46" t="s">
        <v>1898</v>
      </c>
      <c r="J720" s="46" t="s">
        <v>1897</v>
      </c>
      <c r="K720" s="46" t="s">
        <v>1899</v>
      </c>
      <c r="L720" s="46" t="s">
        <v>1900</v>
      </c>
      <c r="M720" s="46">
        <v>8.1201496120000005</v>
      </c>
      <c r="N720" s="46">
        <v>28.392000199999998</v>
      </c>
      <c r="O720" s="46" t="s">
        <v>253</v>
      </c>
      <c r="P720" s="46" t="s">
        <v>302</v>
      </c>
      <c r="Q720" s="46" t="s">
        <v>6</v>
      </c>
      <c r="R720" s="46" t="b">
        <v>1</v>
      </c>
      <c r="S720" s="46" t="b">
        <v>0</v>
      </c>
      <c r="T720" s="46" t="b">
        <v>0</v>
      </c>
      <c r="U720" s="46" t="b">
        <v>0</v>
      </c>
      <c r="V720" s="46">
        <v>51</v>
      </c>
      <c r="W720" s="46">
        <v>270</v>
      </c>
      <c r="X720" s="46">
        <v>9</v>
      </c>
      <c r="Y720" s="46">
        <v>16</v>
      </c>
      <c r="Z720" s="46">
        <v>42</v>
      </c>
      <c r="AA720" s="46">
        <v>38</v>
      </c>
      <c r="AB720" s="46">
        <v>15</v>
      </c>
      <c r="AC720" s="46">
        <v>1</v>
      </c>
      <c r="AD720" s="46">
        <v>14</v>
      </c>
      <c r="AE720" s="46">
        <v>13</v>
      </c>
      <c r="AF720" s="46">
        <v>39</v>
      </c>
      <c r="AG720" s="46">
        <v>53</v>
      </c>
      <c r="AH720" s="46">
        <v>28</v>
      </c>
      <c r="AI720" s="46">
        <v>2</v>
      </c>
      <c r="AJ720" s="46">
        <v>121</v>
      </c>
      <c r="AK720" s="46">
        <v>149</v>
      </c>
      <c r="AL720" s="46">
        <v>52</v>
      </c>
      <c r="AM720" s="46">
        <v>3</v>
      </c>
      <c r="AN720" s="46">
        <v>270</v>
      </c>
      <c r="AO720" s="46" t="s">
        <v>12</v>
      </c>
      <c r="AP720" s="46" t="s">
        <v>48</v>
      </c>
      <c r="AR720" s="46" t="s">
        <v>272</v>
      </c>
      <c r="AV720" s="46" t="s">
        <v>255</v>
      </c>
      <c r="AX720" s="46" t="s">
        <v>65</v>
      </c>
      <c r="BD720" s="46" t="s">
        <v>256</v>
      </c>
      <c r="BE720" s="46" t="b">
        <v>1</v>
      </c>
      <c r="BF720" s="46" t="b">
        <v>1</v>
      </c>
      <c r="BG720" s="46" t="b">
        <v>0</v>
      </c>
      <c r="BH720" s="46" t="b">
        <v>1</v>
      </c>
      <c r="BI720" s="46" t="b">
        <v>0</v>
      </c>
      <c r="BJ720" s="46" t="b">
        <v>0</v>
      </c>
      <c r="BK720" s="46" t="b">
        <v>0</v>
      </c>
      <c r="BL720" s="46" t="b">
        <v>1</v>
      </c>
      <c r="BM720" s="46" t="b">
        <v>0</v>
      </c>
      <c r="BO720" s="46" t="b">
        <v>0</v>
      </c>
      <c r="BP720" s="46" t="s">
        <v>237</v>
      </c>
      <c r="BQ720" s="46" t="s">
        <v>242</v>
      </c>
      <c r="BR720" s="46" t="s">
        <v>238</v>
      </c>
      <c r="BS720" s="46" t="s">
        <v>1626</v>
      </c>
      <c r="BT720" s="46" t="s">
        <v>111</v>
      </c>
      <c r="BU720" s="46" t="s">
        <v>1652</v>
      </c>
      <c r="BV720" s="46" t="s">
        <v>1649</v>
      </c>
      <c r="BX720" s="46" t="s">
        <v>1897</v>
      </c>
      <c r="BY720" s="46" t="s">
        <v>1898</v>
      </c>
      <c r="CA720" s="46" t="s">
        <v>1899</v>
      </c>
      <c r="CB720" s="46" t="s">
        <v>1900</v>
      </c>
      <c r="CC720" s="46" t="s">
        <v>1897</v>
      </c>
      <c r="CD720" s="46" t="s">
        <v>237</v>
      </c>
      <c r="CU720" s="46" t="s">
        <v>237</v>
      </c>
      <c r="DA720" s="46" t="s">
        <v>245</v>
      </c>
      <c r="DB720" s="46" t="s">
        <v>265</v>
      </c>
      <c r="DC720" s="46" t="s">
        <v>245</v>
      </c>
      <c r="DD720" s="46" t="s">
        <v>265</v>
      </c>
      <c r="DE720" s="46" t="s">
        <v>265</v>
      </c>
      <c r="DF720" s="46" t="s">
        <v>245</v>
      </c>
      <c r="DG720" s="46" t="s">
        <v>265</v>
      </c>
      <c r="DH720" s="46" t="s">
        <v>247</v>
      </c>
      <c r="DK720" s="46" t="b">
        <f>vw_ET_Dataset_Public[[#This Row],[Event Location:  State PCODE]]=vw_ET_Dataset_Public[[#This Row],[Arrival from: Admin 1 PCODE]]</f>
        <v>1</v>
      </c>
      <c r="DL720" s="46" t="b">
        <f>vw_ET_Dataset_Public[[#This Row],[Event Location:  County PCODE]]=vw_ET_Dataset_Public[[#This Row],[Arrival from: Admin 2 PCODE]]</f>
        <v>1</v>
      </c>
      <c r="DM720" s="46" t="b">
        <f>vw_ET_Dataset_Public[[#This Row],[Event Location:  Payam PCODE]]=vw_ET_Dataset_Public[[#This Row],[Arrival from: Admin 3 PCODE]]</f>
        <v>1</v>
      </c>
      <c r="DN720" s="46" t="s">
        <v>3390</v>
      </c>
    </row>
    <row r="721" spans="1:118" x14ac:dyDescent="0.35">
      <c r="A721" s="46" t="s">
        <v>2991</v>
      </c>
      <c r="B721" s="47">
        <v>44499</v>
      </c>
      <c r="C721" s="47">
        <v>44456</v>
      </c>
      <c r="D721" s="47">
        <v>44499</v>
      </c>
      <c r="E721" s="46" t="s">
        <v>1626</v>
      </c>
      <c r="F721" s="46" t="s">
        <v>111</v>
      </c>
      <c r="G721" s="46" t="s">
        <v>1652</v>
      </c>
      <c r="H721" s="46" t="s">
        <v>1649</v>
      </c>
      <c r="I721" s="46" t="s">
        <v>1653</v>
      </c>
      <c r="J721" s="46" t="s">
        <v>1650</v>
      </c>
      <c r="K721" s="46" t="s">
        <v>3294</v>
      </c>
      <c r="L721" s="46" t="s">
        <v>2992</v>
      </c>
      <c r="M721" s="46">
        <v>7.9930000000000003</v>
      </c>
      <c r="N721" s="46">
        <v>28.498000000000001</v>
      </c>
      <c r="O721" s="46" t="s">
        <v>253</v>
      </c>
      <c r="P721" s="46" t="s">
        <v>271</v>
      </c>
      <c r="Q721" s="46" t="s">
        <v>6</v>
      </c>
      <c r="R721" s="46" t="b">
        <v>1</v>
      </c>
      <c r="V721" s="46">
        <v>68</v>
      </c>
      <c r="W721" s="46">
        <v>360</v>
      </c>
      <c r="X721" s="46">
        <v>18</v>
      </c>
      <c r="Y721" s="46">
        <v>27</v>
      </c>
      <c r="Z721" s="46">
        <v>68</v>
      </c>
      <c r="AA721" s="46">
        <v>52</v>
      </c>
      <c r="AB721" s="46">
        <v>19</v>
      </c>
      <c r="AC721" s="46">
        <v>1</v>
      </c>
      <c r="AD721" s="46">
        <v>15</v>
      </c>
      <c r="AE721" s="46">
        <v>32</v>
      </c>
      <c r="AF721" s="46">
        <v>49</v>
      </c>
      <c r="AG721" s="46">
        <v>61</v>
      </c>
      <c r="AH721" s="46">
        <v>15</v>
      </c>
      <c r="AI721" s="46">
        <v>3</v>
      </c>
      <c r="AJ721" s="46">
        <v>185</v>
      </c>
      <c r="AK721" s="46">
        <v>175</v>
      </c>
      <c r="AL721" s="46">
        <v>92</v>
      </c>
      <c r="AM721" s="46">
        <v>4</v>
      </c>
      <c r="AN721" s="46">
        <v>360</v>
      </c>
      <c r="AO721" s="46" t="s">
        <v>12</v>
      </c>
      <c r="AP721" s="46" t="s">
        <v>48</v>
      </c>
      <c r="AR721" s="46" t="s">
        <v>272</v>
      </c>
      <c r="AV721" s="46" t="s">
        <v>255</v>
      </c>
      <c r="AX721" s="46" t="s">
        <v>65</v>
      </c>
      <c r="BD721" s="46" t="s">
        <v>256</v>
      </c>
      <c r="BE721" s="46" t="b">
        <v>1</v>
      </c>
      <c r="BF721" s="46" t="b">
        <v>1</v>
      </c>
      <c r="BH721" s="46" t="b">
        <v>1</v>
      </c>
      <c r="BL721" s="46" t="b">
        <v>1</v>
      </c>
      <c r="BP721" s="46" t="s">
        <v>237</v>
      </c>
      <c r="BQ721" s="46" t="s">
        <v>242</v>
      </c>
      <c r="BR721" s="46" t="s">
        <v>238</v>
      </c>
      <c r="BS721" s="46" t="s">
        <v>1626</v>
      </c>
      <c r="BT721" s="46" t="s">
        <v>111</v>
      </c>
      <c r="BU721" s="46" t="s">
        <v>1652</v>
      </c>
      <c r="BV721" s="46" t="s">
        <v>1649</v>
      </c>
      <c r="BX721" s="46" t="s">
        <v>1650</v>
      </c>
      <c r="BY721" s="46" t="s">
        <v>1653</v>
      </c>
      <c r="CA721" s="46" t="s">
        <v>244</v>
      </c>
      <c r="CB721" s="46" t="s">
        <v>240</v>
      </c>
      <c r="CC721" s="46" t="s">
        <v>2993</v>
      </c>
      <c r="CD721" s="46" t="s">
        <v>237</v>
      </c>
      <c r="CU721" s="46" t="s">
        <v>237</v>
      </c>
      <c r="DA721" s="46" t="s">
        <v>245</v>
      </c>
      <c r="DB721" s="46" t="s">
        <v>265</v>
      </c>
      <c r="DC721" s="46" t="s">
        <v>265</v>
      </c>
      <c r="DD721" s="46" t="s">
        <v>265</v>
      </c>
      <c r="DE721" s="46" t="s">
        <v>265</v>
      </c>
      <c r="DF721" s="46" t="s">
        <v>245</v>
      </c>
      <c r="DG721" s="46" t="s">
        <v>246</v>
      </c>
      <c r="DH721" s="46" t="s">
        <v>247</v>
      </c>
      <c r="DK721" s="46" t="b">
        <f>vw_ET_Dataset_Public[[#This Row],[Event Location:  State PCODE]]=vw_ET_Dataset_Public[[#This Row],[Arrival from: Admin 1 PCODE]]</f>
        <v>1</v>
      </c>
      <c r="DL721" s="46" t="b">
        <f>vw_ET_Dataset_Public[[#This Row],[Event Location:  County PCODE]]=vw_ET_Dataset_Public[[#This Row],[Arrival from: Admin 2 PCODE]]</f>
        <v>1</v>
      </c>
      <c r="DM721" s="46" t="b">
        <f>vw_ET_Dataset_Public[[#This Row],[Event Location:  Payam PCODE]]=vw_ET_Dataset_Public[[#This Row],[Arrival from: Admin 3 PCODE]]</f>
        <v>1</v>
      </c>
      <c r="DN721" s="46" t="s">
        <v>3390</v>
      </c>
    </row>
    <row r="722" spans="1:118" x14ac:dyDescent="0.35">
      <c r="A722" s="46" t="s">
        <v>3034</v>
      </c>
      <c r="B722" s="47">
        <v>44499</v>
      </c>
      <c r="C722" s="47">
        <v>44458</v>
      </c>
      <c r="D722" s="47">
        <v>44499</v>
      </c>
      <c r="E722" s="46" t="s">
        <v>1626</v>
      </c>
      <c r="F722" s="46" t="s">
        <v>111</v>
      </c>
      <c r="G722" s="46" t="s">
        <v>1652</v>
      </c>
      <c r="H722" s="46" t="s">
        <v>1649</v>
      </c>
      <c r="I722" s="46" t="s">
        <v>1898</v>
      </c>
      <c r="J722" s="46" t="s">
        <v>1897</v>
      </c>
      <c r="K722" s="46" t="s">
        <v>3305</v>
      </c>
      <c r="L722" s="46" t="s">
        <v>3035</v>
      </c>
      <c r="M722" s="46">
        <v>7.8979999999999997</v>
      </c>
      <c r="N722" s="46">
        <v>28.451000000000001</v>
      </c>
      <c r="O722" s="46" t="s">
        <v>253</v>
      </c>
      <c r="P722" s="46" t="s">
        <v>233</v>
      </c>
      <c r="Q722" s="46" t="s">
        <v>6</v>
      </c>
      <c r="R722" s="46" t="b">
        <v>1</v>
      </c>
      <c r="V722" s="46">
        <v>117</v>
      </c>
      <c r="W722" s="46">
        <v>620</v>
      </c>
      <c r="X722" s="46">
        <v>42</v>
      </c>
      <c r="Y722" s="46">
        <v>38</v>
      </c>
      <c r="Z722" s="46">
        <v>97</v>
      </c>
      <c r="AA722" s="46">
        <v>63</v>
      </c>
      <c r="AB722" s="46">
        <v>33</v>
      </c>
      <c r="AC722" s="46">
        <v>7</v>
      </c>
      <c r="AD722" s="46">
        <v>69</v>
      </c>
      <c r="AE722" s="46">
        <v>27</v>
      </c>
      <c r="AF722" s="46">
        <v>82</v>
      </c>
      <c r="AG722" s="46">
        <v>79</v>
      </c>
      <c r="AH722" s="46">
        <v>57</v>
      </c>
      <c r="AI722" s="46">
        <v>26</v>
      </c>
      <c r="AJ722" s="46">
        <v>280</v>
      </c>
      <c r="AK722" s="46">
        <v>340</v>
      </c>
      <c r="AL722" s="46">
        <v>176</v>
      </c>
      <c r="AM722" s="46">
        <v>33</v>
      </c>
      <c r="AN722" s="46">
        <v>620</v>
      </c>
      <c r="AO722" s="46" t="s">
        <v>12</v>
      </c>
      <c r="AP722" s="46" t="s">
        <v>48</v>
      </c>
      <c r="AR722" s="46" t="s">
        <v>272</v>
      </c>
      <c r="AV722" s="46" t="s">
        <v>255</v>
      </c>
      <c r="AX722" s="46" t="s">
        <v>65</v>
      </c>
      <c r="BD722" s="46" t="s">
        <v>256</v>
      </c>
      <c r="BE722" s="46" t="b">
        <v>1</v>
      </c>
      <c r="BF722" s="46" t="b">
        <v>1</v>
      </c>
      <c r="BH722" s="46" t="b">
        <v>1</v>
      </c>
      <c r="BL722" s="46" t="b">
        <v>1</v>
      </c>
      <c r="BP722" s="46" t="s">
        <v>237</v>
      </c>
      <c r="BQ722" s="46" t="s">
        <v>242</v>
      </c>
      <c r="BR722" s="46" t="s">
        <v>238</v>
      </c>
      <c r="BS722" s="46" t="s">
        <v>1626</v>
      </c>
      <c r="BT722" s="46" t="s">
        <v>111</v>
      </c>
      <c r="BU722" s="46" t="s">
        <v>1652</v>
      </c>
      <c r="BV722" s="46" t="s">
        <v>1649</v>
      </c>
      <c r="BX722" s="46" t="s">
        <v>1897</v>
      </c>
      <c r="BY722" s="46" t="s">
        <v>1898</v>
      </c>
      <c r="CA722" s="46" t="s">
        <v>244</v>
      </c>
      <c r="CB722" s="46" t="s">
        <v>240</v>
      </c>
      <c r="CC722" s="46" t="s">
        <v>3036</v>
      </c>
      <c r="CD722" s="46" t="s">
        <v>237</v>
      </c>
      <c r="CU722" s="46" t="s">
        <v>237</v>
      </c>
      <c r="DA722" s="46" t="s">
        <v>245</v>
      </c>
      <c r="DB722" s="46" t="s">
        <v>265</v>
      </c>
      <c r="DC722" s="46" t="s">
        <v>265</v>
      </c>
      <c r="DD722" s="46" t="s">
        <v>265</v>
      </c>
      <c r="DE722" s="46" t="s">
        <v>265</v>
      </c>
      <c r="DF722" s="46" t="s">
        <v>245</v>
      </c>
      <c r="DG722" s="46" t="s">
        <v>265</v>
      </c>
      <c r="DH722" s="46" t="s">
        <v>247</v>
      </c>
      <c r="DK722" s="46" t="b">
        <f>vw_ET_Dataset_Public[[#This Row],[Event Location:  State PCODE]]=vw_ET_Dataset_Public[[#This Row],[Arrival from: Admin 1 PCODE]]</f>
        <v>1</v>
      </c>
      <c r="DL722" s="46" t="b">
        <f>vw_ET_Dataset_Public[[#This Row],[Event Location:  County PCODE]]=vw_ET_Dataset_Public[[#This Row],[Arrival from: Admin 2 PCODE]]</f>
        <v>1</v>
      </c>
      <c r="DM722" s="46" t="b">
        <f>vw_ET_Dataset_Public[[#This Row],[Event Location:  Payam PCODE]]=vw_ET_Dataset_Public[[#This Row],[Arrival from: Admin 3 PCODE]]</f>
        <v>1</v>
      </c>
      <c r="DN722" s="46" t="s">
        <v>3390</v>
      </c>
    </row>
    <row r="723" spans="1:118" x14ac:dyDescent="0.35">
      <c r="A723" s="46" t="s">
        <v>3068</v>
      </c>
      <c r="B723" s="47">
        <v>44499</v>
      </c>
      <c r="C723" s="47">
        <v>44461</v>
      </c>
      <c r="D723" s="47">
        <v>44499</v>
      </c>
      <c r="E723" s="46" t="s">
        <v>1626</v>
      </c>
      <c r="F723" s="46" t="s">
        <v>111</v>
      </c>
      <c r="G723" s="46" t="s">
        <v>1652</v>
      </c>
      <c r="H723" s="46" t="s">
        <v>1649</v>
      </c>
      <c r="I723" s="46" t="s">
        <v>1870</v>
      </c>
      <c r="J723" s="46" t="s">
        <v>1868</v>
      </c>
      <c r="K723" s="46" t="s">
        <v>3311</v>
      </c>
      <c r="L723" s="46" t="s">
        <v>3069</v>
      </c>
      <c r="M723" s="46">
        <v>8.3260000000000005</v>
      </c>
      <c r="N723" s="46">
        <v>28.899000000000001</v>
      </c>
      <c r="O723" s="46" t="s">
        <v>253</v>
      </c>
      <c r="P723" s="46" t="s">
        <v>233</v>
      </c>
      <c r="Q723" s="46" t="s">
        <v>6</v>
      </c>
      <c r="R723" s="46" t="b">
        <v>1</v>
      </c>
      <c r="V723" s="46">
        <v>98</v>
      </c>
      <c r="W723" s="46">
        <v>510</v>
      </c>
      <c r="X723" s="46">
        <v>37</v>
      </c>
      <c r="Y723" s="46">
        <v>43</v>
      </c>
      <c r="Z723" s="46">
        <v>49</v>
      </c>
      <c r="AA723" s="46">
        <v>60</v>
      </c>
      <c r="AB723" s="46">
        <v>29</v>
      </c>
      <c r="AC723" s="46">
        <v>3</v>
      </c>
      <c r="AD723" s="46">
        <v>43</v>
      </c>
      <c r="AE723" s="46">
        <v>49</v>
      </c>
      <c r="AF723" s="46">
        <v>56</v>
      </c>
      <c r="AG723" s="46">
        <v>99</v>
      </c>
      <c r="AH723" s="46">
        <v>35</v>
      </c>
      <c r="AI723" s="46">
        <v>7</v>
      </c>
      <c r="AJ723" s="46">
        <v>221</v>
      </c>
      <c r="AK723" s="46">
        <v>289</v>
      </c>
      <c r="AL723" s="46">
        <v>172</v>
      </c>
      <c r="AM723" s="46">
        <v>10</v>
      </c>
      <c r="AN723" s="46">
        <v>510</v>
      </c>
      <c r="AO723" s="46" t="s">
        <v>12</v>
      </c>
      <c r="AP723" s="46" t="s">
        <v>48</v>
      </c>
      <c r="AR723" s="46" t="s">
        <v>272</v>
      </c>
      <c r="AV723" s="46" t="s">
        <v>255</v>
      </c>
      <c r="AX723" s="46" t="s">
        <v>65</v>
      </c>
      <c r="BD723" s="46" t="s">
        <v>256</v>
      </c>
      <c r="BE723" s="46" t="b">
        <v>1</v>
      </c>
      <c r="BF723" s="46" t="b">
        <v>1</v>
      </c>
      <c r="BH723" s="46" t="b">
        <v>1</v>
      </c>
      <c r="BL723" s="46" t="b">
        <v>1</v>
      </c>
      <c r="BP723" s="46" t="s">
        <v>237</v>
      </c>
      <c r="BQ723" s="46" t="s">
        <v>242</v>
      </c>
      <c r="BR723" s="46" t="s">
        <v>238</v>
      </c>
      <c r="BS723" s="46" t="s">
        <v>1626</v>
      </c>
      <c r="BT723" s="46" t="s">
        <v>111</v>
      </c>
      <c r="BU723" s="46" t="s">
        <v>1652</v>
      </c>
      <c r="BV723" s="46" t="s">
        <v>1649</v>
      </c>
      <c r="BX723" s="46" t="s">
        <v>1868</v>
      </c>
      <c r="BY723" s="46" t="s">
        <v>1870</v>
      </c>
      <c r="CA723" s="46" t="s">
        <v>244</v>
      </c>
      <c r="CB723" s="46" t="s">
        <v>240</v>
      </c>
      <c r="CC723" s="46" t="s">
        <v>3070</v>
      </c>
      <c r="CD723" s="46" t="s">
        <v>237</v>
      </c>
      <c r="CU723" s="46" t="s">
        <v>237</v>
      </c>
      <c r="DA723" s="46" t="s">
        <v>245</v>
      </c>
      <c r="DB723" s="46" t="s">
        <v>245</v>
      </c>
      <c r="DC723" s="46" t="s">
        <v>245</v>
      </c>
      <c r="DD723" s="46" t="s">
        <v>246</v>
      </c>
      <c r="DE723" s="46" t="s">
        <v>265</v>
      </c>
      <c r="DF723" s="46" t="s">
        <v>245</v>
      </c>
      <c r="DG723" s="46" t="s">
        <v>246</v>
      </c>
      <c r="DH723" s="46" t="s">
        <v>247</v>
      </c>
      <c r="DK723" s="46" t="b">
        <f>vw_ET_Dataset_Public[[#This Row],[Event Location:  State PCODE]]=vw_ET_Dataset_Public[[#This Row],[Arrival from: Admin 1 PCODE]]</f>
        <v>1</v>
      </c>
      <c r="DL723" s="46" t="b">
        <f>vw_ET_Dataset_Public[[#This Row],[Event Location:  County PCODE]]=vw_ET_Dataset_Public[[#This Row],[Arrival from: Admin 2 PCODE]]</f>
        <v>1</v>
      </c>
      <c r="DM723" s="46" t="b">
        <f>vw_ET_Dataset_Public[[#This Row],[Event Location:  Payam PCODE]]=vw_ET_Dataset_Public[[#This Row],[Arrival from: Admin 3 PCODE]]</f>
        <v>1</v>
      </c>
      <c r="DN723" s="46" t="s">
        <v>3390</v>
      </c>
    </row>
    <row r="724" spans="1:118" x14ac:dyDescent="0.35">
      <c r="A724" s="46" t="s">
        <v>3045</v>
      </c>
      <c r="B724" s="47">
        <v>44499</v>
      </c>
      <c r="C724" s="47">
        <v>44465</v>
      </c>
      <c r="D724" s="47">
        <v>44499</v>
      </c>
      <c r="E724" s="46" t="s">
        <v>1626</v>
      </c>
      <c r="F724" s="46" t="s">
        <v>111</v>
      </c>
      <c r="G724" s="46" t="s">
        <v>1652</v>
      </c>
      <c r="H724" s="46" t="s">
        <v>1649</v>
      </c>
      <c r="I724" s="46" t="s">
        <v>1924</v>
      </c>
      <c r="J724" s="46" t="s">
        <v>1923</v>
      </c>
      <c r="K724" s="46" t="s">
        <v>3306</v>
      </c>
      <c r="L724" s="46" t="s">
        <v>3046</v>
      </c>
      <c r="M724" s="46">
        <v>8.0939999999999994</v>
      </c>
      <c r="N724" s="46">
        <v>29.181000000000001</v>
      </c>
      <c r="O724" s="46" t="s">
        <v>253</v>
      </c>
      <c r="P724" s="46" t="s">
        <v>233</v>
      </c>
      <c r="Q724" s="46" t="s">
        <v>6</v>
      </c>
      <c r="R724" s="46" t="b">
        <v>1</v>
      </c>
      <c r="V724" s="46">
        <v>103</v>
      </c>
      <c r="W724" s="46">
        <v>536</v>
      </c>
      <c r="X724" s="46">
        <v>39</v>
      </c>
      <c r="Y724" s="46">
        <v>45</v>
      </c>
      <c r="Z724" s="46">
        <v>51</v>
      </c>
      <c r="AA724" s="46">
        <v>63</v>
      </c>
      <c r="AB724" s="46">
        <v>31</v>
      </c>
      <c r="AC724" s="46">
        <v>5</v>
      </c>
      <c r="AD724" s="46">
        <v>45</v>
      </c>
      <c r="AE724" s="46">
        <v>51</v>
      </c>
      <c r="AF724" s="46">
        <v>58</v>
      </c>
      <c r="AG724" s="46">
        <v>102</v>
      </c>
      <c r="AH724" s="46">
        <v>37</v>
      </c>
      <c r="AI724" s="46">
        <v>9</v>
      </c>
      <c r="AJ724" s="46">
        <v>234</v>
      </c>
      <c r="AK724" s="46">
        <v>302</v>
      </c>
      <c r="AL724" s="46">
        <v>180</v>
      </c>
      <c r="AM724" s="46">
        <v>14</v>
      </c>
      <c r="AN724" s="46">
        <v>536</v>
      </c>
      <c r="AO724" s="46" t="s">
        <v>12</v>
      </c>
      <c r="AP724" s="46" t="s">
        <v>48</v>
      </c>
      <c r="AR724" s="46" t="s">
        <v>272</v>
      </c>
      <c r="AV724" s="46" t="s">
        <v>255</v>
      </c>
      <c r="AX724" s="46" t="s">
        <v>65</v>
      </c>
      <c r="BD724" s="46" t="s">
        <v>256</v>
      </c>
      <c r="BE724" s="46" t="b">
        <v>1</v>
      </c>
      <c r="BF724" s="46" t="b">
        <v>1</v>
      </c>
      <c r="BL724" s="46" t="b">
        <v>1</v>
      </c>
      <c r="BP724" s="46" t="s">
        <v>237</v>
      </c>
      <c r="BQ724" s="46" t="s">
        <v>242</v>
      </c>
      <c r="BR724" s="46" t="s">
        <v>238</v>
      </c>
      <c r="BS724" s="46" t="s">
        <v>1626</v>
      </c>
      <c r="BT724" s="46" t="s">
        <v>111</v>
      </c>
      <c r="BU724" s="46" t="s">
        <v>1652</v>
      </c>
      <c r="BV724" s="46" t="s">
        <v>1649</v>
      </c>
      <c r="BX724" s="46" t="s">
        <v>1923</v>
      </c>
      <c r="BY724" s="46" t="s">
        <v>1924</v>
      </c>
      <c r="CA724" s="46" t="s">
        <v>244</v>
      </c>
      <c r="CB724" s="46" t="s">
        <v>240</v>
      </c>
      <c r="CC724" s="46" t="s">
        <v>3047</v>
      </c>
      <c r="CD724" s="46" t="s">
        <v>237</v>
      </c>
      <c r="CU724" s="46" t="s">
        <v>237</v>
      </c>
      <c r="DA724" s="46" t="s">
        <v>245</v>
      </c>
      <c r="DB724" s="46" t="s">
        <v>245</v>
      </c>
      <c r="DC724" s="46" t="s">
        <v>245</v>
      </c>
      <c r="DD724" s="46" t="s">
        <v>265</v>
      </c>
      <c r="DE724" s="46" t="s">
        <v>265</v>
      </c>
      <c r="DF724" s="46" t="s">
        <v>265</v>
      </c>
      <c r="DG724" s="46" t="s">
        <v>246</v>
      </c>
      <c r="DH724" s="46" t="s">
        <v>247</v>
      </c>
      <c r="DK724" s="46" t="b">
        <f>vw_ET_Dataset_Public[[#This Row],[Event Location:  State PCODE]]=vw_ET_Dataset_Public[[#This Row],[Arrival from: Admin 1 PCODE]]</f>
        <v>1</v>
      </c>
      <c r="DL724" s="46" t="b">
        <f>vw_ET_Dataset_Public[[#This Row],[Event Location:  County PCODE]]=vw_ET_Dataset_Public[[#This Row],[Arrival from: Admin 2 PCODE]]</f>
        <v>1</v>
      </c>
      <c r="DM724" s="46" t="b">
        <f>vw_ET_Dataset_Public[[#This Row],[Event Location:  Payam PCODE]]=vw_ET_Dataset_Public[[#This Row],[Arrival from: Admin 3 PCODE]]</f>
        <v>1</v>
      </c>
      <c r="DN724" s="46" t="s">
        <v>3390</v>
      </c>
    </row>
    <row r="725" spans="1:118" x14ac:dyDescent="0.35">
      <c r="A725" s="46" t="s">
        <v>2971</v>
      </c>
      <c r="B725" s="47">
        <v>44500</v>
      </c>
      <c r="C725" s="47">
        <v>44455</v>
      </c>
      <c r="D725" s="47">
        <v>44500</v>
      </c>
      <c r="E725" s="46" t="s">
        <v>1626</v>
      </c>
      <c r="F725" s="46" t="s">
        <v>111</v>
      </c>
      <c r="G725" s="46" t="s">
        <v>1652</v>
      </c>
      <c r="H725" s="46" t="s">
        <v>1649</v>
      </c>
      <c r="I725" s="46" t="s">
        <v>1653</v>
      </c>
      <c r="J725" s="46" t="s">
        <v>1650</v>
      </c>
      <c r="K725" s="46" t="s">
        <v>1864</v>
      </c>
      <c r="L725" s="46" t="s">
        <v>1865</v>
      </c>
      <c r="M725" s="46">
        <v>8.1333303449999992</v>
      </c>
      <c r="N725" s="46">
        <v>28.616699220000001</v>
      </c>
      <c r="O725" s="46" t="s">
        <v>253</v>
      </c>
      <c r="P725" s="46" t="s">
        <v>271</v>
      </c>
      <c r="Q725" s="46" t="s">
        <v>6</v>
      </c>
      <c r="R725" s="46" t="b">
        <v>1</v>
      </c>
      <c r="S725" s="46" t="b">
        <v>0</v>
      </c>
      <c r="T725" s="46" t="b">
        <v>0</v>
      </c>
      <c r="U725" s="46" t="b">
        <v>0</v>
      </c>
      <c r="V725" s="46">
        <v>128</v>
      </c>
      <c r="W725" s="46">
        <v>678</v>
      </c>
      <c r="X725" s="46">
        <v>56</v>
      </c>
      <c r="Y725" s="46">
        <v>49</v>
      </c>
      <c r="Z725" s="46">
        <v>97</v>
      </c>
      <c r="AA725" s="46">
        <v>81</v>
      </c>
      <c r="AB725" s="46">
        <v>31</v>
      </c>
      <c r="AC725" s="46">
        <v>12</v>
      </c>
      <c r="AD725" s="46">
        <v>27</v>
      </c>
      <c r="AE725" s="46">
        <v>52</v>
      </c>
      <c r="AF725" s="46">
        <v>86</v>
      </c>
      <c r="AG725" s="46">
        <v>126</v>
      </c>
      <c r="AH725" s="46">
        <v>48</v>
      </c>
      <c r="AI725" s="46">
        <v>13</v>
      </c>
      <c r="AJ725" s="46">
        <v>326</v>
      </c>
      <c r="AK725" s="46">
        <v>352</v>
      </c>
      <c r="AL725" s="46">
        <v>184</v>
      </c>
      <c r="AM725" s="46">
        <v>25</v>
      </c>
      <c r="AN725" s="46">
        <v>678</v>
      </c>
      <c r="AO725" s="46" t="s">
        <v>12</v>
      </c>
      <c r="AP725" s="46" t="s">
        <v>48</v>
      </c>
      <c r="AR725" s="46" t="s">
        <v>272</v>
      </c>
      <c r="AV725" s="46" t="s">
        <v>255</v>
      </c>
      <c r="AX725" s="46" t="s">
        <v>65</v>
      </c>
      <c r="BD725" s="46" t="s">
        <v>256</v>
      </c>
      <c r="BE725" s="46" t="b">
        <v>1</v>
      </c>
      <c r="BF725" s="46" t="b">
        <v>1</v>
      </c>
      <c r="BG725" s="46" t="b">
        <v>0</v>
      </c>
      <c r="BH725" s="46" t="b">
        <v>0</v>
      </c>
      <c r="BI725" s="46" t="b">
        <v>0</v>
      </c>
      <c r="BJ725" s="46" t="b">
        <v>0</v>
      </c>
      <c r="BK725" s="46" t="b">
        <v>0</v>
      </c>
      <c r="BL725" s="46" t="b">
        <v>1</v>
      </c>
      <c r="BM725" s="46" t="b">
        <v>0</v>
      </c>
      <c r="BO725" s="46" t="b">
        <v>0</v>
      </c>
      <c r="BP725" s="46" t="s">
        <v>237</v>
      </c>
      <c r="BQ725" s="46" t="s">
        <v>242</v>
      </c>
      <c r="BR725" s="46" t="s">
        <v>238</v>
      </c>
      <c r="BS725" s="46" t="s">
        <v>1626</v>
      </c>
      <c r="BT725" s="46" t="s">
        <v>111</v>
      </c>
      <c r="BU725" s="46" t="s">
        <v>1652</v>
      </c>
      <c r="BV725" s="46" t="s">
        <v>1649</v>
      </c>
      <c r="BX725" s="46" t="s">
        <v>1650</v>
      </c>
      <c r="BY725" s="46" t="s">
        <v>1653</v>
      </c>
      <c r="CA725" s="46" t="s">
        <v>1864</v>
      </c>
      <c r="CB725" s="46" t="s">
        <v>1865</v>
      </c>
      <c r="CC725" s="46" t="s">
        <v>1650</v>
      </c>
      <c r="CD725" s="46" t="s">
        <v>237</v>
      </c>
      <c r="CU725" s="46" t="s">
        <v>237</v>
      </c>
      <c r="DA725" s="46" t="s">
        <v>245</v>
      </c>
      <c r="DB725" s="46" t="s">
        <v>265</v>
      </c>
      <c r="DC725" s="46" t="s">
        <v>265</v>
      </c>
      <c r="DD725" s="46" t="s">
        <v>246</v>
      </c>
      <c r="DE725" s="46" t="s">
        <v>265</v>
      </c>
      <c r="DF725" s="46" t="s">
        <v>245</v>
      </c>
      <c r="DG725" s="46" t="s">
        <v>246</v>
      </c>
      <c r="DH725" s="46" t="s">
        <v>247</v>
      </c>
      <c r="DK725" s="46" t="b">
        <f>vw_ET_Dataset_Public[[#This Row],[Event Location:  State PCODE]]=vw_ET_Dataset_Public[[#This Row],[Arrival from: Admin 1 PCODE]]</f>
        <v>1</v>
      </c>
      <c r="DL725" s="46" t="b">
        <f>vw_ET_Dataset_Public[[#This Row],[Event Location:  County PCODE]]=vw_ET_Dataset_Public[[#This Row],[Arrival from: Admin 2 PCODE]]</f>
        <v>1</v>
      </c>
      <c r="DM725" s="46" t="b">
        <f>vw_ET_Dataset_Public[[#This Row],[Event Location:  Payam PCODE]]=vw_ET_Dataset_Public[[#This Row],[Arrival from: Admin 3 PCODE]]</f>
        <v>1</v>
      </c>
      <c r="DN725" s="46" t="s">
        <v>3390</v>
      </c>
    </row>
    <row r="726" spans="1:118" x14ac:dyDescent="0.35">
      <c r="A726" s="46" t="s">
        <v>2611</v>
      </c>
      <c r="B726" s="47">
        <v>44500</v>
      </c>
      <c r="C726" s="47">
        <v>44473</v>
      </c>
      <c r="D726" s="47">
        <v>44473</v>
      </c>
      <c r="E726" s="46" t="s">
        <v>841</v>
      </c>
      <c r="F726" s="46" t="s">
        <v>57</v>
      </c>
      <c r="G726" s="46" t="s">
        <v>987</v>
      </c>
      <c r="H726" s="46" t="s">
        <v>99</v>
      </c>
      <c r="I726" s="46" t="s">
        <v>2613</v>
      </c>
      <c r="J726" s="46" t="s">
        <v>2612</v>
      </c>
      <c r="K726" s="46" t="s">
        <v>2614</v>
      </c>
      <c r="L726" s="46" t="s">
        <v>2612</v>
      </c>
      <c r="M726" s="46">
        <v>8.4668030000000005</v>
      </c>
      <c r="N726" s="46">
        <v>30.103466999999998</v>
      </c>
      <c r="O726" s="46" t="s">
        <v>253</v>
      </c>
      <c r="P726" s="46" t="s">
        <v>233</v>
      </c>
      <c r="Q726" s="46" t="s">
        <v>6</v>
      </c>
      <c r="R726" s="46" t="b">
        <v>0</v>
      </c>
      <c r="S726" s="46" t="b">
        <v>0</v>
      </c>
      <c r="T726" s="46" t="b">
        <v>0</v>
      </c>
      <c r="U726" s="46" t="b">
        <v>1</v>
      </c>
      <c r="V726" s="46">
        <v>53</v>
      </c>
      <c r="W726" s="46">
        <v>318</v>
      </c>
      <c r="X726" s="46">
        <v>26</v>
      </c>
      <c r="Y726" s="46">
        <v>21</v>
      </c>
      <c r="Z726" s="46">
        <v>25</v>
      </c>
      <c r="AA726" s="46">
        <v>18</v>
      </c>
      <c r="AB726" s="46">
        <v>15</v>
      </c>
      <c r="AC726" s="46">
        <v>7</v>
      </c>
      <c r="AD726" s="46">
        <v>38</v>
      </c>
      <c r="AE726" s="46">
        <v>45</v>
      </c>
      <c r="AF726" s="46">
        <v>59</v>
      </c>
      <c r="AG726" s="46">
        <v>34</v>
      </c>
      <c r="AH726" s="46">
        <v>18</v>
      </c>
      <c r="AI726" s="46">
        <v>12</v>
      </c>
      <c r="AJ726" s="46">
        <v>112</v>
      </c>
      <c r="AK726" s="46">
        <v>206</v>
      </c>
      <c r="AL726" s="46">
        <v>130</v>
      </c>
      <c r="AM726" s="46">
        <v>19</v>
      </c>
      <c r="AN726" s="46">
        <v>318</v>
      </c>
      <c r="AO726" s="46" t="s">
        <v>12</v>
      </c>
      <c r="AP726" s="46" t="s">
        <v>48</v>
      </c>
      <c r="AR726" s="46" t="s">
        <v>272</v>
      </c>
      <c r="AV726" s="46" t="s">
        <v>255</v>
      </c>
      <c r="AX726" s="46" t="s">
        <v>65</v>
      </c>
      <c r="BD726" s="46" t="s">
        <v>256</v>
      </c>
      <c r="BE726" s="46" t="b">
        <v>0</v>
      </c>
      <c r="BF726" s="46" t="b">
        <v>0</v>
      </c>
      <c r="BG726" s="46" t="b">
        <v>0</v>
      </c>
      <c r="BH726" s="46" t="b">
        <v>0</v>
      </c>
      <c r="BI726" s="46" t="b">
        <v>0</v>
      </c>
      <c r="BJ726" s="46" t="b">
        <v>0</v>
      </c>
      <c r="BK726" s="46" t="b">
        <v>0</v>
      </c>
      <c r="BL726" s="46" t="b">
        <v>0</v>
      </c>
      <c r="BM726" s="46" t="b">
        <v>0</v>
      </c>
      <c r="BO726" s="46" t="b">
        <v>1</v>
      </c>
      <c r="BP726" s="46" t="s">
        <v>237</v>
      </c>
      <c r="BQ726" s="46" t="s">
        <v>242</v>
      </c>
      <c r="BR726" s="46" t="s">
        <v>238</v>
      </c>
      <c r="BS726" s="46" t="s">
        <v>841</v>
      </c>
      <c r="BT726" s="46" t="s">
        <v>57</v>
      </c>
      <c r="BU726" s="46" t="s">
        <v>987</v>
      </c>
      <c r="BV726" s="46" t="s">
        <v>99</v>
      </c>
      <c r="BX726" s="46" t="s">
        <v>2612</v>
      </c>
      <c r="BY726" s="46" t="s">
        <v>2613</v>
      </c>
      <c r="CA726" s="46" t="s">
        <v>244</v>
      </c>
      <c r="CB726" s="46" t="s">
        <v>240</v>
      </c>
      <c r="CC726" s="46" t="s">
        <v>2615</v>
      </c>
      <c r="CD726" s="46" t="s">
        <v>237</v>
      </c>
      <c r="CU726" s="46" t="s">
        <v>264</v>
      </c>
      <c r="DA726" s="46" t="s">
        <v>265</v>
      </c>
      <c r="DB726" s="46" t="s">
        <v>245</v>
      </c>
      <c r="DC726" s="46" t="s">
        <v>265</v>
      </c>
      <c r="DD726" s="46" t="s">
        <v>246</v>
      </c>
      <c r="DE726" s="46" t="s">
        <v>245</v>
      </c>
      <c r="DF726" s="46" t="s">
        <v>265</v>
      </c>
      <c r="DG726" s="46" t="s">
        <v>246</v>
      </c>
      <c r="DH726" s="46" t="s">
        <v>247</v>
      </c>
      <c r="DK726" s="46" t="b">
        <f>vw_ET_Dataset_Public[[#This Row],[Event Location:  State PCODE]]=vw_ET_Dataset_Public[[#This Row],[Arrival from: Admin 1 PCODE]]</f>
        <v>1</v>
      </c>
      <c r="DL726" s="46" t="b">
        <f>vw_ET_Dataset_Public[[#This Row],[Event Location:  County PCODE]]=vw_ET_Dataset_Public[[#This Row],[Arrival from: Admin 2 PCODE]]</f>
        <v>1</v>
      </c>
      <c r="DM726" s="46" t="b">
        <f>vw_ET_Dataset_Public[[#This Row],[Event Location:  Payam PCODE]]=vw_ET_Dataset_Public[[#This Row],[Arrival from: Admin 3 PCODE]]</f>
        <v>1</v>
      </c>
      <c r="DN726" s="46" t="s">
        <v>3390</v>
      </c>
    </row>
    <row r="727" spans="1:118" x14ac:dyDescent="0.35">
      <c r="A727" s="46" t="s">
        <v>2608</v>
      </c>
      <c r="B727" s="47">
        <v>44500</v>
      </c>
      <c r="C727" s="47">
        <v>44474</v>
      </c>
      <c r="D727" s="47">
        <v>44474</v>
      </c>
      <c r="E727" s="46" t="s">
        <v>841</v>
      </c>
      <c r="F727" s="46" t="s">
        <v>57</v>
      </c>
      <c r="G727" s="46" t="s">
        <v>987</v>
      </c>
      <c r="H727" s="46" t="s">
        <v>99</v>
      </c>
      <c r="I727" s="46" t="s">
        <v>1003</v>
      </c>
      <c r="J727" s="46" t="s">
        <v>1002</v>
      </c>
      <c r="K727" s="46" t="s">
        <v>1009</v>
      </c>
      <c r="L727" s="46" t="s">
        <v>1010</v>
      </c>
      <c r="M727" s="46">
        <v>8.6772222219999993</v>
      </c>
      <c r="N727" s="46">
        <v>29.965277780000001</v>
      </c>
      <c r="O727" s="46" t="s">
        <v>253</v>
      </c>
      <c r="P727" s="46" t="s">
        <v>233</v>
      </c>
      <c r="Q727" s="46" t="s">
        <v>6</v>
      </c>
      <c r="U727" s="46" t="b">
        <v>1</v>
      </c>
      <c r="V727" s="46">
        <v>63</v>
      </c>
      <c r="W727" s="46">
        <v>378</v>
      </c>
      <c r="X727" s="46">
        <v>26</v>
      </c>
      <c r="Y727" s="46">
        <v>20</v>
      </c>
      <c r="Z727" s="46">
        <v>25</v>
      </c>
      <c r="AA727" s="46">
        <v>21</v>
      </c>
      <c r="AB727" s="46">
        <v>13</v>
      </c>
      <c r="AC727" s="46">
        <v>10</v>
      </c>
      <c r="AD727" s="46">
        <v>40</v>
      </c>
      <c r="AE727" s="46">
        <v>59</v>
      </c>
      <c r="AF727" s="46">
        <v>69</v>
      </c>
      <c r="AG727" s="46">
        <v>42</v>
      </c>
      <c r="AH727" s="46">
        <v>28</v>
      </c>
      <c r="AI727" s="46">
        <v>25</v>
      </c>
      <c r="AJ727" s="46">
        <v>115</v>
      </c>
      <c r="AK727" s="46">
        <v>263</v>
      </c>
      <c r="AL727" s="46">
        <v>145</v>
      </c>
      <c r="AM727" s="46">
        <v>35</v>
      </c>
      <c r="AN727" s="46">
        <v>378</v>
      </c>
      <c r="AO727" s="46" t="s">
        <v>12</v>
      </c>
      <c r="AP727" s="46" t="s">
        <v>48</v>
      </c>
      <c r="AR727" s="46" t="s">
        <v>272</v>
      </c>
      <c r="AV727" s="46" t="s">
        <v>255</v>
      </c>
      <c r="AX727" s="46" t="s">
        <v>65</v>
      </c>
      <c r="BD727" s="46" t="s">
        <v>256</v>
      </c>
      <c r="BO727" s="46" t="b">
        <v>1</v>
      </c>
      <c r="BP727" s="46" t="s">
        <v>237</v>
      </c>
      <c r="BQ727" s="46" t="s">
        <v>242</v>
      </c>
      <c r="BR727" s="46" t="s">
        <v>238</v>
      </c>
      <c r="BS727" s="46" t="s">
        <v>841</v>
      </c>
      <c r="BT727" s="46" t="s">
        <v>57</v>
      </c>
      <c r="BU727" s="46" t="s">
        <v>987</v>
      </c>
      <c r="BV727" s="46" t="s">
        <v>99</v>
      </c>
      <c r="BX727" s="46" t="s">
        <v>1002</v>
      </c>
      <c r="BY727" s="46" t="s">
        <v>1003</v>
      </c>
      <c r="CA727" s="46" t="s">
        <v>1013</v>
      </c>
      <c r="CB727" s="46" t="s">
        <v>1014</v>
      </c>
      <c r="CC727" s="46" t="s">
        <v>1002</v>
      </c>
      <c r="CD727" s="46" t="s">
        <v>237</v>
      </c>
      <c r="CU727" s="46" t="s">
        <v>264</v>
      </c>
      <c r="DA727" s="46" t="s">
        <v>265</v>
      </c>
      <c r="DB727" s="46" t="s">
        <v>246</v>
      </c>
      <c r="DC727" s="46" t="s">
        <v>265</v>
      </c>
      <c r="DD727" s="46" t="s">
        <v>246</v>
      </c>
      <c r="DE727" s="46" t="s">
        <v>265</v>
      </c>
      <c r="DF727" s="46" t="s">
        <v>265</v>
      </c>
      <c r="DG727" s="46" t="s">
        <v>246</v>
      </c>
      <c r="DH727" s="46" t="s">
        <v>247</v>
      </c>
      <c r="DK727" s="46" t="b">
        <f>vw_ET_Dataset_Public[[#This Row],[Event Location:  State PCODE]]=vw_ET_Dataset_Public[[#This Row],[Arrival from: Admin 1 PCODE]]</f>
        <v>1</v>
      </c>
      <c r="DL727" s="46" t="b">
        <f>vw_ET_Dataset_Public[[#This Row],[Event Location:  County PCODE]]=vw_ET_Dataset_Public[[#This Row],[Arrival from: Admin 2 PCODE]]</f>
        <v>1</v>
      </c>
      <c r="DM727" s="46" t="b">
        <f>vw_ET_Dataset_Public[[#This Row],[Event Location:  Payam PCODE]]=vw_ET_Dataset_Public[[#This Row],[Arrival from: Admin 3 PCODE]]</f>
        <v>1</v>
      </c>
      <c r="DN727" s="46" t="s">
        <v>3390</v>
      </c>
    </row>
    <row r="728" spans="1:118" x14ac:dyDescent="0.35">
      <c r="A728" s="46" t="s">
        <v>2622</v>
      </c>
      <c r="B728" s="47">
        <v>44500</v>
      </c>
      <c r="C728" s="47">
        <v>44486</v>
      </c>
      <c r="D728" s="47">
        <v>44486</v>
      </c>
      <c r="E728" s="46" t="s">
        <v>841</v>
      </c>
      <c r="F728" s="46" t="s">
        <v>57</v>
      </c>
      <c r="G728" s="46" t="s">
        <v>1137</v>
      </c>
      <c r="H728" s="46" t="s">
        <v>101</v>
      </c>
      <c r="I728" s="46" t="s">
        <v>2624</v>
      </c>
      <c r="J728" s="46" t="s">
        <v>2623</v>
      </c>
      <c r="K728" s="46" t="s">
        <v>2625</v>
      </c>
      <c r="L728" s="46" t="s">
        <v>2626</v>
      </c>
      <c r="M728" s="46">
        <v>8.3218999999999994</v>
      </c>
      <c r="N728" s="46">
        <v>30.076032999999999</v>
      </c>
      <c r="O728" s="46" t="s">
        <v>253</v>
      </c>
      <c r="P728" s="46" t="s">
        <v>233</v>
      </c>
      <c r="Q728" s="46" t="s">
        <v>6</v>
      </c>
      <c r="R728" s="46" t="b">
        <v>0</v>
      </c>
      <c r="S728" s="46" t="b">
        <v>0</v>
      </c>
      <c r="T728" s="46" t="b">
        <v>0</v>
      </c>
      <c r="U728" s="46" t="b">
        <v>1</v>
      </c>
      <c r="V728" s="46">
        <v>34</v>
      </c>
      <c r="W728" s="46">
        <v>204</v>
      </c>
      <c r="X728" s="46">
        <v>15</v>
      </c>
      <c r="Y728" s="46">
        <v>16</v>
      </c>
      <c r="Z728" s="46">
        <v>12</v>
      </c>
      <c r="AA728" s="46">
        <v>17</v>
      </c>
      <c r="AB728" s="46">
        <v>11</v>
      </c>
      <c r="AC728" s="46">
        <v>3</v>
      </c>
      <c r="AD728" s="46">
        <v>19</v>
      </c>
      <c r="AE728" s="46">
        <v>23</v>
      </c>
      <c r="AF728" s="46">
        <v>15</v>
      </c>
      <c r="AG728" s="46">
        <v>35</v>
      </c>
      <c r="AH728" s="46">
        <v>28</v>
      </c>
      <c r="AI728" s="46">
        <v>10</v>
      </c>
      <c r="AJ728" s="46">
        <v>74</v>
      </c>
      <c r="AK728" s="46">
        <v>130</v>
      </c>
      <c r="AL728" s="46">
        <v>73</v>
      </c>
      <c r="AM728" s="46">
        <v>13</v>
      </c>
      <c r="AN728" s="46">
        <v>204</v>
      </c>
      <c r="AO728" s="46" t="s">
        <v>13</v>
      </c>
      <c r="AP728" s="46" t="s">
        <v>48</v>
      </c>
      <c r="AR728" s="46" t="s">
        <v>272</v>
      </c>
      <c r="AV728" s="46" t="s">
        <v>255</v>
      </c>
      <c r="AX728" s="46" t="s">
        <v>65</v>
      </c>
      <c r="BD728" s="46" t="s">
        <v>256</v>
      </c>
      <c r="BE728" s="46" t="b">
        <v>0</v>
      </c>
      <c r="BF728" s="46" t="b">
        <v>0</v>
      </c>
      <c r="BG728" s="46" t="b">
        <v>0</v>
      </c>
      <c r="BH728" s="46" t="b">
        <v>0</v>
      </c>
      <c r="BI728" s="46" t="b">
        <v>0</v>
      </c>
      <c r="BJ728" s="46" t="b">
        <v>0</v>
      </c>
      <c r="BK728" s="46" t="b">
        <v>0</v>
      </c>
      <c r="BL728" s="46" t="b">
        <v>0</v>
      </c>
      <c r="BM728" s="46" t="b">
        <v>0</v>
      </c>
      <c r="BO728" s="46" t="b">
        <v>1</v>
      </c>
      <c r="BP728" s="46" t="s">
        <v>237</v>
      </c>
      <c r="BQ728" s="46" t="s">
        <v>242</v>
      </c>
      <c r="BR728" s="46" t="s">
        <v>238</v>
      </c>
      <c r="BS728" s="46" t="s">
        <v>841</v>
      </c>
      <c r="BT728" s="46" t="s">
        <v>57</v>
      </c>
      <c r="BU728" s="46" t="s">
        <v>1137</v>
      </c>
      <c r="BV728" s="46" t="s">
        <v>101</v>
      </c>
      <c r="BX728" s="46" t="s">
        <v>2623</v>
      </c>
      <c r="BY728" s="46" t="s">
        <v>2624</v>
      </c>
      <c r="CA728" s="46" t="s">
        <v>2627</v>
      </c>
      <c r="CB728" s="46" t="s">
        <v>1625</v>
      </c>
      <c r="CC728" s="46" t="s">
        <v>2623</v>
      </c>
      <c r="CD728" s="46" t="s">
        <v>237</v>
      </c>
      <c r="CU728" s="46" t="s">
        <v>264</v>
      </c>
      <c r="DA728" s="46" t="s">
        <v>246</v>
      </c>
      <c r="DB728" s="46" t="s">
        <v>246</v>
      </c>
      <c r="DC728" s="46" t="s">
        <v>246</v>
      </c>
      <c r="DD728" s="46" t="s">
        <v>246</v>
      </c>
      <c r="DE728" s="46" t="s">
        <v>246</v>
      </c>
      <c r="DF728" s="46" t="s">
        <v>246</v>
      </c>
      <c r="DG728" s="46" t="s">
        <v>246</v>
      </c>
      <c r="DH728" s="46" t="s">
        <v>247</v>
      </c>
      <c r="DK728" s="46" t="b">
        <f>vw_ET_Dataset_Public[[#This Row],[Event Location:  State PCODE]]=vw_ET_Dataset_Public[[#This Row],[Arrival from: Admin 1 PCODE]]</f>
        <v>1</v>
      </c>
      <c r="DL728" s="46" t="b">
        <f>vw_ET_Dataset_Public[[#This Row],[Event Location:  County PCODE]]=vw_ET_Dataset_Public[[#This Row],[Arrival from: Admin 2 PCODE]]</f>
        <v>1</v>
      </c>
      <c r="DM728" s="46" t="b">
        <f>vw_ET_Dataset_Public[[#This Row],[Event Location:  Payam PCODE]]=vw_ET_Dataset_Public[[#This Row],[Arrival from: Admin 3 PCODE]]</f>
        <v>1</v>
      </c>
      <c r="DN728" s="46" t="s">
        <v>3390</v>
      </c>
    </row>
    <row r="729" spans="1:118" x14ac:dyDescent="0.35">
      <c r="A729" s="46" t="s">
        <v>2609</v>
      </c>
      <c r="B729" s="47">
        <v>44500</v>
      </c>
      <c r="C729" s="47">
        <v>44495</v>
      </c>
      <c r="D729" s="47">
        <v>44495</v>
      </c>
      <c r="E729" s="46" t="s">
        <v>841</v>
      </c>
      <c r="F729" s="46" t="s">
        <v>57</v>
      </c>
      <c r="G729" s="46" t="s">
        <v>987</v>
      </c>
      <c r="H729" s="46" t="s">
        <v>99</v>
      </c>
      <c r="I729" s="46" t="s">
        <v>1003</v>
      </c>
      <c r="J729" s="46" t="s">
        <v>1002</v>
      </c>
      <c r="K729" s="46" t="s">
        <v>1017</v>
      </c>
      <c r="L729" s="46" t="s">
        <v>1018</v>
      </c>
      <c r="M729" s="46">
        <v>8.7838826999999995</v>
      </c>
      <c r="N729" s="46">
        <v>29.936332100000001</v>
      </c>
      <c r="O729" s="46" t="s">
        <v>253</v>
      </c>
      <c r="P729" s="46" t="s">
        <v>233</v>
      </c>
      <c r="Q729" s="46" t="s">
        <v>6</v>
      </c>
      <c r="U729" s="46" t="b">
        <v>1</v>
      </c>
      <c r="V729" s="46">
        <v>72</v>
      </c>
      <c r="W729" s="46">
        <v>486</v>
      </c>
      <c r="X729" s="46">
        <v>39</v>
      </c>
      <c r="Y729" s="46">
        <v>43</v>
      </c>
      <c r="Z729" s="46">
        <v>60</v>
      </c>
      <c r="AA729" s="46">
        <v>38</v>
      </c>
      <c r="AB729" s="46">
        <v>29</v>
      </c>
      <c r="AC729" s="46">
        <v>19</v>
      </c>
      <c r="AD729" s="46">
        <v>41</v>
      </c>
      <c r="AE729" s="46">
        <v>51</v>
      </c>
      <c r="AF729" s="46">
        <v>71</v>
      </c>
      <c r="AG729" s="46">
        <v>40</v>
      </c>
      <c r="AH729" s="46">
        <v>35</v>
      </c>
      <c r="AI729" s="46">
        <v>20</v>
      </c>
      <c r="AJ729" s="46">
        <v>228</v>
      </c>
      <c r="AK729" s="46">
        <v>258</v>
      </c>
      <c r="AL729" s="46">
        <v>174</v>
      </c>
      <c r="AM729" s="46">
        <v>39</v>
      </c>
      <c r="AN729" s="46">
        <v>486</v>
      </c>
      <c r="AO729" s="46" t="s">
        <v>12</v>
      </c>
      <c r="AP729" s="46" t="s">
        <v>48</v>
      </c>
      <c r="AR729" s="46" t="s">
        <v>272</v>
      </c>
      <c r="AV729" s="46" t="s">
        <v>255</v>
      </c>
      <c r="AX729" s="46" t="s">
        <v>65</v>
      </c>
      <c r="BD729" s="46" t="s">
        <v>256</v>
      </c>
      <c r="BO729" s="46" t="b">
        <v>1</v>
      </c>
      <c r="BP729" s="46" t="s">
        <v>237</v>
      </c>
      <c r="BQ729" s="46" t="s">
        <v>242</v>
      </c>
      <c r="BR729" s="46" t="s">
        <v>238</v>
      </c>
      <c r="BS729" s="46" t="s">
        <v>841</v>
      </c>
      <c r="BT729" s="46" t="s">
        <v>57</v>
      </c>
      <c r="BU729" s="46" t="s">
        <v>987</v>
      </c>
      <c r="BV729" s="46" t="s">
        <v>99</v>
      </c>
      <c r="BX729" s="46" t="s">
        <v>1002</v>
      </c>
      <c r="BY729" s="46" t="s">
        <v>1003</v>
      </c>
      <c r="CA729" s="46" t="s">
        <v>1446</v>
      </c>
      <c r="CB729" s="46" t="s">
        <v>1445</v>
      </c>
      <c r="CC729" s="46" t="s">
        <v>1002</v>
      </c>
      <c r="CD729" s="46" t="s">
        <v>237</v>
      </c>
      <c r="CU729" s="46" t="s">
        <v>264</v>
      </c>
      <c r="DA729" s="46" t="s">
        <v>265</v>
      </c>
      <c r="DB729" s="46" t="s">
        <v>245</v>
      </c>
      <c r="DC729" s="46" t="s">
        <v>265</v>
      </c>
      <c r="DD729" s="46" t="s">
        <v>246</v>
      </c>
      <c r="DE729" s="46" t="s">
        <v>246</v>
      </c>
      <c r="DF729" s="46" t="s">
        <v>265</v>
      </c>
      <c r="DG729" s="46" t="s">
        <v>246</v>
      </c>
      <c r="DH729" s="46" t="s">
        <v>247</v>
      </c>
      <c r="DK729" s="46" t="b">
        <f>vw_ET_Dataset_Public[[#This Row],[Event Location:  State PCODE]]=vw_ET_Dataset_Public[[#This Row],[Arrival from: Admin 1 PCODE]]</f>
        <v>1</v>
      </c>
      <c r="DL729" s="46" t="b">
        <f>vw_ET_Dataset_Public[[#This Row],[Event Location:  County PCODE]]=vw_ET_Dataset_Public[[#This Row],[Arrival from: Admin 2 PCODE]]</f>
        <v>1</v>
      </c>
      <c r="DM729" s="46" t="b">
        <f>vw_ET_Dataset_Public[[#This Row],[Event Location:  Payam PCODE]]=vw_ET_Dataset_Public[[#This Row],[Arrival from: Admin 3 PCODE]]</f>
        <v>1</v>
      </c>
      <c r="DN729" s="46" t="s">
        <v>3390</v>
      </c>
    </row>
    <row r="730" spans="1:118" x14ac:dyDescent="0.35">
      <c r="A730" s="46" t="s">
        <v>2616</v>
      </c>
      <c r="B730" s="47">
        <v>44500</v>
      </c>
      <c r="C730" s="47">
        <v>44497</v>
      </c>
      <c r="D730" s="47">
        <v>44497</v>
      </c>
      <c r="E730" s="46" t="s">
        <v>841</v>
      </c>
      <c r="F730" s="46" t="s">
        <v>57</v>
      </c>
      <c r="G730" s="46" t="s">
        <v>987</v>
      </c>
      <c r="H730" s="46" t="s">
        <v>99</v>
      </c>
      <c r="I730" s="46" t="s">
        <v>2618</v>
      </c>
      <c r="J730" s="46" t="s">
        <v>2617</v>
      </c>
      <c r="K730" s="46" t="s">
        <v>2619</v>
      </c>
      <c r="L730" s="46" t="s">
        <v>2620</v>
      </c>
      <c r="M730" s="46">
        <v>8.4498253160000001</v>
      </c>
      <c r="N730" s="46">
        <v>30.023125310000001</v>
      </c>
      <c r="O730" s="46" t="s">
        <v>253</v>
      </c>
      <c r="P730" s="46" t="s">
        <v>233</v>
      </c>
      <c r="Q730" s="46" t="s">
        <v>6</v>
      </c>
      <c r="R730" s="46" t="b">
        <v>0</v>
      </c>
      <c r="S730" s="46" t="b">
        <v>0</v>
      </c>
      <c r="T730" s="46" t="b">
        <v>0</v>
      </c>
      <c r="U730" s="46" t="b">
        <v>1</v>
      </c>
      <c r="V730" s="46">
        <v>143</v>
      </c>
      <c r="W730" s="46">
        <v>858</v>
      </c>
      <c r="X730" s="46">
        <v>74</v>
      </c>
      <c r="Y730" s="46">
        <v>63</v>
      </c>
      <c r="Z730" s="46">
        <v>146</v>
      </c>
      <c r="AA730" s="46">
        <v>42</v>
      </c>
      <c r="AB730" s="46">
        <v>36</v>
      </c>
      <c r="AC730" s="46">
        <v>30</v>
      </c>
      <c r="AD730" s="46">
        <v>86</v>
      </c>
      <c r="AE730" s="46">
        <v>73</v>
      </c>
      <c r="AF730" s="46">
        <v>183</v>
      </c>
      <c r="AG730" s="46">
        <v>56</v>
      </c>
      <c r="AH730" s="46">
        <v>37</v>
      </c>
      <c r="AI730" s="46">
        <v>32</v>
      </c>
      <c r="AJ730" s="46">
        <v>391</v>
      </c>
      <c r="AK730" s="46">
        <v>467</v>
      </c>
      <c r="AL730" s="46">
        <v>296</v>
      </c>
      <c r="AM730" s="46">
        <v>62</v>
      </c>
      <c r="AN730" s="46">
        <v>858</v>
      </c>
      <c r="AO730" s="46" t="s">
        <v>12</v>
      </c>
      <c r="AP730" s="46" t="s">
        <v>48</v>
      </c>
      <c r="AR730" s="46" t="s">
        <v>272</v>
      </c>
      <c r="AV730" s="46" t="s">
        <v>255</v>
      </c>
      <c r="AX730" s="46" t="s">
        <v>65</v>
      </c>
      <c r="BD730" s="46" t="s">
        <v>256</v>
      </c>
      <c r="BE730" s="46" t="b">
        <v>0</v>
      </c>
      <c r="BF730" s="46" t="b">
        <v>0</v>
      </c>
      <c r="BG730" s="46" t="b">
        <v>0</v>
      </c>
      <c r="BH730" s="46" t="b">
        <v>0</v>
      </c>
      <c r="BI730" s="46" t="b">
        <v>0</v>
      </c>
      <c r="BJ730" s="46" t="b">
        <v>0</v>
      </c>
      <c r="BK730" s="46" t="b">
        <v>0</v>
      </c>
      <c r="BL730" s="46" t="b">
        <v>0</v>
      </c>
      <c r="BM730" s="46" t="b">
        <v>0</v>
      </c>
      <c r="BO730" s="46" t="b">
        <v>1</v>
      </c>
      <c r="BP730" s="46" t="s">
        <v>237</v>
      </c>
      <c r="BQ730" s="46" t="s">
        <v>242</v>
      </c>
      <c r="BR730" s="46" t="s">
        <v>238</v>
      </c>
      <c r="BS730" s="46" t="s">
        <v>841</v>
      </c>
      <c r="BT730" s="46" t="s">
        <v>57</v>
      </c>
      <c r="BU730" s="46" t="s">
        <v>987</v>
      </c>
      <c r="BV730" s="46" t="s">
        <v>99</v>
      </c>
      <c r="BX730" s="46" t="s">
        <v>2617</v>
      </c>
      <c r="BY730" s="46" t="s">
        <v>2618</v>
      </c>
      <c r="CA730" s="46" t="s">
        <v>2621</v>
      </c>
      <c r="CB730" s="46" t="s">
        <v>1512</v>
      </c>
      <c r="CC730" s="46" t="s">
        <v>2617</v>
      </c>
      <c r="CD730" s="46" t="s">
        <v>237</v>
      </c>
      <c r="CU730" s="46" t="s">
        <v>264</v>
      </c>
      <c r="DA730" s="46" t="s">
        <v>246</v>
      </c>
      <c r="DB730" s="46" t="s">
        <v>246</v>
      </c>
      <c r="DC730" s="46" t="s">
        <v>265</v>
      </c>
      <c r="DD730" s="46" t="s">
        <v>246</v>
      </c>
      <c r="DE730" s="46" t="s">
        <v>246</v>
      </c>
      <c r="DF730" s="46" t="s">
        <v>265</v>
      </c>
      <c r="DG730" s="46" t="s">
        <v>246</v>
      </c>
      <c r="DH730" s="46" t="s">
        <v>247</v>
      </c>
      <c r="DK730" s="46" t="b">
        <f>vw_ET_Dataset_Public[[#This Row],[Event Location:  State PCODE]]=vw_ET_Dataset_Public[[#This Row],[Arrival from: Admin 1 PCODE]]</f>
        <v>1</v>
      </c>
      <c r="DL730" s="46" t="b">
        <f>vw_ET_Dataset_Public[[#This Row],[Event Location:  County PCODE]]=vw_ET_Dataset_Public[[#This Row],[Arrival from: Admin 2 PCODE]]</f>
        <v>1</v>
      </c>
      <c r="DM730" s="46" t="b">
        <f>vw_ET_Dataset_Public[[#This Row],[Event Location:  Payam PCODE]]=vw_ET_Dataset_Public[[#This Row],[Arrival from: Admin 3 PCODE]]</f>
        <v>1</v>
      </c>
      <c r="DN730" s="46" t="s">
        <v>3390</v>
      </c>
    </row>
    <row r="731" spans="1:118" x14ac:dyDescent="0.35">
      <c r="A731" s="46" t="s">
        <v>3078</v>
      </c>
      <c r="B731" s="47">
        <v>44500</v>
      </c>
      <c r="C731" s="47">
        <v>44498</v>
      </c>
      <c r="D731" s="47">
        <v>44498</v>
      </c>
      <c r="E731" s="46" t="s">
        <v>841</v>
      </c>
      <c r="F731" s="46" t="s">
        <v>57</v>
      </c>
      <c r="G731" s="46" t="s">
        <v>1321</v>
      </c>
      <c r="H731" s="46" t="s">
        <v>98</v>
      </c>
      <c r="I731" s="46" t="s">
        <v>1403</v>
      </c>
      <c r="J731" s="46" t="s">
        <v>98</v>
      </c>
      <c r="K731" s="46" t="s">
        <v>1443</v>
      </c>
      <c r="L731" s="46" t="s">
        <v>1444</v>
      </c>
      <c r="M731" s="46">
        <v>9.2920660000000002</v>
      </c>
      <c r="N731" s="46">
        <v>29.791523999999999</v>
      </c>
      <c r="O731" s="46" t="s">
        <v>232</v>
      </c>
      <c r="P731" s="46" t="s">
        <v>271</v>
      </c>
      <c r="Q731" s="46" t="s">
        <v>6</v>
      </c>
      <c r="R731" s="46" t="b">
        <v>0</v>
      </c>
      <c r="S731" s="46" t="b">
        <v>0</v>
      </c>
      <c r="T731" s="46" t="b">
        <v>0</v>
      </c>
      <c r="U731" s="46" t="b">
        <v>1</v>
      </c>
      <c r="V731" s="46">
        <v>9</v>
      </c>
      <c r="W731" s="46">
        <v>37</v>
      </c>
      <c r="X731" s="46">
        <v>1</v>
      </c>
      <c r="Y731" s="46">
        <v>2</v>
      </c>
      <c r="Z731" s="46">
        <v>4</v>
      </c>
      <c r="AA731" s="46">
        <v>7</v>
      </c>
      <c r="AB731" s="46">
        <v>3</v>
      </c>
      <c r="AC731" s="46">
        <v>0</v>
      </c>
      <c r="AD731" s="46">
        <v>0</v>
      </c>
      <c r="AE731" s="46">
        <v>3</v>
      </c>
      <c r="AF731" s="46">
        <v>6</v>
      </c>
      <c r="AG731" s="46">
        <v>8</v>
      </c>
      <c r="AH731" s="46">
        <v>2</v>
      </c>
      <c r="AI731" s="46">
        <v>1</v>
      </c>
      <c r="AJ731" s="46">
        <v>17</v>
      </c>
      <c r="AK731" s="46">
        <v>20</v>
      </c>
      <c r="AL731" s="46">
        <v>6</v>
      </c>
      <c r="AM731" s="46">
        <v>1</v>
      </c>
      <c r="AN731" s="46">
        <v>37</v>
      </c>
      <c r="AO731" s="46" t="s">
        <v>12</v>
      </c>
      <c r="AP731" s="46" t="s">
        <v>48</v>
      </c>
      <c r="AR731" s="46" t="s">
        <v>303</v>
      </c>
      <c r="AV731" s="46" t="s">
        <v>304</v>
      </c>
      <c r="AX731" s="46" t="s">
        <v>1416</v>
      </c>
      <c r="AY731" s="46" t="s">
        <v>3079</v>
      </c>
      <c r="BD731" s="46" t="s">
        <v>256</v>
      </c>
      <c r="BE731" s="46" t="b">
        <v>0</v>
      </c>
      <c r="BF731" s="46" t="b">
        <v>0</v>
      </c>
      <c r="BG731" s="46" t="b">
        <v>0</v>
      </c>
      <c r="BH731" s="46" t="b">
        <v>0</v>
      </c>
      <c r="BI731" s="46" t="b">
        <v>0</v>
      </c>
      <c r="BJ731" s="46" t="b">
        <v>0</v>
      </c>
      <c r="BK731" s="46" t="b">
        <v>0</v>
      </c>
      <c r="BL731" s="46" t="b">
        <v>0</v>
      </c>
      <c r="BM731" s="46" t="b">
        <v>0</v>
      </c>
      <c r="BO731" s="46" t="b">
        <v>1</v>
      </c>
      <c r="BP731" s="46" t="s">
        <v>237</v>
      </c>
      <c r="BQ731" s="46" t="s">
        <v>944</v>
      </c>
      <c r="BR731" s="46" t="s">
        <v>942</v>
      </c>
      <c r="BS731" s="46" t="s">
        <v>945</v>
      </c>
      <c r="BT731" s="46" t="s">
        <v>943</v>
      </c>
      <c r="BU731" s="46" t="s">
        <v>946</v>
      </c>
      <c r="BV731" s="46" t="s">
        <v>943</v>
      </c>
      <c r="BX731" s="46" t="s">
        <v>352</v>
      </c>
      <c r="BY731" s="46" t="s">
        <v>244</v>
      </c>
      <c r="BZ731" s="46" t="s">
        <v>943</v>
      </c>
      <c r="CC731" s="46" t="s">
        <v>943</v>
      </c>
      <c r="CD731" s="46" t="s">
        <v>256</v>
      </c>
      <c r="CE731" s="46" t="s">
        <v>2444</v>
      </c>
      <c r="CF731" s="46" t="s">
        <v>242</v>
      </c>
      <c r="CG731" s="46" t="s">
        <v>841</v>
      </c>
      <c r="CH731" s="46" t="s">
        <v>1321</v>
      </c>
      <c r="CI731" s="46" t="s">
        <v>1403</v>
      </c>
      <c r="CJ731" s="46" t="s">
        <v>1443</v>
      </c>
      <c r="CK731" s="46" t="s">
        <v>238</v>
      </c>
      <c r="CL731" s="46" t="s">
        <v>57</v>
      </c>
      <c r="CN731" s="46" t="s">
        <v>98</v>
      </c>
      <c r="CP731" s="46" t="s">
        <v>98</v>
      </c>
      <c r="CR731" s="46" t="s">
        <v>237</v>
      </c>
      <c r="CS731" s="46" t="s">
        <v>1444</v>
      </c>
      <c r="CU731" s="46" t="s">
        <v>264</v>
      </c>
      <c r="DA731" s="46" t="s">
        <v>246</v>
      </c>
      <c r="DB731" s="46" t="s">
        <v>265</v>
      </c>
      <c r="DC731" s="46" t="s">
        <v>246</v>
      </c>
      <c r="DD731" s="46" t="s">
        <v>265</v>
      </c>
      <c r="DE731" s="46" t="s">
        <v>246</v>
      </c>
      <c r="DF731" s="46" t="s">
        <v>246</v>
      </c>
      <c r="DG731" s="46" t="s">
        <v>246</v>
      </c>
      <c r="DH731" s="46" t="s">
        <v>247</v>
      </c>
      <c r="DK731" s="46" t="b">
        <f>vw_ET_Dataset_Public[[#This Row],[Event Location:  State PCODE]]=vw_ET_Dataset_Public[[#This Row],[Arrival from: Admin 1 PCODE]]</f>
        <v>0</v>
      </c>
      <c r="DL731" s="46" t="b">
        <f>vw_ET_Dataset_Public[[#This Row],[Event Location:  County PCODE]]=vw_ET_Dataset_Public[[#This Row],[Arrival from: Admin 2 PCODE]]</f>
        <v>0</v>
      </c>
      <c r="DM731" s="46" t="b">
        <f>vw_ET_Dataset_Public[[#This Row],[Event Location:  Payam PCODE]]=vw_ET_Dataset_Public[[#This Row],[Arrival from: Admin 3 PCODE]]</f>
        <v>0</v>
      </c>
      <c r="DN731" s="46" t="s">
        <v>3393</v>
      </c>
    </row>
    <row r="732" spans="1:118" x14ac:dyDescent="0.35">
      <c r="A732" s="46" t="s">
        <v>3176</v>
      </c>
      <c r="B732" s="47">
        <v>44501</v>
      </c>
      <c r="C732" s="47">
        <v>44473</v>
      </c>
      <c r="D732" s="47">
        <v>44501</v>
      </c>
      <c r="E732" s="46" t="s">
        <v>1626</v>
      </c>
      <c r="F732" s="46" t="s">
        <v>111</v>
      </c>
      <c r="G732" s="46" t="s">
        <v>2537</v>
      </c>
      <c r="H732" s="46" t="s">
        <v>114</v>
      </c>
      <c r="I732" s="46" t="s">
        <v>3162</v>
      </c>
      <c r="J732" s="46" t="s">
        <v>3161</v>
      </c>
      <c r="K732" s="46" t="s">
        <v>3177</v>
      </c>
      <c r="L732" s="46" t="s">
        <v>3178</v>
      </c>
      <c r="M732" s="46">
        <v>9.1523199080000008</v>
      </c>
      <c r="N732" s="46">
        <v>28.02370071</v>
      </c>
      <c r="O732" s="46" t="s">
        <v>253</v>
      </c>
      <c r="P732" s="46" t="s">
        <v>302</v>
      </c>
      <c r="Q732" s="46" t="s">
        <v>6</v>
      </c>
      <c r="R732" s="46" t="b">
        <v>1</v>
      </c>
      <c r="S732" s="46" t="b">
        <v>1</v>
      </c>
      <c r="T732" s="46" t="b">
        <v>0</v>
      </c>
      <c r="U732" s="46" t="b">
        <v>0</v>
      </c>
      <c r="V732" s="46">
        <v>285</v>
      </c>
      <c r="W732" s="46">
        <v>1425</v>
      </c>
      <c r="X732" s="46">
        <v>46</v>
      </c>
      <c r="Y732" s="46">
        <v>71</v>
      </c>
      <c r="Z732" s="46">
        <v>237</v>
      </c>
      <c r="AA732" s="46">
        <v>140</v>
      </c>
      <c r="AB732" s="46">
        <v>98</v>
      </c>
      <c r="AC732" s="46">
        <v>48</v>
      </c>
      <c r="AD732" s="46">
        <v>59</v>
      </c>
      <c r="AE732" s="46">
        <v>86</v>
      </c>
      <c r="AF732" s="46">
        <v>302</v>
      </c>
      <c r="AG732" s="46">
        <v>169</v>
      </c>
      <c r="AH732" s="46">
        <v>103</v>
      </c>
      <c r="AI732" s="46">
        <v>66</v>
      </c>
      <c r="AJ732" s="46">
        <v>640</v>
      </c>
      <c r="AK732" s="46">
        <v>785</v>
      </c>
      <c r="AL732" s="46">
        <v>262</v>
      </c>
      <c r="AM732" s="46">
        <v>114</v>
      </c>
      <c r="AN732" s="46">
        <v>1425</v>
      </c>
      <c r="AO732" s="46" t="s">
        <v>12</v>
      </c>
      <c r="AP732" s="46" t="s">
        <v>48</v>
      </c>
      <c r="AR732" s="46" t="s">
        <v>272</v>
      </c>
      <c r="AV732" s="46" t="s">
        <v>255</v>
      </c>
      <c r="AX732" s="46" t="s">
        <v>65</v>
      </c>
      <c r="BD732" s="46" t="s">
        <v>256</v>
      </c>
      <c r="BE732" s="46" t="b">
        <v>1</v>
      </c>
      <c r="BF732" s="46" t="b">
        <v>1</v>
      </c>
      <c r="BG732" s="46" t="b">
        <v>0</v>
      </c>
      <c r="BH732" s="46" t="b">
        <v>0</v>
      </c>
      <c r="BI732" s="46" t="b">
        <v>0</v>
      </c>
      <c r="BJ732" s="46" t="b">
        <v>0</v>
      </c>
      <c r="BK732" s="46" t="b">
        <v>0</v>
      </c>
      <c r="BL732" s="46" t="b">
        <v>0</v>
      </c>
      <c r="BM732" s="46" t="b">
        <v>0</v>
      </c>
      <c r="BO732" s="46" t="b">
        <v>0</v>
      </c>
      <c r="BP732" s="46" t="s">
        <v>237</v>
      </c>
      <c r="BQ732" s="46" t="s">
        <v>242</v>
      </c>
      <c r="BR732" s="46" t="s">
        <v>238</v>
      </c>
      <c r="BS732" s="46" t="s">
        <v>1626</v>
      </c>
      <c r="BT732" s="46" t="s">
        <v>111</v>
      </c>
      <c r="BU732" s="46" t="s">
        <v>2537</v>
      </c>
      <c r="BV732" s="46" t="s">
        <v>114</v>
      </c>
      <c r="BX732" s="46" t="s">
        <v>3161</v>
      </c>
      <c r="BY732" s="46" t="s">
        <v>3162</v>
      </c>
      <c r="CA732" s="46" t="s">
        <v>244</v>
      </c>
      <c r="CB732" s="46" t="s">
        <v>240</v>
      </c>
      <c r="CC732" s="46" t="s">
        <v>3179</v>
      </c>
      <c r="CD732" s="46" t="s">
        <v>237</v>
      </c>
      <c r="CU732" s="46" t="s">
        <v>256</v>
      </c>
      <c r="CV732" s="46">
        <v>113</v>
      </c>
      <c r="CW732" s="46">
        <v>576</v>
      </c>
      <c r="CX732" s="46" t="s">
        <v>272</v>
      </c>
      <c r="CY732" s="46" t="s">
        <v>2256</v>
      </c>
      <c r="DA732" s="46" t="s">
        <v>265</v>
      </c>
      <c r="DB732" s="46" t="s">
        <v>245</v>
      </c>
      <c r="DC732" s="46" t="s">
        <v>265</v>
      </c>
      <c r="DD732" s="46" t="s">
        <v>265</v>
      </c>
      <c r="DE732" s="46" t="s">
        <v>246</v>
      </c>
      <c r="DF732" s="46" t="s">
        <v>265</v>
      </c>
      <c r="DG732" s="46" t="s">
        <v>246</v>
      </c>
      <c r="DH732" s="46" t="s">
        <v>247</v>
      </c>
      <c r="DK732" s="46" t="b">
        <f>vw_ET_Dataset_Public[[#This Row],[Event Location:  State PCODE]]=vw_ET_Dataset_Public[[#This Row],[Arrival from: Admin 1 PCODE]]</f>
        <v>1</v>
      </c>
      <c r="DL732" s="46" t="b">
        <f>vw_ET_Dataset_Public[[#This Row],[Event Location:  County PCODE]]=vw_ET_Dataset_Public[[#This Row],[Arrival from: Admin 2 PCODE]]</f>
        <v>1</v>
      </c>
      <c r="DM732" s="46" t="b">
        <f>vw_ET_Dataset_Public[[#This Row],[Event Location:  Payam PCODE]]=vw_ET_Dataset_Public[[#This Row],[Arrival from: Admin 3 PCODE]]</f>
        <v>1</v>
      </c>
      <c r="DN732" s="46" t="s">
        <v>3390</v>
      </c>
    </row>
    <row r="733" spans="1:118" x14ac:dyDescent="0.35">
      <c r="A733" s="46" t="s">
        <v>3168</v>
      </c>
      <c r="B733" s="47">
        <v>44501</v>
      </c>
      <c r="C733" s="47">
        <v>44473</v>
      </c>
      <c r="D733" s="47">
        <v>44501</v>
      </c>
      <c r="E733" s="46" t="s">
        <v>1626</v>
      </c>
      <c r="F733" s="46" t="s">
        <v>111</v>
      </c>
      <c r="G733" s="46" t="s">
        <v>2537</v>
      </c>
      <c r="H733" s="46" t="s">
        <v>114</v>
      </c>
      <c r="I733" s="46" t="s">
        <v>3162</v>
      </c>
      <c r="J733" s="46" t="s">
        <v>3161</v>
      </c>
      <c r="K733" s="46" t="s">
        <v>3169</v>
      </c>
      <c r="L733" s="46" t="s">
        <v>3170</v>
      </c>
      <c r="M733" s="46">
        <v>9.1809379999999994</v>
      </c>
      <c r="N733" s="46">
        <v>28.014610000000001</v>
      </c>
      <c r="O733" s="46" t="s">
        <v>253</v>
      </c>
      <c r="P733" s="46" t="s">
        <v>302</v>
      </c>
      <c r="Q733" s="46" t="s">
        <v>6</v>
      </c>
      <c r="R733" s="46" t="b">
        <v>1</v>
      </c>
      <c r="S733" s="46" t="b">
        <v>0</v>
      </c>
      <c r="T733" s="46" t="b">
        <v>1</v>
      </c>
      <c r="U733" s="46" t="b">
        <v>0</v>
      </c>
      <c r="V733" s="46">
        <v>368</v>
      </c>
      <c r="W733" s="46">
        <v>1472</v>
      </c>
      <c r="X733" s="46">
        <v>71</v>
      </c>
      <c r="Y733" s="46">
        <v>124</v>
      </c>
      <c r="Z733" s="46">
        <v>203</v>
      </c>
      <c r="AA733" s="46">
        <v>120</v>
      </c>
      <c r="AB733" s="46">
        <v>97</v>
      </c>
      <c r="AC733" s="46">
        <v>68</v>
      </c>
      <c r="AD733" s="46">
        <v>92</v>
      </c>
      <c r="AE733" s="46">
        <v>143</v>
      </c>
      <c r="AF733" s="46">
        <v>233</v>
      </c>
      <c r="AG733" s="46">
        <v>154</v>
      </c>
      <c r="AH733" s="46">
        <v>107</v>
      </c>
      <c r="AI733" s="46">
        <v>60</v>
      </c>
      <c r="AJ733" s="46">
        <v>683</v>
      </c>
      <c r="AK733" s="46">
        <v>789</v>
      </c>
      <c r="AL733" s="46">
        <v>430</v>
      </c>
      <c r="AM733" s="46">
        <v>128</v>
      </c>
      <c r="AN733" s="46">
        <v>1472</v>
      </c>
      <c r="AO733" s="46" t="s">
        <v>12</v>
      </c>
      <c r="AP733" s="46" t="s">
        <v>48</v>
      </c>
      <c r="AR733" s="46" t="s">
        <v>272</v>
      </c>
      <c r="AV733" s="46" t="s">
        <v>255</v>
      </c>
      <c r="AX733" s="46" t="s">
        <v>65</v>
      </c>
      <c r="BD733" s="46" t="s">
        <v>256</v>
      </c>
      <c r="BE733" s="46" t="b">
        <v>1</v>
      </c>
      <c r="BF733" s="46" t="b">
        <v>1</v>
      </c>
      <c r="BG733" s="46" t="b">
        <v>0</v>
      </c>
      <c r="BH733" s="46" t="b">
        <v>0</v>
      </c>
      <c r="BI733" s="46" t="b">
        <v>0</v>
      </c>
      <c r="BJ733" s="46" t="b">
        <v>0</v>
      </c>
      <c r="BK733" s="46" t="b">
        <v>0</v>
      </c>
      <c r="BL733" s="46" t="b">
        <v>1</v>
      </c>
      <c r="BM733" s="46" t="b">
        <v>0</v>
      </c>
      <c r="BO733" s="46" t="b">
        <v>0</v>
      </c>
      <c r="BP733" s="46" t="s">
        <v>237</v>
      </c>
      <c r="BQ733" s="46" t="s">
        <v>242</v>
      </c>
      <c r="BR733" s="46" t="s">
        <v>238</v>
      </c>
      <c r="BS733" s="46" t="s">
        <v>1626</v>
      </c>
      <c r="BT733" s="46" t="s">
        <v>111</v>
      </c>
      <c r="BU733" s="46" t="s">
        <v>2537</v>
      </c>
      <c r="BV733" s="46" t="s">
        <v>114</v>
      </c>
      <c r="BX733" s="46" t="s">
        <v>3161</v>
      </c>
      <c r="BY733" s="46" t="s">
        <v>3162</v>
      </c>
      <c r="CA733" s="46" t="s">
        <v>244</v>
      </c>
      <c r="CB733" s="46" t="s">
        <v>240</v>
      </c>
      <c r="CC733" s="46" t="s">
        <v>3171</v>
      </c>
      <c r="CD733" s="46" t="s">
        <v>237</v>
      </c>
      <c r="CU733" s="46" t="s">
        <v>256</v>
      </c>
      <c r="CV733" s="46">
        <v>96</v>
      </c>
      <c r="CW733" s="46">
        <v>489</v>
      </c>
      <c r="CX733" s="46" t="s">
        <v>272</v>
      </c>
      <c r="CY733" s="46" t="s">
        <v>2256</v>
      </c>
      <c r="DA733" s="46" t="s">
        <v>265</v>
      </c>
      <c r="DB733" s="46" t="s">
        <v>245</v>
      </c>
      <c r="DC733" s="46" t="s">
        <v>265</v>
      </c>
      <c r="DD733" s="46" t="s">
        <v>265</v>
      </c>
      <c r="DE733" s="46" t="s">
        <v>246</v>
      </c>
      <c r="DF733" s="46" t="s">
        <v>245</v>
      </c>
      <c r="DG733" s="46" t="s">
        <v>246</v>
      </c>
      <c r="DH733" s="46" t="s">
        <v>247</v>
      </c>
      <c r="DK733" s="46" t="b">
        <f>vw_ET_Dataset_Public[[#This Row],[Event Location:  State PCODE]]=vw_ET_Dataset_Public[[#This Row],[Arrival from: Admin 1 PCODE]]</f>
        <v>1</v>
      </c>
      <c r="DL733" s="46" t="b">
        <f>vw_ET_Dataset_Public[[#This Row],[Event Location:  County PCODE]]=vw_ET_Dataset_Public[[#This Row],[Arrival from: Admin 2 PCODE]]</f>
        <v>1</v>
      </c>
      <c r="DM733" s="46" t="b">
        <f>vw_ET_Dataset_Public[[#This Row],[Event Location:  Payam PCODE]]=vw_ET_Dataset_Public[[#This Row],[Arrival from: Admin 3 PCODE]]</f>
        <v>1</v>
      </c>
      <c r="DN733" s="46" t="s">
        <v>3390</v>
      </c>
    </row>
    <row r="734" spans="1:118" x14ac:dyDescent="0.35">
      <c r="A734" s="46" t="s">
        <v>3172</v>
      </c>
      <c r="B734" s="47">
        <v>44501</v>
      </c>
      <c r="C734" s="47">
        <v>44473</v>
      </c>
      <c r="D734" s="47">
        <v>44501</v>
      </c>
      <c r="E734" s="46" t="s">
        <v>1626</v>
      </c>
      <c r="F734" s="46" t="s">
        <v>111</v>
      </c>
      <c r="G734" s="46" t="s">
        <v>2537</v>
      </c>
      <c r="H734" s="46" t="s">
        <v>114</v>
      </c>
      <c r="I734" s="46" t="s">
        <v>3162</v>
      </c>
      <c r="J734" s="46" t="s">
        <v>3161</v>
      </c>
      <c r="K734" s="46" t="s">
        <v>3173</v>
      </c>
      <c r="L734" s="46" t="s">
        <v>3174</v>
      </c>
      <c r="M734" s="46">
        <v>9.11632</v>
      </c>
      <c r="N734" s="46">
        <v>27.972000000000001</v>
      </c>
      <c r="O734" s="46" t="s">
        <v>253</v>
      </c>
      <c r="P734" s="46" t="s">
        <v>302</v>
      </c>
      <c r="Q734" s="46" t="s">
        <v>6</v>
      </c>
      <c r="R734" s="46" t="b">
        <v>1</v>
      </c>
      <c r="S734" s="46" t="b">
        <v>1</v>
      </c>
      <c r="T734" s="46" t="b">
        <v>0</v>
      </c>
      <c r="U734" s="46" t="b">
        <v>1</v>
      </c>
      <c r="V734" s="46">
        <v>350</v>
      </c>
      <c r="W734" s="46">
        <v>1225</v>
      </c>
      <c r="X734" s="46">
        <v>28</v>
      </c>
      <c r="Y734" s="46">
        <v>76</v>
      </c>
      <c r="Z734" s="46">
        <v>180</v>
      </c>
      <c r="AA734" s="46">
        <v>154</v>
      </c>
      <c r="AB734" s="46">
        <v>97</v>
      </c>
      <c r="AC734" s="46">
        <v>21</v>
      </c>
      <c r="AD734" s="46">
        <v>39</v>
      </c>
      <c r="AE734" s="46">
        <v>85</v>
      </c>
      <c r="AF734" s="46">
        <v>194</v>
      </c>
      <c r="AG734" s="46">
        <v>174</v>
      </c>
      <c r="AH734" s="46">
        <v>138</v>
      </c>
      <c r="AI734" s="46">
        <v>39</v>
      </c>
      <c r="AJ734" s="46">
        <v>556</v>
      </c>
      <c r="AK734" s="46">
        <v>669</v>
      </c>
      <c r="AL734" s="46">
        <v>228</v>
      </c>
      <c r="AM734" s="46">
        <v>60</v>
      </c>
      <c r="AN734" s="46">
        <v>1225</v>
      </c>
      <c r="AO734" s="46" t="s">
        <v>12</v>
      </c>
      <c r="AP734" s="46" t="s">
        <v>48</v>
      </c>
      <c r="AR734" s="46" t="s">
        <v>272</v>
      </c>
      <c r="AV734" s="46" t="s">
        <v>255</v>
      </c>
      <c r="AX734" s="46" t="s">
        <v>65</v>
      </c>
      <c r="BD734" s="46" t="s">
        <v>256</v>
      </c>
      <c r="BE734" s="46" t="b">
        <v>1</v>
      </c>
      <c r="BF734" s="46" t="b">
        <v>1</v>
      </c>
      <c r="BG734" s="46" t="b">
        <v>0</v>
      </c>
      <c r="BH734" s="46" t="b">
        <v>0</v>
      </c>
      <c r="BI734" s="46" t="b">
        <v>0</v>
      </c>
      <c r="BJ734" s="46" t="b">
        <v>0</v>
      </c>
      <c r="BK734" s="46" t="b">
        <v>0</v>
      </c>
      <c r="BL734" s="46" t="b">
        <v>0</v>
      </c>
      <c r="BM734" s="46" t="b">
        <v>0</v>
      </c>
      <c r="BO734" s="46" t="b">
        <v>0</v>
      </c>
      <c r="BP734" s="46" t="s">
        <v>237</v>
      </c>
      <c r="BQ734" s="46" t="s">
        <v>242</v>
      </c>
      <c r="BR734" s="46" t="s">
        <v>238</v>
      </c>
      <c r="BS734" s="46" t="s">
        <v>1626</v>
      </c>
      <c r="BT734" s="46" t="s">
        <v>111</v>
      </c>
      <c r="BU734" s="46" t="s">
        <v>2537</v>
      </c>
      <c r="BV734" s="46" t="s">
        <v>114</v>
      </c>
      <c r="BX734" s="46" t="s">
        <v>3161</v>
      </c>
      <c r="BY734" s="46" t="s">
        <v>3162</v>
      </c>
      <c r="CA734" s="46" t="s">
        <v>244</v>
      </c>
      <c r="CB734" s="46" t="s">
        <v>240</v>
      </c>
      <c r="CC734" s="46" t="s">
        <v>3175</v>
      </c>
      <c r="CD734" s="46" t="s">
        <v>237</v>
      </c>
      <c r="CU734" s="46" t="s">
        <v>256</v>
      </c>
      <c r="CV734" s="46">
        <v>115</v>
      </c>
      <c r="CW734" s="46">
        <v>575</v>
      </c>
      <c r="CX734" s="46" t="s">
        <v>272</v>
      </c>
      <c r="CY734" s="46" t="s">
        <v>2256</v>
      </c>
      <c r="DA734" s="46" t="s">
        <v>265</v>
      </c>
      <c r="DB734" s="46" t="s">
        <v>245</v>
      </c>
      <c r="DC734" s="46" t="s">
        <v>265</v>
      </c>
      <c r="DD734" s="46" t="s">
        <v>246</v>
      </c>
      <c r="DE734" s="46" t="s">
        <v>246</v>
      </c>
      <c r="DF734" s="46" t="s">
        <v>245</v>
      </c>
      <c r="DG734" s="46" t="s">
        <v>246</v>
      </c>
      <c r="DH734" s="46" t="s">
        <v>247</v>
      </c>
      <c r="DK734" s="46" t="b">
        <f>vw_ET_Dataset_Public[[#This Row],[Event Location:  State PCODE]]=vw_ET_Dataset_Public[[#This Row],[Arrival from: Admin 1 PCODE]]</f>
        <v>1</v>
      </c>
      <c r="DL734" s="46" t="b">
        <f>vw_ET_Dataset_Public[[#This Row],[Event Location:  County PCODE]]=vw_ET_Dataset_Public[[#This Row],[Arrival from: Admin 2 PCODE]]</f>
        <v>1</v>
      </c>
      <c r="DM734" s="46" t="b">
        <f>vw_ET_Dataset_Public[[#This Row],[Event Location:  Payam PCODE]]=vw_ET_Dataset_Public[[#This Row],[Arrival from: Admin 3 PCODE]]</f>
        <v>1</v>
      </c>
      <c r="DN734" s="46" t="s">
        <v>3390</v>
      </c>
    </row>
    <row r="735" spans="1:118" x14ac:dyDescent="0.35">
      <c r="A735" s="46" t="s">
        <v>3165</v>
      </c>
      <c r="B735" s="47">
        <v>44501</v>
      </c>
      <c r="C735" s="47">
        <v>44473</v>
      </c>
      <c r="D735" s="47">
        <v>44501</v>
      </c>
      <c r="E735" s="46" t="s">
        <v>1626</v>
      </c>
      <c r="F735" s="46" t="s">
        <v>111</v>
      </c>
      <c r="G735" s="46" t="s">
        <v>2537</v>
      </c>
      <c r="H735" s="46" t="s">
        <v>114</v>
      </c>
      <c r="I735" s="46" t="s">
        <v>3162</v>
      </c>
      <c r="J735" s="46" t="s">
        <v>3161</v>
      </c>
      <c r="K735" s="46" t="s">
        <v>3364</v>
      </c>
      <c r="L735" s="46" t="s">
        <v>3166</v>
      </c>
      <c r="M735" s="46">
        <v>9.1920000000000002</v>
      </c>
      <c r="N735" s="46">
        <v>28.024000000000001</v>
      </c>
      <c r="O735" s="46" t="s">
        <v>253</v>
      </c>
      <c r="P735" s="46" t="s">
        <v>302</v>
      </c>
      <c r="Q735" s="46" t="s">
        <v>6</v>
      </c>
      <c r="R735" s="46" t="b">
        <v>1</v>
      </c>
      <c r="S735" s="46" t="b">
        <v>1</v>
      </c>
      <c r="U735" s="46" t="b">
        <v>1</v>
      </c>
      <c r="V735" s="46">
        <v>657</v>
      </c>
      <c r="W735" s="46">
        <v>2628</v>
      </c>
      <c r="X735" s="46">
        <v>53</v>
      </c>
      <c r="Y735" s="46">
        <v>103</v>
      </c>
      <c r="Z735" s="46">
        <v>362</v>
      </c>
      <c r="AA735" s="46">
        <v>411</v>
      </c>
      <c r="AB735" s="46">
        <v>254</v>
      </c>
      <c r="AC735" s="46">
        <v>102</v>
      </c>
      <c r="AD735" s="46">
        <v>78</v>
      </c>
      <c r="AE735" s="46">
        <v>117</v>
      </c>
      <c r="AF735" s="46">
        <v>431</v>
      </c>
      <c r="AG735" s="46">
        <v>357</v>
      </c>
      <c r="AH735" s="46">
        <v>265</v>
      </c>
      <c r="AI735" s="46">
        <v>95</v>
      </c>
      <c r="AJ735" s="46">
        <v>1285</v>
      </c>
      <c r="AK735" s="46">
        <v>1343</v>
      </c>
      <c r="AL735" s="46">
        <v>351</v>
      </c>
      <c r="AM735" s="46">
        <v>197</v>
      </c>
      <c r="AN735" s="46">
        <v>2628</v>
      </c>
      <c r="AO735" s="46" t="s">
        <v>12</v>
      </c>
      <c r="AP735" s="46" t="s">
        <v>48</v>
      </c>
      <c r="AR735" s="46" t="s">
        <v>272</v>
      </c>
      <c r="AV735" s="46" t="s">
        <v>255</v>
      </c>
      <c r="AX735" s="46" t="s">
        <v>65</v>
      </c>
      <c r="BD735" s="46" t="s">
        <v>256</v>
      </c>
      <c r="BE735" s="46" t="b">
        <v>1</v>
      </c>
      <c r="BF735" s="46" t="b">
        <v>1</v>
      </c>
      <c r="BL735" s="46" t="b">
        <v>1</v>
      </c>
      <c r="BP735" s="46" t="s">
        <v>237</v>
      </c>
      <c r="BQ735" s="46" t="s">
        <v>242</v>
      </c>
      <c r="BR735" s="46" t="s">
        <v>238</v>
      </c>
      <c r="BS735" s="46" t="s">
        <v>1626</v>
      </c>
      <c r="BT735" s="46" t="s">
        <v>111</v>
      </c>
      <c r="BU735" s="46" t="s">
        <v>2537</v>
      </c>
      <c r="BV735" s="46" t="s">
        <v>114</v>
      </c>
      <c r="BX735" s="46" t="s">
        <v>3161</v>
      </c>
      <c r="BY735" s="46" t="s">
        <v>3162</v>
      </c>
      <c r="CA735" s="46" t="s">
        <v>244</v>
      </c>
      <c r="CB735" s="46" t="s">
        <v>240</v>
      </c>
      <c r="CC735" s="46" t="s">
        <v>3167</v>
      </c>
      <c r="CD735" s="46" t="s">
        <v>237</v>
      </c>
      <c r="CU735" s="46" t="s">
        <v>256</v>
      </c>
      <c r="CV735" s="46">
        <v>138</v>
      </c>
      <c r="CW735" s="46">
        <v>690</v>
      </c>
      <c r="CX735" s="46" t="s">
        <v>272</v>
      </c>
      <c r="CY735" s="46" t="s">
        <v>2326</v>
      </c>
      <c r="DA735" s="46" t="s">
        <v>245</v>
      </c>
      <c r="DB735" s="46" t="s">
        <v>245</v>
      </c>
      <c r="DC735" s="46" t="s">
        <v>265</v>
      </c>
      <c r="DD735" s="46" t="s">
        <v>265</v>
      </c>
      <c r="DE735" s="46" t="s">
        <v>246</v>
      </c>
      <c r="DF735" s="46" t="s">
        <v>245</v>
      </c>
      <c r="DG735" s="46" t="s">
        <v>246</v>
      </c>
      <c r="DH735" s="46" t="s">
        <v>247</v>
      </c>
      <c r="DK735" s="46" t="b">
        <f>vw_ET_Dataset_Public[[#This Row],[Event Location:  State PCODE]]=vw_ET_Dataset_Public[[#This Row],[Arrival from: Admin 1 PCODE]]</f>
        <v>1</v>
      </c>
      <c r="DL735" s="46" t="b">
        <f>vw_ET_Dataset_Public[[#This Row],[Event Location:  County PCODE]]=vw_ET_Dataset_Public[[#This Row],[Arrival from: Admin 2 PCODE]]</f>
        <v>1</v>
      </c>
      <c r="DM735" s="46" t="b">
        <f>vw_ET_Dataset_Public[[#This Row],[Event Location:  Payam PCODE]]=vw_ET_Dataset_Public[[#This Row],[Arrival from: Admin 3 PCODE]]</f>
        <v>1</v>
      </c>
      <c r="DN735" s="46" t="s">
        <v>3390</v>
      </c>
    </row>
    <row r="736" spans="1:118" x14ac:dyDescent="0.35">
      <c r="A736" s="46" t="s">
        <v>3160</v>
      </c>
      <c r="B736" s="47">
        <v>44501</v>
      </c>
      <c r="C736" s="47">
        <v>44473</v>
      </c>
      <c r="D736" s="47">
        <v>44501</v>
      </c>
      <c r="E736" s="46" t="s">
        <v>1626</v>
      </c>
      <c r="F736" s="46" t="s">
        <v>111</v>
      </c>
      <c r="G736" s="46" t="s">
        <v>2537</v>
      </c>
      <c r="H736" s="46" t="s">
        <v>114</v>
      </c>
      <c r="I736" s="46" t="s">
        <v>3162</v>
      </c>
      <c r="J736" s="46" t="s">
        <v>3161</v>
      </c>
      <c r="K736" s="46" t="s">
        <v>3363</v>
      </c>
      <c r="L736" s="46" t="s">
        <v>3163</v>
      </c>
      <c r="M736" s="46">
        <v>9.1129999999999995</v>
      </c>
      <c r="N736" s="46">
        <v>28.03</v>
      </c>
      <c r="O736" s="46" t="s">
        <v>253</v>
      </c>
      <c r="P736" s="46" t="s">
        <v>382</v>
      </c>
      <c r="Q736" s="46" t="s">
        <v>6</v>
      </c>
      <c r="S736" s="46" t="b">
        <v>1</v>
      </c>
      <c r="V736" s="46">
        <v>312</v>
      </c>
      <c r="W736" s="46">
        <v>1650</v>
      </c>
      <c r="X736" s="46">
        <v>46</v>
      </c>
      <c r="Y736" s="46">
        <v>54</v>
      </c>
      <c r="Z736" s="46">
        <v>178</v>
      </c>
      <c r="AA736" s="46">
        <v>215</v>
      </c>
      <c r="AB736" s="46">
        <v>166</v>
      </c>
      <c r="AC736" s="46">
        <v>59</v>
      </c>
      <c r="AD736" s="46">
        <v>62</v>
      </c>
      <c r="AE736" s="46">
        <v>77</v>
      </c>
      <c r="AF736" s="46">
        <v>259</v>
      </c>
      <c r="AG736" s="46">
        <v>213</v>
      </c>
      <c r="AH736" s="46">
        <v>238</v>
      </c>
      <c r="AI736" s="46">
        <v>83</v>
      </c>
      <c r="AJ736" s="46">
        <v>718</v>
      </c>
      <c r="AK736" s="46">
        <v>932</v>
      </c>
      <c r="AL736" s="46">
        <v>239</v>
      </c>
      <c r="AM736" s="46">
        <v>142</v>
      </c>
      <c r="AN736" s="46">
        <v>1650</v>
      </c>
      <c r="AO736" s="46" t="s">
        <v>12</v>
      </c>
      <c r="AP736" s="46" t="s">
        <v>48</v>
      </c>
      <c r="AR736" s="46" t="s">
        <v>272</v>
      </c>
      <c r="AV736" s="46" t="s">
        <v>255</v>
      </c>
      <c r="AX736" s="46" t="s">
        <v>65</v>
      </c>
      <c r="BD736" s="46" t="s">
        <v>256</v>
      </c>
      <c r="BE736" s="46" t="b">
        <v>1</v>
      </c>
      <c r="BF736" s="46" t="b">
        <v>1</v>
      </c>
      <c r="BL736" s="46" t="b">
        <v>1</v>
      </c>
      <c r="BP736" s="46" t="s">
        <v>237</v>
      </c>
      <c r="BQ736" s="46" t="s">
        <v>242</v>
      </c>
      <c r="BR736" s="46" t="s">
        <v>238</v>
      </c>
      <c r="BS736" s="46" t="s">
        <v>1626</v>
      </c>
      <c r="BT736" s="46" t="s">
        <v>111</v>
      </c>
      <c r="BU736" s="46" t="s">
        <v>2537</v>
      </c>
      <c r="BV736" s="46" t="s">
        <v>114</v>
      </c>
      <c r="BX736" s="46" t="s">
        <v>3161</v>
      </c>
      <c r="BY736" s="46" t="s">
        <v>3162</v>
      </c>
      <c r="CA736" s="46" t="s">
        <v>244</v>
      </c>
      <c r="CB736" s="46" t="s">
        <v>240</v>
      </c>
      <c r="CC736" s="46" t="s">
        <v>3164</v>
      </c>
      <c r="CD736" s="46" t="s">
        <v>237</v>
      </c>
      <c r="CU736" s="46" t="s">
        <v>256</v>
      </c>
      <c r="CV736" s="46">
        <v>130</v>
      </c>
      <c r="CW736" s="46">
        <v>663</v>
      </c>
      <c r="CX736" s="46" t="s">
        <v>272</v>
      </c>
      <c r="CY736" s="46" t="s">
        <v>2256</v>
      </c>
      <c r="DA736" s="46" t="s">
        <v>265</v>
      </c>
      <c r="DB736" s="46" t="s">
        <v>265</v>
      </c>
      <c r="DC736" s="46" t="s">
        <v>265</v>
      </c>
      <c r="DD736" s="46" t="s">
        <v>246</v>
      </c>
      <c r="DE736" s="46" t="s">
        <v>246</v>
      </c>
      <c r="DF736" s="46" t="s">
        <v>245</v>
      </c>
      <c r="DG736" s="46" t="s">
        <v>246</v>
      </c>
      <c r="DH736" s="46" t="s">
        <v>247</v>
      </c>
      <c r="DK736" s="46" t="b">
        <f>vw_ET_Dataset_Public[[#This Row],[Event Location:  State PCODE]]=vw_ET_Dataset_Public[[#This Row],[Arrival from: Admin 1 PCODE]]</f>
        <v>1</v>
      </c>
      <c r="DL736" s="46" t="b">
        <f>vw_ET_Dataset_Public[[#This Row],[Event Location:  County PCODE]]=vw_ET_Dataset_Public[[#This Row],[Arrival from: Admin 2 PCODE]]</f>
        <v>1</v>
      </c>
      <c r="DM736" s="46" t="b">
        <f>vw_ET_Dataset_Public[[#This Row],[Event Location:  Payam PCODE]]=vw_ET_Dataset_Public[[#This Row],[Arrival from: Admin 3 PCODE]]</f>
        <v>1</v>
      </c>
      <c r="DN736" s="46" t="s">
        <v>3390</v>
      </c>
    </row>
    <row r="737" spans="1:118" x14ac:dyDescent="0.35">
      <c r="A737" s="46" t="s">
        <v>3239</v>
      </c>
      <c r="B737" s="47">
        <v>44501</v>
      </c>
      <c r="C737" s="47">
        <v>44473</v>
      </c>
      <c r="D737" s="47">
        <v>44501</v>
      </c>
      <c r="E737" s="46" t="s">
        <v>1626</v>
      </c>
      <c r="F737" s="46" t="s">
        <v>111</v>
      </c>
      <c r="G737" s="46" t="s">
        <v>2537</v>
      </c>
      <c r="H737" s="46" t="s">
        <v>114</v>
      </c>
      <c r="I737" s="46" t="s">
        <v>3224</v>
      </c>
      <c r="J737" s="46" t="s">
        <v>3223</v>
      </c>
      <c r="K737" s="46" t="s">
        <v>3240</v>
      </c>
      <c r="L737" s="46" t="s">
        <v>3241</v>
      </c>
      <c r="M737" s="46">
        <v>9.0681400300000004</v>
      </c>
      <c r="N737" s="46">
        <v>28.11580086</v>
      </c>
      <c r="O737" s="46" t="s">
        <v>232</v>
      </c>
      <c r="P737" s="46" t="s">
        <v>271</v>
      </c>
      <c r="Q737" s="46" t="s">
        <v>6</v>
      </c>
      <c r="R737" s="46" t="b">
        <v>1</v>
      </c>
      <c r="S737" s="46" t="b">
        <v>1</v>
      </c>
      <c r="T737" s="46" t="b">
        <v>0</v>
      </c>
      <c r="U737" s="46" t="b">
        <v>0</v>
      </c>
      <c r="V737" s="46">
        <v>465</v>
      </c>
      <c r="W737" s="46">
        <v>2325</v>
      </c>
      <c r="X737" s="46">
        <v>73</v>
      </c>
      <c r="Y737" s="46">
        <v>188</v>
      </c>
      <c r="Z737" s="46">
        <v>232</v>
      </c>
      <c r="AA737" s="46">
        <v>311</v>
      </c>
      <c r="AB737" s="46">
        <v>208</v>
      </c>
      <c r="AC737" s="46">
        <v>97</v>
      </c>
      <c r="AD737" s="46">
        <v>85</v>
      </c>
      <c r="AE737" s="46">
        <v>170</v>
      </c>
      <c r="AF737" s="46">
        <v>320</v>
      </c>
      <c r="AG737" s="46">
        <v>301</v>
      </c>
      <c r="AH737" s="46">
        <v>230</v>
      </c>
      <c r="AI737" s="46">
        <v>110</v>
      </c>
      <c r="AJ737" s="46">
        <v>1109</v>
      </c>
      <c r="AK737" s="46">
        <v>1216</v>
      </c>
      <c r="AL737" s="46">
        <v>516</v>
      </c>
      <c r="AM737" s="46">
        <v>207</v>
      </c>
      <c r="AN737" s="46">
        <v>2325</v>
      </c>
      <c r="AO737" s="46" t="s">
        <v>12</v>
      </c>
      <c r="AP737" s="46" t="s">
        <v>48</v>
      </c>
      <c r="AR737" s="46" t="s">
        <v>272</v>
      </c>
      <c r="AV737" s="46" t="s">
        <v>255</v>
      </c>
      <c r="AX737" s="46" t="s">
        <v>65</v>
      </c>
      <c r="BD737" s="46" t="s">
        <v>256</v>
      </c>
      <c r="BE737" s="46" t="b">
        <v>0</v>
      </c>
      <c r="BF737" s="46" t="b">
        <v>1</v>
      </c>
      <c r="BG737" s="46" t="b">
        <v>0</v>
      </c>
      <c r="BH737" s="46" t="b">
        <v>0</v>
      </c>
      <c r="BI737" s="46" t="b">
        <v>0</v>
      </c>
      <c r="BJ737" s="46" t="b">
        <v>0</v>
      </c>
      <c r="BK737" s="46" t="b">
        <v>0</v>
      </c>
      <c r="BL737" s="46" t="b">
        <v>0</v>
      </c>
      <c r="BM737" s="46" t="b">
        <v>0</v>
      </c>
      <c r="BO737" s="46" t="b">
        <v>0</v>
      </c>
      <c r="BP737" s="46" t="s">
        <v>237</v>
      </c>
      <c r="BQ737" s="46" t="s">
        <v>242</v>
      </c>
      <c r="BR737" s="46" t="s">
        <v>238</v>
      </c>
      <c r="BS737" s="46" t="s">
        <v>1626</v>
      </c>
      <c r="BT737" s="46" t="s">
        <v>111</v>
      </c>
      <c r="BU737" s="46" t="s">
        <v>2537</v>
      </c>
      <c r="BV737" s="46" t="s">
        <v>114</v>
      </c>
      <c r="BX737" s="46" t="s">
        <v>3223</v>
      </c>
      <c r="BY737" s="46" t="s">
        <v>3224</v>
      </c>
      <c r="CA737" s="46" t="s">
        <v>244</v>
      </c>
      <c r="CB737" s="46" t="s">
        <v>240</v>
      </c>
      <c r="CC737" s="46" t="s">
        <v>3242</v>
      </c>
      <c r="CD737" s="46" t="s">
        <v>237</v>
      </c>
      <c r="CU737" s="46" t="s">
        <v>256</v>
      </c>
      <c r="CV737" s="46">
        <v>85</v>
      </c>
      <c r="CW737" s="46">
        <v>434</v>
      </c>
      <c r="CX737" s="46" t="s">
        <v>272</v>
      </c>
      <c r="CY737" s="46" t="s">
        <v>2256</v>
      </c>
      <c r="DA737" s="46" t="s">
        <v>265</v>
      </c>
      <c r="DB737" s="46" t="s">
        <v>245</v>
      </c>
      <c r="DC737" s="46" t="s">
        <v>245</v>
      </c>
      <c r="DD737" s="46" t="s">
        <v>265</v>
      </c>
      <c r="DE737" s="46" t="s">
        <v>245</v>
      </c>
      <c r="DF737" s="46" t="s">
        <v>265</v>
      </c>
      <c r="DG737" s="46" t="s">
        <v>265</v>
      </c>
      <c r="DH737" s="46" t="s">
        <v>247</v>
      </c>
      <c r="DK737" s="46" t="b">
        <f>vw_ET_Dataset_Public[[#This Row],[Event Location:  State PCODE]]=vw_ET_Dataset_Public[[#This Row],[Arrival from: Admin 1 PCODE]]</f>
        <v>1</v>
      </c>
      <c r="DL737" s="46" t="b">
        <f>vw_ET_Dataset_Public[[#This Row],[Event Location:  County PCODE]]=vw_ET_Dataset_Public[[#This Row],[Arrival from: Admin 2 PCODE]]</f>
        <v>1</v>
      </c>
      <c r="DM737" s="46" t="b">
        <f>vw_ET_Dataset_Public[[#This Row],[Event Location:  Payam PCODE]]=vw_ET_Dataset_Public[[#This Row],[Arrival from: Admin 3 PCODE]]</f>
        <v>1</v>
      </c>
      <c r="DN737" s="46" t="s">
        <v>3390</v>
      </c>
    </row>
    <row r="738" spans="1:118" x14ac:dyDescent="0.35">
      <c r="A738" s="46" t="s">
        <v>3232</v>
      </c>
      <c r="B738" s="47">
        <v>44501</v>
      </c>
      <c r="C738" s="47">
        <v>44473</v>
      </c>
      <c r="D738" s="47">
        <v>44501</v>
      </c>
      <c r="E738" s="46" t="s">
        <v>1626</v>
      </c>
      <c r="F738" s="46" t="s">
        <v>111</v>
      </c>
      <c r="G738" s="46" t="s">
        <v>2537</v>
      </c>
      <c r="H738" s="46" t="s">
        <v>114</v>
      </c>
      <c r="I738" s="46" t="s">
        <v>3224</v>
      </c>
      <c r="J738" s="46" t="s">
        <v>3223</v>
      </c>
      <c r="K738" s="46" t="s">
        <v>3372</v>
      </c>
      <c r="L738" s="46" t="s">
        <v>3233</v>
      </c>
      <c r="M738" s="46">
        <v>9.0220000000000002</v>
      </c>
      <c r="N738" s="46">
        <v>28.251999999999999</v>
      </c>
      <c r="O738" s="46" t="s">
        <v>232</v>
      </c>
      <c r="P738" s="46" t="s">
        <v>271</v>
      </c>
      <c r="Q738" s="46" t="s">
        <v>6</v>
      </c>
      <c r="R738" s="46" t="b">
        <v>1</v>
      </c>
      <c r="V738" s="46">
        <v>1024</v>
      </c>
      <c r="W738" s="46">
        <v>5120</v>
      </c>
      <c r="X738" s="46">
        <v>281</v>
      </c>
      <c r="Y738" s="46">
        <v>378</v>
      </c>
      <c r="Z738" s="46">
        <v>675</v>
      </c>
      <c r="AA738" s="46">
        <v>503</v>
      </c>
      <c r="AB738" s="46">
        <v>411</v>
      </c>
      <c r="AC738" s="46">
        <v>189</v>
      </c>
      <c r="AD738" s="46">
        <v>302</v>
      </c>
      <c r="AE738" s="46">
        <v>403</v>
      </c>
      <c r="AF738" s="46">
        <v>594</v>
      </c>
      <c r="AG738" s="46">
        <v>610</v>
      </c>
      <c r="AH738" s="46">
        <v>570</v>
      </c>
      <c r="AI738" s="46">
        <v>204</v>
      </c>
      <c r="AJ738" s="46">
        <v>2437</v>
      </c>
      <c r="AK738" s="46">
        <v>2683</v>
      </c>
      <c r="AL738" s="46">
        <v>1364</v>
      </c>
      <c r="AM738" s="46">
        <v>393</v>
      </c>
      <c r="AN738" s="46">
        <v>5120</v>
      </c>
      <c r="AO738" s="46" t="s">
        <v>12</v>
      </c>
      <c r="AP738" s="46" t="s">
        <v>48</v>
      </c>
      <c r="AR738" s="46" t="s">
        <v>272</v>
      </c>
      <c r="AV738" s="46" t="s">
        <v>255</v>
      </c>
      <c r="AX738" s="46" t="s">
        <v>65</v>
      </c>
      <c r="BD738" s="46" t="s">
        <v>256</v>
      </c>
      <c r="BE738" s="46" t="b">
        <v>1</v>
      </c>
      <c r="BF738" s="46" t="b">
        <v>1</v>
      </c>
      <c r="BP738" s="46" t="s">
        <v>237</v>
      </c>
      <c r="BQ738" s="46" t="s">
        <v>242</v>
      </c>
      <c r="BR738" s="46" t="s">
        <v>238</v>
      </c>
      <c r="BS738" s="46" t="s">
        <v>1626</v>
      </c>
      <c r="BT738" s="46" t="s">
        <v>111</v>
      </c>
      <c r="BU738" s="46" t="s">
        <v>2537</v>
      </c>
      <c r="BV738" s="46" t="s">
        <v>114</v>
      </c>
      <c r="BX738" s="46" t="s">
        <v>3223</v>
      </c>
      <c r="BY738" s="46" t="s">
        <v>3224</v>
      </c>
      <c r="CA738" s="46" t="s">
        <v>244</v>
      </c>
      <c r="CB738" s="46" t="s">
        <v>240</v>
      </c>
      <c r="CC738" s="46" t="s">
        <v>3234</v>
      </c>
      <c r="CD738" s="46" t="s">
        <v>237</v>
      </c>
      <c r="CU738" s="46" t="s">
        <v>256</v>
      </c>
      <c r="CV738" s="46">
        <v>78</v>
      </c>
      <c r="CW738" s="46">
        <v>398</v>
      </c>
      <c r="CX738" s="46" t="s">
        <v>272</v>
      </c>
      <c r="CY738" s="46" t="s">
        <v>2256</v>
      </c>
      <c r="DA738" s="46" t="s">
        <v>245</v>
      </c>
      <c r="DB738" s="46" t="s">
        <v>245</v>
      </c>
      <c r="DC738" s="46" t="s">
        <v>265</v>
      </c>
      <c r="DD738" s="46" t="s">
        <v>245</v>
      </c>
      <c r="DE738" s="46" t="s">
        <v>265</v>
      </c>
      <c r="DF738" s="46" t="s">
        <v>265</v>
      </c>
      <c r="DG738" s="46" t="s">
        <v>246</v>
      </c>
      <c r="DH738" s="46" t="s">
        <v>247</v>
      </c>
      <c r="DK738" s="46" t="b">
        <f>vw_ET_Dataset_Public[[#This Row],[Event Location:  State PCODE]]=vw_ET_Dataset_Public[[#This Row],[Arrival from: Admin 1 PCODE]]</f>
        <v>1</v>
      </c>
      <c r="DL738" s="46" t="b">
        <f>vw_ET_Dataset_Public[[#This Row],[Event Location:  County PCODE]]=vw_ET_Dataset_Public[[#This Row],[Arrival from: Admin 2 PCODE]]</f>
        <v>1</v>
      </c>
      <c r="DM738" s="46" t="b">
        <f>vw_ET_Dataset_Public[[#This Row],[Event Location:  Payam PCODE]]=vw_ET_Dataset_Public[[#This Row],[Arrival from: Admin 3 PCODE]]</f>
        <v>1</v>
      </c>
      <c r="DN738" s="46" t="s">
        <v>3390</v>
      </c>
    </row>
    <row r="739" spans="1:118" x14ac:dyDescent="0.35">
      <c r="A739" s="46" t="s">
        <v>3222</v>
      </c>
      <c r="B739" s="47">
        <v>44501</v>
      </c>
      <c r="C739" s="47">
        <v>44473</v>
      </c>
      <c r="D739" s="47">
        <v>44501</v>
      </c>
      <c r="E739" s="46" t="s">
        <v>1626</v>
      </c>
      <c r="F739" s="46" t="s">
        <v>111</v>
      </c>
      <c r="G739" s="46" t="s">
        <v>2537</v>
      </c>
      <c r="H739" s="46" t="s">
        <v>114</v>
      </c>
      <c r="I739" s="46" t="s">
        <v>3224</v>
      </c>
      <c r="J739" s="46" t="s">
        <v>3223</v>
      </c>
      <c r="K739" s="46" t="s">
        <v>3225</v>
      </c>
      <c r="L739" s="46" t="s">
        <v>3226</v>
      </c>
      <c r="M739" s="46">
        <v>9.1129999999999995</v>
      </c>
      <c r="N739" s="46">
        <v>28.155000000000001</v>
      </c>
      <c r="O739" s="46" t="s">
        <v>232</v>
      </c>
      <c r="P739" s="46" t="s">
        <v>302</v>
      </c>
      <c r="Q739" s="46" t="s">
        <v>6</v>
      </c>
      <c r="R739" s="46" t="b">
        <v>1</v>
      </c>
      <c r="S739" s="46" t="b">
        <v>1</v>
      </c>
      <c r="V739" s="46">
        <v>1068</v>
      </c>
      <c r="W739" s="46">
        <v>5447</v>
      </c>
      <c r="X739" s="46">
        <v>213</v>
      </c>
      <c r="Y739" s="46">
        <v>370</v>
      </c>
      <c r="Z739" s="46">
        <v>563</v>
      </c>
      <c r="AA739" s="46">
        <v>611</v>
      </c>
      <c r="AB739" s="46">
        <v>389</v>
      </c>
      <c r="AC739" s="46">
        <v>194</v>
      </c>
      <c r="AD739" s="46">
        <v>308</v>
      </c>
      <c r="AE739" s="46">
        <v>480</v>
      </c>
      <c r="AF739" s="46">
        <v>784</v>
      </c>
      <c r="AG739" s="46">
        <v>854</v>
      </c>
      <c r="AH739" s="46">
        <v>452</v>
      </c>
      <c r="AI739" s="46">
        <v>229</v>
      </c>
      <c r="AJ739" s="46">
        <v>2340</v>
      </c>
      <c r="AK739" s="46">
        <v>3107</v>
      </c>
      <c r="AL739" s="46">
        <v>1371</v>
      </c>
      <c r="AM739" s="46">
        <v>423</v>
      </c>
      <c r="AN739" s="46">
        <v>5447</v>
      </c>
      <c r="AO739" s="46" t="s">
        <v>12</v>
      </c>
      <c r="AP739" s="46" t="s">
        <v>48</v>
      </c>
      <c r="AR739" s="46" t="s">
        <v>272</v>
      </c>
      <c r="AV739" s="46" t="s">
        <v>255</v>
      </c>
      <c r="AX739" s="46" t="s">
        <v>65</v>
      </c>
      <c r="BD739" s="46" t="s">
        <v>256</v>
      </c>
      <c r="BE739" s="46" t="b">
        <v>1</v>
      </c>
      <c r="BF739" s="46" t="b">
        <v>1</v>
      </c>
      <c r="BP739" s="46" t="s">
        <v>237</v>
      </c>
      <c r="BQ739" s="46" t="s">
        <v>242</v>
      </c>
      <c r="BR739" s="46" t="s">
        <v>238</v>
      </c>
      <c r="BS739" s="46" t="s">
        <v>1626</v>
      </c>
      <c r="BT739" s="46" t="s">
        <v>111</v>
      </c>
      <c r="BU739" s="46" t="s">
        <v>2537</v>
      </c>
      <c r="BV739" s="46" t="s">
        <v>114</v>
      </c>
      <c r="BX739" s="46" t="s">
        <v>3223</v>
      </c>
      <c r="BY739" s="46" t="s">
        <v>3224</v>
      </c>
      <c r="CA739" s="46" t="s">
        <v>244</v>
      </c>
      <c r="CB739" s="46" t="s">
        <v>240</v>
      </c>
      <c r="CC739" s="46" t="s">
        <v>3227</v>
      </c>
      <c r="CD739" s="46" t="s">
        <v>237</v>
      </c>
      <c r="CU739" s="46" t="s">
        <v>256</v>
      </c>
      <c r="CV739" s="46">
        <v>83</v>
      </c>
      <c r="CW739" s="46">
        <v>423</v>
      </c>
      <c r="CX739" s="46" t="s">
        <v>272</v>
      </c>
      <c r="CY739" s="46" t="s">
        <v>2279</v>
      </c>
      <c r="DA739" s="46" t="s">
        <v>245</v>
      </c>
      <c r="DB739" s="46" t="s">
        <v>245</v>
      </c>
      <c r="DC739" s="46" t="s">
        <v>265</v>
      </c>
      <c r="DD739" s="46" t="s">
        <v>246</v>
      </c>
      <c r="DE739" s="46" t="s">
        <v>265</v>
      </c>
      <c r="DF739" s="46" t="s">
        <v>265</v>
      </c>
      <c r="DG739" s="46" t="s">
        <v>246</v>
      </c>
      <c r="DH739" s="46" t="s">
        <v>247</v>
      </c>
      <c r="DK739" s="46" t="b">
        <f>vw_ET_Dataset_Public[[#This Row],[Event Location:  State PCODE]]=vw_ET_Dataset_Public[[#This Row],[Arrival from: Admin 1 PCODE]]</f>
        <v>1</v>
      </c>
      <c r="DL739" s="46" t="b">
        <f>vw_ET_Dataset_Public[[#This Row],[Event Location:  County PCODE]]=vw_ET_Dataset_Public[[#This Row],[Arrival from: Admin 2 PCODE]]</f>
        <v>1</v>
      </c>
      <c r="DM739" s="46" t="b">
        <f>vw_ET_Dataset_Public[[#This Row],[Event Location:  Payam PCODE]]=vw_ET_Dataset_Public[[#This Row],[Arrival from: Admin 3 PCODE]]</f>
        <v>1</v>
      </c>
      <c r="DN739" s="46" t="s">
        <v>3390</v>
      </c>
    </row>
    <row r="740" spans="1:118" x14ac:dyDescent="0.35">
      <c r="A740" s="46" t="s">
        <v>3235</v>
      </c>
      <c r="B740" s="47">
        <v>44501</v>
      </c>
      <c r="C740" s="47">
        <v>44473</v>
      </c>
      <c r="D740" s="47">
        <v>44501</v>
      </c>
      <c r="E740" s="46" t="s">
        <v>1626</v>
      </c>
      <c r="F740" s="46" t="s">
        <v>111</v>
      </c>
      <c r="G740" s="46" t="s">
        <v>2537</v>
      </c>
      <c r="H740" s="46" t="s">
        <v>114</v>
      </c>
      <c r="I740" s="46" t="s">
        <v>3224</v>
      </c>
      <c r="J740" s="46" t="s">
        <v>3223</v>
      </c>
      <c r="K740" s="46" t="s">
        <v>3236</v>
      </c>
      <c r="L740" s="46" t="s">
        <v>3237</v>
      </c>
      <c r="M740" s="46">
        <v>9.17</v>
      </c>
      <c r="N740" s="46">
        <v>28.23</v>
      </c>
      <c r="O740" s="46" t="s">
        <v>232</v>
      </c>
      <c r="P740" s="46" t="s">
        <v>302</v>
      </c>
      <c r="Q740" s="46" t="s">
        <v>6</v>
      </c>
      <c r="R740" s="46" t="b">
        <v>1</v>
      </c>
      <c r="S740" s="46" t="b">
        <v>1</v>
      </c>
      <c r="T740" s="46" t="b">
        <v>0</v>
      </c>
      <c r="U740" s="46" t="b">
        <v>0</v>
      </c>
      <c r="V740" s="46">
        <v>345</v>
      </c>
      <c r="W740" s="46">
        <v>2070</v>
      </c>
      <c r="X740" s="46">
        <v>56</v>
      </c>
      <c r="Y740" s="46">
        <v>97</v>
      </c>
      <c r="Z740" s="46">
        <v>187</v>
      </c>
      <c r="AA740" s="46">
        <v>211</v>
      </c>
      <c r="AB740" s="46">
        <v>193</v>
      </c>
      <c r="AC740" s="46">
        <v>71</v>
      </c>
      <c r="AD740" s="46">
        <v>98</v>
      </c>
      <c r="AE740" s="46">
        <v>148</v>
      </c>
      <c r="AF740" s="46">
        <v>250</v>
      </c>
      <c r="AG740" s="46">
        <v>322</v>
      </c>
      <c r="AH740" s="46">
        <v>289</v>
      </c>
      <c r="AI740" s="46">
        <v>148</v>
      </c>
      <c r="AJ740" s="46">
        <v>815</v>
      </c>
      <c r="AK740" s="46">
        <v>1255</v>
      </c>
      <c r="AL740" s="46">
        <v>399</v>
      </c>
      <c r="AM740" s="46">
        <v>219</v>
      </c>
      <c r="AN740" s="46">
        <v>2070</v>
      </c>
      <c r="AO740" s="46" t="s">
        <v>12</v>
      </c>
      <c r="AP740" s="46" t="s">
        <v>48</v>
      </c>
      <c r="AR740" s="46" t="s">
        <v>272</v>
      </c>
      <c r="AV740" s="46" t="s">
        <v>255</v>
      </c>
      <c r="AX740" s="46" t="s">
        <v>65</v>
      </c>
      <c r="BD740" s="46" t="s">
        <v>256</v>
      </c>
      <c r="BE740" s="46" t="b">
        <v>1</v>
      </c>
      <c r="BF740" s="46" t="b">
        <v>1</v>
      </c>
      <c r="BG740" s="46" t="b">
        <v>0</v>
      </c>
      <c r="BH740" s="46" t="b">
        <v>0</v>
      </c>
      <c r="BI740" s="46" t="b">
        <v>0</v>
      </c>
      <c r="BJ740" s="46" t="b">
        <v>0</v>
      </c>
      <c r="BK740" s="46" t="b">
        <v>0</v>
      </c>
      <c r="BL740" s="46" t="b">
        <v>0</v>
      </c>
      <c r="BM740" s="46" t="b">
        <v>0</v>
      </c>
      <c r="BO740" s="46" t="b">
        <v>0</v>
      </c>
      <c r="BP740" s="46" t="s">
        <v>237</v>
      </c>
      <c r="BQ740" s="46" t="s">
        <v>242</v>
      </c>
      <c r="BR740" s="46" t="s">
        <v>238</v>
      </c>
      <c r="BS740" s="46" t="s">
        <v>1626</v>
      </c>
      <c r="BT740" s="46" t="s">
        <v>111</v>
      </c>
      <c r="BU740" s="46" t="s">
        <v>2537</v>
      </c>
      <c r="BV740" s="46" t="s">
        <v>114</v>
      </c>
      <c r="BX740" s="46" t="s">
        <v>3223</v>
      </c>
      <c r="BY740" s="46" t="s">
        <v>3224</v>
      </c>
      <c r="CA740" s="46" t="s">
        <v>244</v>
      </c>
      <c r="CB740" s="46" t="s">
        <v>240</v>
      </c>
      <c r="CC740" s="46" t="s">
        <v>3238</v>
      </c>
      <c r="CD740" s="46" t="s">
        <v>237</v>
      </c>
      <c r="CU740" s="46" t="s">
        <v>256</v>
      </c>
      <c r="CV740" s="46">
        <v>86</v>
      </c>
      <c r="CW740" s="46">
        <v>439</v>
      </c>
      <c r="CX740" s="46" t="s">
        <v>272</v>
      </c>
      <c r="CY740" s="46" t="s">
        <v>2256</v>
      </c>
      <c r="DA740" s="46" t="s">
        <v>265</v>
      </c>
      <c r="DB740" s="46" t="s">
        <v>245</v>
      </c>
      <c r="DC740" s="46" t="s">
        <v>245</v>
      </c>
      <c r="DD740" s="46" t="s">
        <v>246</v>
      </c>
      <c r="DE740" s="46" t="s">
        <v>265</v>
      </c>
      <c r="DF740" s="46" t="s">
        <v>246</v>
      </c>
      <c r="DG740" s="46" t="s">
        <v>246</v>
      </c>
      <c r="DH740" s="46" t="s">
        <v>247</v>
      </c>
      <c r="DK740" s="46" t="b">
        <f>vw_ET_Dataset_Public[[#This Row],[Event Location:  State PCODE]]=vw_ET_Dataset_Public[[#This Row],[Arrival from: Admin 1 PCODE]]</f>
        <v>1</v>
      </c>
      <c r="DL740" s="46" t="b">
        <f>vw_ET_Dataset_Public[[#This Row],[Event Location:  County PCODE]]=vw_ET_Dataset_Public[[#This Row],[Arrival from: Admin 2 PCODE]]</f>
        <v>1</v>
      </c>
      <c r="DM740" s="46" t="b">
        <f>vw_ET_Dataset_Public[[#This Row],[Event Location:  Payam PCODE]]=vw_ET_Dataset_Public[[#This Row],[Arrival from: Admin 3 PCODE]]</f>
        <v>1</v>
      </c>
      <c r="DN740" s="46" t="s">
        <v>3390</v>
      </c>
    </row>
    <row r="741" spans="1:118" x14ac:dyDescent="0.35">
      <c r="A741" s="46" t="s">
        <v>3228</v>
      </c>
      <c r="B741" s="47">
        <v>44501</v>
      </c>
      <c r="C741" s="47">
        <v>44473</v>
      </c>
      <c r="D741" s="47">
        <v>44501</v>
      </c>
      <c r="E741" s="46" t="s">
        <v>1626</v>
      </c>
      <c r="F741" s="46" t="s">
        <v>111</v>
      </c>
      <c r="G741" s="46" t="s">
        <v>2537</v>
      </c>
      <c r="H741" s="46" t="s">
        <v>114</v>
      </c>
      <c r="I741" s="46" t="s">
        <v>3224</v>
      </c>
      <c r="J741" s="46" t="s">
        <v>3223</v>
      </c>
      <c r="K741" s="46" t="s">
        <v>3229</v>
      </c>
      <c r="L741" s="46" t="s">
        <v>3230</v>
      </c>
      <c r="M741" s="46">
        <v>8.9949999999999992</v>
      </c>
      <c r="N741" s="46">
        <v>28.212</v>
      </c>
      <c r="O741" s="46" t="s">
        <v>232</v>
      </c>
      <c r="P741" s="46" t="s">
        <v>302</v>
      </c>
      <c r="Q741" s="46" t="s">
        <v>6</v>
      </c>
      <c r="R741" s="46" t="b">
        <v>1</v>
      </c>
      <c r="S741" s="46" t="b">
        <v>1</v>
      </c>
      <c r="V741" s="46">
        <v>448</v>
      </c>
      <c r="W741" s="46">
        <v>2440</v>
      </c>
      <c r="X741" s="46">
        <v>81</v>
      </c>
      <c r="Y741" s="46">
        <v>166</v>
      </c>
      <c r="Z741" s="46">
        <v>250</v>
      </c>
      <c r="AA741" s="46">
        <v>223</v>
      </c>
      <c r="AB741" s="46">
        <v>187</v>
      </c>
      <c r="AC741" s="46">
        <v>77</v>
      </c>
      <c r="AD741" s="46">
        <v>123</v>
      </c>
      <c r="AE741" s="46">
        <v>187</v>
      </c>
      <c r="AF741" s="46">
        <v>409</v>
      </c>
      <c r="AG741" s="46">
        <v>315</v>
      </c>
      <c r="AH741" s="46">
        <v>244</v>
      </c>
      <c r="AI741" s="46">
        <v>178</v>
      </c>
      <c r="AJ741" s="46">
        <v>984</v>
      </c>
      <c r="AK741" s="46">
        <v>1456</v>
      </c>
      <c r="AL741" s="46">
        <v>557</v>
      </c>
      <c r="AM741" s="46">
        <v>255</v>
      </c>
      <c r="AN741" s="46">
        <v>2440</v>
      </c>
      <c r="AO741" s="46" t="s">
        <v>12</v>
      </c>
      <c r="AP741" s="46" t="s">
        <v>48</v>
      </c>
      <c r="AR741" s="46" t="s">
        <v>272</v>
      </c>
      <c r="AV741" s="46" t="s">
        <v>255</v>
      </c>
      <c r="AX741" s="46" t="s">
        <v>65</v>
      </c>
      <c r="BD741" s="46" t="s">
        <v>256</v>
      </c>
      <c r="BE741" s="46" t="b">
        <v>1</v>
      </c>
      <c r="BF741" s="46" t="b">
        <v>1</v>
      </c>
      <c r="BH741" s="46" t="b">
        <v>1</v>
      </c>
      <c r="BL741" s="46" t="b">
        <v>1</v>
      </c>
      <c r="BP741" s="46" t="s">
        <v>237</v>
      </c>
      <c r="BQ741" s="46" t="s">
        <v>242</v>
      </c>
      <c r="BR741" s="46" t="s">
        <v>238</v>
      </c>
      <c r="BS741" s="46" t="s">
        <v>1626</v>
      </c>
      <c r="BT741" s="46" t="s">
        <v>111</v>
      </c>
      <c r="BU741" s="46" t="s">
        <v>2537</v>
      </c>
      <c r="BV741" s="46" t="s">
        <v>114</v>
      </c>
      <c r="BX741" s="46" t="s">
        <v>3223</v>
      </c>
      <c r="BY741" s="46" t="s">
        <v>3224</v>
      </c>
      <c r="CA741" s="46" t="s">
        <v>244</v>
      </c>
      <c r="CB741" s="46" t="s">
        <v>240</v>
      </c>
      <c r="CC741" s="46" t="s">
        <v>3231</v>
      </c>
      <c r="CD741" s="46" t="s">
        <v>237</v>
      </c>
      <c r="CU741" s="46" t="s">
        <v>256</v>
      </c>
      <c r="CV741" s="46">
        <v>67</v>
      </c>
      <c r="CW741" s="46">
        <v>342</v>
      </c>
      <c r="CX741" s="46" t="s">
        <v>272</v>
      </c>
      <c r="CY741" s="46" t="s">
        <v>2279</v>
      </c>
      <c r="DA741" s="46" t="s">
        <v>265</v>
      </c>
      <c r="DB741" s="46" t="s">
        <v>245</v>
      </c>
      <c r="DC741" s="46" t="s">
        <v>265</v>
      </c>
      <c r="DD741" s="46" t="s">
        <v>265</v>
      </c>
      <c r="DE741" s="46" t="s">
        <v>265</v>
      </c>
      <c r="DF741" s="46" t="s">
        <v>245</v>
      </c>
      <c r="DG741" s="46" t="s">
        <v>246</v>
      </c>
      <c r="DH741" s="46" t="s">
        <v>247</v>
      </c>
      <c r="DK741" s="46" t="b">
        <f>vw_ET_Dataset_Public[[#This Row],[Event Location:  State PCODE]]=vw_ET_Dataset_Public[[#This Row],[Arrival from: Admin 1 PCODE]]</f>
        <v>1</v>
      </c>
      <c r="DL741" s="46" t="b">
        <f>vw_ET_Dataset_Public[[#This Row],[Event Location:  County PCODE]]=vw_ET_Dataset_Public[[#This Row],[Arrival from: Admin 2 PCODE]]</f>
        <v>1</v>
      </c>
      <c r="DM741" s="46" t="b">
        <f>vw_ET_Dataset_Public[[#This Row],[Event Location:  Payam PCODE]]=vw_ET_Dataset_Public[[#This Row],[Arrival from: Admin 3 PCODE]]</f>
        <v>1</v>
      </c>
      <c r="DN741" s="46" t="s">
        <v>3390</v>
      </c>
    </row>
    <row r="742" spans="1:118" x14ac:dyDescent="0.35">
      <c r="A742" s="46" t="s">
        <v>3259</v>
      </c>
      <c r="B742" s="47">
        <v>44501</v>
      </c>
      <c r="C742" s="47">
        <v>44475</v>
      </c>
      <c r="D742" s="47">
        <v>44501</v>
      </c>
      <c r="E742" s="46" t="s">
        <v>1626</v>
      </c>
      <c r="F742" s="46" t="s">
        <v>111</v>
      </c>
      <c r="G742" s="46" t="s">
        <v>2537</v>
      </c>
      <c r="H742" s="46" t="s">
        <v>114</v>
      </c>
      <c r="I742" s="46" t="s">
        <v>3247</v>
      </c>
      <c r="J742" s="46" t="s">
        <v>3246</v>
      </c>
      <c r="K742" s="46" t="s">
        <v>3375</v>
      </c>
      <c r="L742" s="46" t="s">
        <v>3260</v>
      </c>
      <c r="M742" s="46">
        <v>9.1159999999999997</v>
      </c>
      <c r="N742" s="46">
        <v>28.4</v>
      </c>
      <c r="O742" s="46" t="s">
        <v>232</v>
      </c>
      <c r="P742" s="46" t="s">
        <v>302</v>
      </c>
      <c r="Q742" s="46" t="s">
        <v>6</v>
      </c>
      <c r="R742" s="46" t="b">
        <v>1</v>
      </c>
      <c r="S742" s="46" t="b">
        <v>1</v>
      </c>
      <c r="T742" s="46" t="b">
        <v>1</v>
      </c>
      <c r="V742" s="46">
        <v>651</v>
      </c>
      <c r="W742" s="46">
        <v>2606</v>
      </c>
      <c r="X742" s="46">
        <v>98</v>
      </c>
      <c r="Y742" s="46">
        <v>78</v>
      </c>
      <c r="Z742" s="46">
        <v>364</v>
      </c>
      <c r="AA742" s="46">
        <v>367</v>
      </c>
      <c r="AB742" s="46">
        <v>234</v>
      </c>
      <c r="AC742" s="46">
        <v>75</v>
      </c>
      <c r="AD742" s="46">
        <v>106</v>
      </c>
      <c r="AE742" s="46">
        <v>91</v>
      </c>
      <c r="AF742" s="46">
        <v>411</v>
      </c>
      <c r="AG742" s="46">
        <v>391</v>
      </c>
      <c r="AH742" s="46">
        <v>247</v>
      </c>
      <c r="AI742" s="46">
        <v>144</v>
      </c>
      <c r="AJ742" s="46">
        <v>1216</v>
      </c>
      <c r="AK742" s="46">
        <v>1390</v>
      </c>
      <c r="AL742" s="46">
        <v>373</v>
      </c>
      <c r="AM742" s="46">
        <v>219</v>
      </c>
      <c r="AN742" s="46">
        <v>2606</v>
      </c>
      <c r="AO742" s="46" t="s">
        <v>12</v>
      </c>
      <c r="AP742" s="46" t="s">
        <v>48</v>
      </c>
      <c r="AR742" s="46" t="s">
        <v>272</v>
      </c>
      <c r="AV742" s="46" t="s">
        <v>255</v>
      </c>
      <c r="AX742" s="46" t="s">
        <v>65</v>
      </c>
      <c r="BD742" s="46" t="s">
        <v>256</v>
      </c>
      <c r="BE742" s="46" t="b">
        <v>1</v>
      </c>
      <c r="BF742" s="46" t="b">
        <v>1</v>
      </c>
      <c r="BL742" s="46" t="b">
        <v>1</v>
      </c>
      <c r="BP742" s="46" t="s">
        <v>237</v>
      </c>
      <c r="BQ742" s="46" t="s">
        <v>242</v>
      </c>
      <c r="BR742" s="46" t="s">
        <v>238</v>
      </c>
      <c r="BS742" s="46" t="s">
        <v>1626</v>
      </c>
      <c r="BT742" s="46" t="s">
        <v>111</v>
      </c>
      <c r="BU742" s="46" t="s">
        <v>2537</v>
      </c>
      <c r="BV742" s="46" t="s">
        <v>114</v>
      </c>
      <c r="BX742" s="46" t="s">
        <v>3246</v>
      </c>
      <c r="BY742" s="46" t="s">
        <v>3247</v>
      </c>
      <c r="CA742" s="46" t="s">
        <v>244</v>
      </c>
      <c r="CB742" s="46" t="s">
        <v>240</v>
      </c>
      <c r="CC742" s="46" t="s">
        <v>3261</v>
      </c>
      <c r="CD742" s="46" t="s">
        <v>237</v>
      </c>
      <c r="CU742" s="46" t="s">
        <v>256</v>
      </c>
      <c r="CV742" s="46">
        <v>168</v>
      </c>
      <c r="CW742" s="46">
        <v>840</v>
      </c>
      <c r="CX742" s="46" t="s">
        <v>272</v>
      </c>
      <c r="CY742" s="46" t="s">
        <v>2279</v>
      </c>
      <c r="DA742" s="46" t="s">
        <v>265</v>
      </c>
      <c r="DB742" s="46" t="s">
        <v>265</v>
      </c>
      <c r="DC742" s="46" t="s">
        <v>245</v>
      </c>
      <c r="DD742" s="46" t="s">
        <v>246</v>
      </c>
      <c r="DE742" s="46" t="s">
        <v>265</v>
      </c>
      <c r="DF742" s="46" t="s">
        <v>265</v>
      </c>
      <c r="DG742" s="46" t="s">
        <v>246</v>
      </c>
      <c r="DH742" s="46" t="s">
        <v>247</v>
      </c>
      <c r="DK742" s="46" t="b">
        <f>vw_ET_Dataset_Public[[#This Row],[Event Location:  State PCODE]]=vw_ET_Dataset_Public[[#This Row],[Arrival from: Admin 1 PCODE]]</f>
        <v>1</v>
      </c>
      <c r="DL742" s="46" t="b">
        <f>vw_ET_Dataset_Public[[#This Row],[Event Location:  County PCODE]]=vw_ET_Dataset_Public[[#This Row],[Arrival from: Admin 2 PCODE]]</f>
        <v>1</v>
      </c>
      <c r="DM742" s="46" t="b">
        <f>vw_ET_Dataset_Public[[#This Row],[Event Location:  Payam PCODE]]=vw_ET_Dataset_Public[[#This Row],[Arrival from: Admin 3 PCODE]]</f>
        <v>1</v>
      </c>
      <c r="DN742" s="46" t="s">
        <v>3390</v>
      </c>
    </row>
    <row r="743" spans="1:118" x14ac:dyDescent="0.35">
      <c r="A743" s="46" t="s">
        <v>3003</v>
      </c>
      <c r="B743" s="47">
        <v>44502</v>
      </c>
      <c r="C743" s="47">
        <v>44456</v>
      </c>
      <c r="D743" s="47">
        <v>44502</v>
      </c>
      <c r="E743" s="46" t="s">
        <v>1626</v>
      </c>
      <c r="F743" s="46" t="s">
        <v>111</v>
      </c>
      <c r="G743" s="46" t="s">
        <v>1652</v>
      </c>
      <c r="H743" s="46" t="s">
        <v>1649</v>
      </c>
      <c r="I743" s="46" t="s">
        <v>1653</v>
      </c>
      <c r="J743" s="46" t="s">
        <v>1650</v>
      </c>
      <c r="K743" s="46" t="s">
        <v>3004</v>
      </c>
      <c r="L743" s="46" t="s">
        <v>3005</v>
      </c>
      <c r="M743" s="46">
        <v>8.02</v>
      </c>
      <c r="N743" s="46">
        <v>28.501999999999999</v>
      </c>
      <c r="O743" s="46" t="s">
        <v>232</v>
      </c>
      <c r="P743" s="46" t="s">
        <v>233</v>
      </c>
      <c r="Q743" s="46" t="s">
        <v>24</v>
      </c>
      <c r="R743" s="46" t="b">
        <v>1</v>
      </c>
      <c r="V743" s="46">
        <v>50</v>
      </c>
      <c r="W743" s="46">
        <v>265</v>
      </c>
      <c r="X743" s="46">
        <v>13</v>
      </c>
      <c r="Y743" s="46">
        <v>24</v>
      </c>
      <c r="Z743" s="46">
        <v>58</v>
      </c>
      <c r="AA743" s="46">
        <v>18</v>
      </c>
      <c r="AB743" s="46">
        <v>15</v>
      </c>
      <c r="AC743" s="46">
        <v>14</v>
      </c>
      <c r="AD743" s="46">
        <v>22</v>
      </c>
      <c r="AE743" s="46">
        <v>23</v>
      </c>
      <c r="AF743" s="46">
        <v>32</v>
      </c>
      <c r="AG743" s="46">
        <v>27</v>
      </c>
      <c r="AH743" s="46">
        <v>11</v>
      </c>
      <c r="AI743" s="46">
        <v>8</v>
      </c>
      <c r="AJ743" s="46">
        <v>142</v>
      </c>
      <c r="AK743" s="46">
        <v>123</v>
      </c>
      <c r="AL743" s="46">
        <v>82</v>
      </c>
      <c r="AM743" s="46">
        <v>22</v>
      </c>
      <c r="AN743" s="46">
        <v>265</v>
      </c>
      <c r="AP743" s="46" t="s">
        <v>48</v>
      </c>
      <c r="AR743" s="46" t="s">
        <v>234</v>
      </c>
      <c r="AT743" s="46" t="b">
        <v>1</v>
      </c>
      <c r="AV743" s="46" t="s">
        <v>255</v>
      </c>
      <c r="AX743" s="46" t="s">
        <v>305</v>
      </c>
      <c r="BD743" s="46" t="s">
        <v>256</v>
      </c>
      <c r="BE743" s="46" t="b">
        <v>1</v>
      </c>
      <c r="BF743" s="46" t="b">
        <v>1</v>
      </c>
      <c r="BL743" s="46" t="b">
        <v>1</v>
      </c>
      <c r="BP743" s="46" t="s">
        <v>237</v>
      </c>
      <c r="BQ743" s="46" t="s">
        <v>242</v>
      </c>
      <c r="BR743" s="46" t="s">
        <v>238</v>
      </c>
      <c r="BS743" s="46" t="s">
        <v>1626</v>
      </c>
      <c r="BT743" s="46" t="s">
        <v>111</v>
      </c>
      <c r="BU743" s="46" t="s">
        <v>1652</v>
      </c>
      <c r="BV743" s="46" t="s">
        <v>1649</v>
      </c>
      <c r="BX743" s="46" t="s">
        <v>1650</v>
      </c>
      <c r="BY743" s="46" t="s">
        <v>1653</v>
      </c>
      <c r="CA743" s="46" t="s">
        <v>244</v>
      </c>
      <c r="CB743" s="46" t="s">
        <v>240</v>
      </c>
      <c r="CC743" s="46" t="s">
        <v>3006</v>
      </c>
      <c r="CU743" s="46" t="s">
        <v>237</v>
      </c>
      <c r="DA743" s="46" t="s">
        <v>265</v>
      </c>
      <c r="DB743" s="46" t="s">
        <v>245</v>
      </c>
      <c r="DC743" s="46" t="s">
        <v>245</v>
      </c>
      <c r="DD743" s="46" t="s">
        <v>265</v>
      </c>
      <c r="DE743" s="46" t="s">
        <v>246</v>
      </c>
      <c r="DF743" s="46" t="s">
        <v>265</v>
      </c>
      <c r="DG743" s="46" t="s">
        <v>246</v>
      </c>
      <c r="DH743" s="46" t="s">
        <v>247</v>
      </c>
      <c r="DK743" s="46" t="b">
        <f>vw_ET_Dataset_Public[[#This Row],[Event Location:  State PCODE]]=vw_ET_Dataset_Public[[#This Row],[Arrival from: Admin 1 PCODE]]</f>
        <v>1</v>
      </c>
      <c r="DL743" s="46" t="b">
        <f>vw_ET_Dataset_Public[[#This Row],[Event Location:  County PCODE]]=vw_ET_Dataset_Public[[#This Row],[Arrival from: Admin 2 PCODE]]</f>
        <v>1</v>
      </c>
      <c r="DM743" s="46" t="b">
        <f>vw_ET_Dataset_Public[[#This Row],[Event Location:  Payam PCODE]]=vw_ET_Dataset_Public[[#This Row],[Arrival from: Admin 3 PCODE]]</f>
        <v>1</v>
      </c>
      <c r="DN743" s="46" t="s">
        <v>3390</v>
      </c>
    </row>
    <row r="744" spans="1:118" x14ac:dyDescent="0.35">
      <c r="A744" s="46" t="s">
        <v>3156</v>
      </c>
      <c r="B744" s="47">
        <v>44502</v>
      </c>
      <c r="C744" s="47">
        <v>44477</v>
      </c>
      <c r="D744" s="47">
        <v>44502</v>
      </c>
      <c r="E744" s="46" t="s">
        <v>1626</v>
      </c>
      <c r="F744" s="46" t="s">
        <v>111</v>
      </c>
      <c r="G744" s="46" t="s">
        <v>2537</v>
      </c>
      <c r="H744" s="46" t="s">
        <v>114</v>
      </c>
      <c r="I744" s="46" t="s">
        <v>3151</v>
      </c>
      <c r="J744" s="46" t="s">
        <v>3150</v>
      </c>
      <c r="K744" s="46" t="s">
        <v>3361</v>
      </c>
      <c r="L744" s="46" t="s">
        <v>3157</v>
      </c>
      <c r="M744" s="46">
        <v>9.2899999999999991</v>
      </c>
      <c r="N744" s="46">
        <v>28.710999999999999</v>
      </c>
      <c r="O744" s="46" t="s">
        <v>232</v>
      </c>
      <c r="P744" s="46" t="s">
        <v>271</v>
      </c>
      <c r="Q744" s="46" t="s">
        <v>6</v>
      </c>
      <c r="R744" s="46" t="b">
        <v>1</v>
      </c>
      <c r="S744" s="46" t="b">
        <v>1</v>
      </c>
      <c r="T744" s="46" t="b">
        <v>1</v>
      </c>
      <c r="V744" s="46">
        <v>304</v>
      </c>
      <c r="W744" s="46">
        <v>1824</v>
      </c>
      <c r="X744" s="46">
        <v>69</v>
      </c>
      <c r="Y744" s="46">
        <v>91</v>
      </c>
      <c r="Z744" s="46">
        <v>256</v>
      </c>
      <c r="AA744" s="46">
        <v>215</v>
      </c>
      <c r="AB744" s="46">
        <v>164</v>
      </c>
      <c r="AC744" s="46">
        <v>96</v>
      </c>
      <c r="AD744" s="46">
        <v>72</v>
      </c>
      <c r="AE744" s="46">
        <v>103</v>
      </c>
      <c r="AF744" s="46">
        <v>267</v>
      </c>
      <c r="AG744" s="46">
        <v>219</v>
      </c>
      <c r="AH744" s="46">
        <v>169</v>
      </c>
      <c r="AI744" s="46">
        <v>103</v>
      </c>
      <c r="AJ744" s="46">
        <v>891</v>
      </c>
      <c r="AK744" s="46">
        <v>933</v>
      </c>
      <c r="AL744" s="46">
        <v>335</v>
      </c>
      <c r="AM744" s="46">
        <v>199</v>
      </c>
      <c r="AN744" s="46">
        <v>1824</v>
      </c>
      <c r="AO744" s="46" t="s">
        <v>12</v>
      </c>
      <c r="AP744" s="46" t="s">
        <v>48</v>
      </c>
      <c r="AR744" s="46" t="s">
        <v>272</v>
      </c>
      <c r="AV744" s="46" t="s">
        <v>255</v>
      </c>
      <c r="AX744" s="46" t="s">
        <v>65</v>
      </c>
      <c r="BD744" s="46" t="s">
        <v>256</v>
      </c>
      <c r="BE744" s="46" t="b">
        <v>1</v>
      </c>
      <c r="BF744" s="46" t="b">
        <v>1</v>
      </c>
      <c r="BL744" s="46" t="b">
        <v>1</v>
      </c>
      <c r="BP744" s="46" t="s">
        <v>237</v>
      </c>
      <c r="BQ744" s="46" t="s">
        <v>242</v>
      </c>
      <c r="BR744" s="46" t="s">
        <v>238</v>
      </c>
      <c r="BS744" s="46" t="s">
        <v>1626</v>
      </c>
      <c r="BT744" s="46" t="s">
        <v>111</v>
      </c>
      <c r="BU744" s="46" t="s">
        <v>2537</v>
      </c>
      <c r="BV744" s="46" t="s">
        <v>114</v>
      </c>
      <c r="BX744" s="46" t="s">
        <v>3150</v>
      </c>
      <c r="BY744" s="46" t="s">
        <v>3151</v>
      </c>
      <c r="CA744" s="46" t="s">
        <v>3361</v>
      </c>
      <c r="CB744" s="46" t="s">
        <v>3157</v>
      </c>
      <c r="CC744" s="46" t="s">
        <v>292</v>
      </c>
      <c r="CD744" s="46" t="s">
        <v>237</v>
      </c>
      <c r="CU744" s="46" t="s">
        <v>256</v>
      </c>
      <c r="CV744" s="46">
        <v>185</v>
      </c>
      <c r="CW744" s="46">
        <v>925</v>
      </c>
      <c r="CX744" s="46" t="s">
        <v>272</v>
      </c>
      <c r="CY744" s="46" t="s">
        <v>2256</v>
      </c>
      <c r="DA744" s="46" t="s">
        <v>245</v>
      </c>
      <c r="DB744" s="46" t="s">
        <v>245</v>
      </c>
      <c r="DC744" s="46" t="s">
        <v>245</v>
      </c>
      <c r="DD744" s="46" t="s">
        <v>265</v>
      </c>
      <c r="DE744" s="46" t="s">
        <v>246</v>
      </c>
      <c r="DF744" s="46" t="s">
        <v>265</v>
      </c>
      <c r="DG744" s="46" t="s">
        <v>265</v>
      </c>
      <c r="DH744" s="46" t="s">
        <v>247</v>
      </c>
      <c r="DK744" s="46" t="b">
        <f>vw_ET_Dataset_Public[[#This Row],[Event Location:  State PCODE]]=vw_ET_Dataset_Public[[#This Row],[Arrival from: Admin 1 PCODE]]</f>
        <v>1</v>
      </c>
      <c r="DL744" s="46" t="b">
        <f>vw_ET_Dataset_Public[[#This Row],[Event Location:  County PCODE]]=vw_ET_Dataset_Public[[#This Row],[Arrival from: Admin 2 PCODE]]</f>
        <v>1</v>
      </c>
      <c r="DM744" s="46" t="b">
        <f>vw_ET_Dataset_Public[[#This Row],[Event Location:  Payam PCODE]]=vw_ET_Dataset_Public[[#This Row],[Arrival from: Admin 3 PCODE]]</f>
        <v>1</v>
      </c>
      <c r="DN744" s="46" t="s">
        <v>3390</v>
      </c>
    </row>
    <row r="745" spans="1:118" x14ac:dyDescent="0.35">
      <c r="A745" s="46" t="s">
        <v>3149</v>
      </c>
      <c r="B745" s="47">
        <v>44502</v>
      </c>
      <c r="C745" s="47">
        <v>44477</v>
      </c>
      <c r="D745" s="47">
        <v>44502</v>
      </c>
      <c r="E745" s="46" t="s">
        <v>1626</v>
      </c>
      <c r="F745" s="46" t="s">
        <v>111</v>
      </c>
      <c r="G745" s="46" t="s">
        <v>2537</v>
      </c>
      <c r="H745" s="46" t="s">
        <v>114</v>
      </c>
      <c r="I745" s="46" t="s">
        <v>3151</v>
      </c>
      <c r="J745" s="46" t="s">
        <v>3150</v>
      </c>
      <c r="K745" s="46" t="s">
        <v>3152</v>
      </c>
      <c r="L745" s="46" t="s">
        <v>3153</v>
      </c>
      <c r="M745" s="46">
        <v>9.2484101120000002</v>
      </c>
      <c r="N745" s="46">
        <v>28.61319962</v>
      </c>
      <c r="O745" s="46" t="s">
        <v>232</v>
      </c>
      <c r="P745" s="46" t="s">
        <v>271</v>
      </c>
      <c r="Q745" s="46" t="s">
        <v>6</v>
      </c>
      <c r="R745" s="46" t="b">
        <v>1</v>
      </c>
      <c r="S745" s="46" t="b">
        <v>0</v>
      </c>
      <c r="T745" s="46" t="b">
        <v>0</v>
      </c>
      <c r="U745" s="46" t="b">
        <v>0</v>
      </c>
      <c r="V745" s="46">
        <v>207</v>
      </c>
      <c r="W745" s="46">
        <v>1242</v>
      </c>
      <c r="X745" s="46">
        <v>40</v>
      </c>
      <c r="Y745" s="46">
        <v>76</v>
      </c>
      <c r="Z745" s="46">
        <v>152</v>
      </c>
      <c r="AA745" s="46">
        <v>121</v>
      </c>
      <c r="AB745" s="46">
        <v>98</v>
      </c>
      <c r="AC745" s="46">
        <v>30</v>
      </c>
      <c r="AD745" s="46">
        <v>73</v>
      </c>
      <c r="AE745" s="46">
        <v>89</v>
      </c>
      <c r="AF745" s="46">
        <v>201</v>
      </c>
      <c r="AG745" s="46">
        <v>159</v>
      </c>
      <c r="AH745" s="46">
        <v>134</v>
      </c>
      <c r="AI745" s="46">
        <v>69</v>
      </c>
      <c r="AJ745" s="46">
        <v>517</v>
      </c>
      <c r="AK745" s="46">
        <v>725</v>
      </c>
      <c r="AL745" s="46">
        <v>278</v>
      </c>
      <c r="AM745" s="46">
        <v>99</v>
      </c>
      <c r="AN745" s="46">
        <v>1242</v>
      </c>
      <c r="AO745" s="46" t="s">
        <v>12</v>
      </c>
      <c r="AP745" s="46" t="s">
        <v>48</v>
      </c>
      <c r="AR745" s="46" t="s">
        <v>272</v>
      </c>
      <c r="AV745" s="46" t="s">
        <v>255</v>
      </c>
      <c r="AX745" s="46" t="s">
        <v>65</v>
      </c>
      <c r="BD745" s="46" t="s">
        <v>256</v>
      </c>
      <c r="BE745" s="46" t="b">
        <v>1</v>
      </c>
      <c r="BF745" s="46" t="b">
        <v>1</v>
      </c>
      <c r="BG745" s="46" t="b">
        <v>0</v>
      </c>
      <c r="BH745" s="46" t="b">
        <v>0</v>
      </c>
      <c r="BI745" s="46" t="b">
        <v>0</v>
      </c>
      <c r="BJ745" s="46" t="b">
        <v>0</v>
      </c>
      <c r="BK745" s="46" t="b">
        <v>0</v>
      </c>
      <c r="BL745" s="46" t="b">
        <v>0</v>
      </c>
      <c r="BM745" s="46" t="b">
        <v>0</v>
      </c>
      <c r="BO745" s="46" t="b">
        <v>0</v>
      </c>
      <c r="BP745" s="46" t="s">
        <v>237</v>
      </c>
      <c r="BQ745" s="46" t="s">
        <v>242</v>
      </c>
      <c r="BR745" s="46" t="s">
        <v>238</v>
      </c>
      <c r="BS745" s="46" t="s">
        <v>1626</v>
      </c>
      <c r="BT745" s="46" t="s">
        <v>111</v>
      </c>
      <c r="BU745" s="46" t="s">
        <v>2537</v>
      </c>
      <c r="BV745" s="46" t="s">
        <v>114</v>
      </c>
      <c r="BX745" s="46" t="s">
        <v>3150</v>
      </c>
      <c r="BY745" s="46" t="s">
        <v>3151</v>
      </c>
      <c r="CA745" s="46" t="s">
        <v>3152</v>
      </c>
      <c r="CB745" s="46" t="s">
        <v>3153</v>
      </c>
      <c r="CC745" s="46" t="s">
        <v>3150</v>
      </c>
      <c r="CD745" s="46" t="s">
        <v>237</v>
      </c>
      <c r="CU745" s="46" t="s">
        <v>256</v>
      </c>
      <c r="CV745" s="46">
        <v>183</v>
      </c>
      <c r="CW745" s="46">
        <v>933</v>
      </c>
      <c r="CX745" s="46" t="s">
        <v>272</v>
      </c>
      <c r="CY745" s="46" t="s">
        <v>2279</v>
      </c>
      <c r="DA745" s="46" t="s">
        <v>245</v>
      </c>
      <c r="DB745" s="46" t="s">
        <v>245</v>
      </c>
      <c r="DC745" s="46" t="s">
        <v>245</v>
      </c>
      <c r="DD745" s="46" t="s">
        <v>265</v>
      </c>
      <c r="DE745" s="46" t="s">
        <v>246</v>
      </c>
      <c r="DF745" s="46" t="s">
        <v>265</v>
      </c>
      <c r="DG745" s="46" t="s">
        <v>246</v>
      </c>
      <c r="DH745" s="46" t="s">
        <v>247</v>
      </c>
      <c r="DK745" s="46" t="b">
        <f>vw_ET_Dataset_Public[[#This Row],[Event Location:  State PCODE]]=vw_ET_Dataset_Public[[#This Row],[Arrival from: Admin 1 PCODE]]</f>
        <v>1</v>
      </c>
      <c r="DL745" s="46" t="b">
        <f>vw_ET_Dataset_Public[[#This Row],[Event Location:  County PCODE]]=vw_ET_Dataset_Public[[#This Row],[Arrival from: Admin 2 PCODE]]</f>
        <v>1</v>
      </c>
      <c r="DM745" s="46" t="b">
        <f>vw_ET_Dataset_Public[[#This Row],[Event Location:  Payam PCODE]]=vw_ET_Dataset_Public[[#This Row],[Arrival from: Admin 3 PCODE]]</f>
        <v>1</v>
      </c>
      <c r="DN745" s="46" t="s">
        <v>3390</v>
      </c>
    </row>
    <row r="746" spans="1:118" x14ac:dyDescent="0.35">
      <c r="A746" s="46" t="s">
        <v>3158</v>
      </c>
      <c r="B746" s="47">
        <v>44502</v>
      </c>
      <c r="C746" s="47">
        <v>44477</v>
      </c>
      <c r="D746" s="47">
        <v>44502</v>
      </c>
      <c r="E746" s="46" t="s">
        <v>1626</v>
      </c>
      <c r="F746" s="46" t="s">
        <v>111</v>
      </c>
      <c r="G746" s="46" t="s">
        <v>2537</v>
      </c>
      <c r="H746" s="46" t="s">
        <v>114</v>
      </c>
      <c r="I746" s="46" t="s">
        <v>3151</v>
      </c>
      <c r="J746" s="46" t="s">
        <v>3150</v>
      </c>
      <c r="K746" s="46" t="s">
        <v>3362</v>
      </c>
      <c r="L746" s="46" t="s">
        <v>2600</v>
      </c>
      <c r="M746" s="46">
        <v>9.2829999999999995</v>
      </c>
      <c r="N746" s="46">
        <v>28.667000000000002</v>
      </c>
      <c r="O746" s="46" t="s">
        <v>232</v>
      </c>
      <c r="P746" s="46" t="s">
        <v>302</v>
      </c>
      <c r="Q746" s="46" t="s">
        <v>6</v>
      </c>
      <c r="R746" s="46" t="b">
        <v>1</v>
      </c>
      <c r="S746" s="46" t="b">
        <v>1</v>
      </c>
      <c r="V746" s="46">
        <v>180</v>
      </c>
      <c r="W746" s="46">
        <v>1080</v>
      </c>
      <c r="X746" s="46">
        <v>21</v>
      </c>
      <c r="Y746" s="46">
        <v>33</v>
      </c>
      <c r="Z746" s="46">
        <v>148</v>
      </c>
      <c r="AA746" s="46">
        <v>135</v>
      </c>
      <c r="AB746" s="46">
        <v>114</v>
      </c>
      <c r="AC746" s="46">
        <v>31</v>
      </c>
      <c r="AD746" s="46">
        <v>43</v>
      </c>
      <c r="AE746" s="46">
        <v>62</v>
      </c>
      <c r="AF746" s="46">
        <v>161</v>
      </c>
      <c r="AG746" s="46">
        <v>164</v>
      </c>
      <c r="AH746" s="46">
        <v>129</v>
      </c>
      <c r="AI746" s="46">
        <v>39</v>
      </c>
      <c r="AJ746" s="46">
        <v>482</v>
      </c>
      <c r="AK746" s="46">
        <v>598</v>
      </c>
      <c r="AL746" s="46">
        <v>159</v>
      </c>
      <c r="AM746" s="46">
        <v>70</v>
      </c>
      <c r="AN746" s="46">
        <v>1080</v>
      </c>
      <c r="AO746" s="46" t="s">
        <v>12</v>
      </c>
      <c r="AP746" s="46" t="s">
        <v>48</v>
      </c>
      <c r="AR746" s="46" t="s">
        <v>272</v>
      </c>
      <c r="AV746" s="46" t="s">
        <v>255</v>
      </c>
      <c r="AX746" s="46" t="s">
        <v>65</v>
      </c>
      <c r="BD746" s="46" t="s">
        <v>256</v>
      </c>
      <c r="BE746" s="46" t="b">
        <v>1</v>
      </c>
      <c r="BF746" s="46" t="b">
        <v>1</v>
      </c>
      <c r="BP746" s="46" t="s">
        <v>237</v>
      </c>
      <c r="BQ746" s="46" t="s">
        <v>242</v>
      </c>
      <c r="BR746" s="46" t="s">
        <v>238</v>
      </c>
      <c r="BS746" s="46" t="s">
        <v>1626</v>
      </c>
      <c r="BT746" s="46" t="s">
        <v>111</v>
      </c>
      <c r="BU746" s="46" t="s">
        <v>2537</v>
      </c>
      <c r="BV746" s="46" t="s">
        <v>114</v>
      </c>
      <c r="BX746" s="46" t="s">
        <v>3150</v>
      </c>
      <c r="BY746" s="46" t="s">
        <v>3151</v>
      </c>
      <c r="CA746" s="46" t="s">
        <v>244</v>
      </c>
      <c r="CB746" s="46" t="s">
        <v>240</v>
      </c>
      <c r="CC746" s="46" t="s">
        <v>3159</v>
      </c>
      <c r="CD746" s="46" t="s">
        <v>237</v>
      </c>
      <c r="CU746" s="46" t="s">
        <v>256</v>
      </c>
      <c r="CV746" s="46">
        <v>217</v>
      </c>
      <c r="CW746" s="46">
        <v>1106</v>
      </c>
      <c r="CX746" s="46" t="s">
        <v>272</v>
      </c>
      <c r="CY746" s="46" t="s">
        <v>2279</v>
      </c>
      <c r="DA746" s="46" t="s">
        <v>245</v>
      </c>
      <c r="DB746" s="46" t="s">
        <v>245</v>
      </c>
      <c r="DC746" s="46" t="s">
        <v>245</v>
      </c>
      <c r="DD746" s="46" t="s">
        <v>246</v>
      </c>
      <c r="DE746" s="46" t="s">
        <v>246</v>
      </c>
      <c r="DF746" s="46" t="s">
        <v>265</v>
      </c>
      <c r="DG746" s="46" t="s">
        <v>265</v>
      </c>
      <c r="DH746" s="46" t="s">
        <v>247</v>
      </c>
      <c r="DK746" s="46" t="b">
        <f>vw_ET_Dataset_Public[[#This Row],[Event Location:  State PCODE]]=vw_ET_Dataset_Public[[#This Row],[Arrival from: Admin 1 PCODE]]</f>
        <v>1</v>
      </c>
      <c r="DL746" s="46" t="b">
        <f>vw_ET_Dataset_Public[[#This Row],[Event Location:  County PCODE]]=vw_ET_Dataset_Public[[#This Row],[Arrival from: Admin 2 PCODE]]</f>
        <v>1</v>
      </c>
      <c r="DM746" s="46" t="b">
        <f>vw_ET_Dataset_Public[[#This Row],[Event Location:  Payam PCODE]]=vw_ET_Dataset_Public[[#This Row],[Arrival from: Admin 3 PCODE]]</f>
        <v>1</v>
      </c>
      <c r="DN746" s="46" t="s">
        <v>3390</v>
      </c>
    </row>
    <row r="747" spans="1:118" x14ac:dyDescent="0.35">
      <c r="A747" s="46" t="s">
        <v>3154</v>
      </c>
      <c r="B747" s="47">
        <v>44502</v>
      </c>
      <c r="C747" s="47">
        <v>44477</v>
      </c>
      <c r="D747" s="47">
        <v>44502</v>
      </c>
      <c r="E747" s="46" t="s">
        <v>1626</v>
      </c>
      <c r="F747" s="46" t="s">
        <v>111</v>
      </c>
      <c r="G747" s="46" t="s">
        <v>2537</v>
      </c>
      <c r="H747" s="46" t="s">
        <v>114</v>
      </c>
      <c r="I747" s="46" t="s">
        <v>3151</v>
      </c>
      <c r="J747" s="46" t="s">
        <v>3150</v>
      </c>
      <c r="K747" s="46" t="s">
        <v>3359</v>
      </c>
      <c r="L747" s="46" t="s">
        <v>3360</v>
      </c>
      <c r="M747" s="46">
        <v>9.2539800000000003</v>
      </c>
      <c r="N747" s="46">
        <v>28.684449999999998</v>
      </c>
      <c r="O747" s="46" t="s">
        <v>232</v>
      </c>
      <c r="P747" s="46" t="s">
        <v>302</v>
      </c>
      <c r="Q747" s="46" t="s">
        <v>6</v>
      </c>
      <c r="R747" s="46" t="b">
        <v>1</v>
      </c>
      <c r="S747" s="46" t="b">
        <v>1</v>
      </c>
      <c r="V747" s="46">
        <v>540</v>
      </c>
      <c r="W747" s="46">
        <v>2916</v>
      </c>
      <c r="X747" s="46">
        <v>88</v>
      </c>
      <c r="Y747" s="46">
        <v>160</v>
      </c>
      <c r="Z747" s="46">
        <v>372</v>
      </c>
      <c r="AA747" s="46">
        <v>270</v>
      </c>
      <c r="AB747" s="46">
        <v>320</v>
      </c>
      <c r="AC747" s="46">
        <v>95</v>
      </c>
      <c r="AD747" s="46">
        <v>103</v>
      </c>
      <c r="AE747" s="46">
        <v>177</v>
      </c>
      <c r="AF747" s="46">
        <v>504</v>
      </c>
      <c r="AG747" s="46">
        <v>344</v>
      </c>
      <c r="AH747" s="46">
        <v>295</v>
      </c>
      <c r="AI747" s="46">
        <v>188</v>
      </c>
      <c r="AJ747" s="46">
        <v>1305</v>
      </c>
      <c r="AK747" s="46">
        <v>1611</v>
      </c>
      <c r="AL747" s="46">
        <v>528</v>
      </c>
      <c r="AM747" s="46">
        <v>283</v>
      </c>
      <c r="AN747" s="46">
        <v>2916</v>
      </c>
      <c r="AO747" s="46" t="s">
        <v>12</v>
      </c>
      <c r="AP747" s="46" t="s">
        <v>48</v>
      </c>
      <c r="AR747" s="46" t="s">
        <v>272</v>
      </c>
      <c r="AV747" s="46" t="s">
        <v>255</v>
      </c>
      <c r="AX747" s="46" t="s">
        <v>65</v>
      </c>
      <c r="BD747" s="46" t="s">
        <v>256</v>
      </c>
      <c r="BE747" s="46" t="b">
        <v>1</v>
      </c>
      <c r="BF747" s="46" t="b">
        <v>1</v>
      </c>
      <c r="BH747" s="46" t="b">
        <v>1</v>
      </c>
      <c r="BL747" s="46" t="b">
        <v>1</v>
      </c>
      <c r="BP747" s="46" t="s">
        <v>237</v>
      </c>
      <c r="BQ747" s="46" t="s">
        <v>242</v>
      </c>
      <c r="BR747" s="46" t="s">
        <v>238</v>
      </c>
      <c r="BS747" s="46" t="s">
        <v>1626</v>
      </c>
      <c r="BT747" s="46" t="s">
        <v>111</v>
      </c>
      <c r="BU747" s="46" t="s">
        <v>2537</v>
      </c>
      <c r="BV747" s="46" t="s">
        <v>114</v>
      </c>
      <c r="BX747" s="46" t="s">
        <v>3150</v>
      </c>
      <c r="BY747" s="46" t="s">
        <v>3151</v>
      </c>
      <c r="CA747" s="46" t="s">
        <v>244</v>
      </c>
      <c r="CB747" s="46" t="s">
        <v>240</v>
      </c>
      <c r="CC747" s="46" t="s">
        <v>3155</v>
      </c>
      <c r="CD747" s="46" t="s">
        <v>237</v>
      </c>
      <c r="CU747" s="46" t="s">
        <v>256</v>
      </c>
      <c r="CV747" s="46">
        <v>365</v>
      </c>
      <c r="CW747" s="46">
        <v>1861</v>
      </c>
      <c r="CX747" s="46" t="s">
        <v>272</v>
      </c>
      <c r="CY747" s="46" t="s">
        <v>2256</v>
      </c>
      <c r="DA747" s="46" t="s">
        <v>245</v>
      </c>
      <c r="DB747" s="46" t="s">
        <v>245</v>
      </c>
      <c r="DC747" s="46" t="s">
        <v>265</v>
      </c>
      <c r="DD747" s="46" t="s">
        <v>265</v>
      </c>
      <c r="DE747" s="46" t="s">
        <v>265</v>
      </c>
      <c r="DF747" s="46" t="s">
        <v>265</v>
      </c>
      <c r="DG747" s="46" t="s">
        <v>265</v>
      </c>
      <c r="DH747" s="46" t="s">
        <v>247</v>
      </c>
      <c r="DK747" s="46" t="b">
        <f>vw_ET_Dataset_Public[[#This Row],[Event Location:  State PCODE]]=vw_ET_Dataset_Public[[#This Row],[Arrival from: Admin 1 PCODE]]</f>
        <v>1</v>
      </c>
      <c r="DL747" s="46" t="b">
        <f>vw_ET_Dataset_Public[[#This Row],[Event Location:  County PCODE]]=vw_ET_Dataset_Public[[#This Row],[Arrival from: Admin 2 PCODE]]</f>
        <v>1</v>
      </c>
      <c r="DM747" s="46" t="b">
        <f>vw_ET_Dataset_Public[[#This Row],[Event Location:  Payam PCODE]]=vw_ET_Dataset_Public[[#This Row],[Arrival from: Admin 3 PCODE]]</f>
        <v>1</v>
      </c>
      <c r="DN747" s="46" t="s">
        <v>3390</v>
      </c>
    </row>
    <row r="748" spans="1:118" x14ac:dyDescent="0.35">
      <c r="A748" s="46" t="s">
        <v>2965</v>
      </c>
      <c r="B748" s="47">
        <v>44502</v>
      </c>
      <c r="C748" s="47">
        <v>44481</v>
      </c>
      <c r="D748" s="47">
        <v>44502</v>
      </c>
      <c r="E748" s="46" t="s">
        <v>1626</v>
      </c>
      <c r="F748" s="46" t="s">
        <v>111</v>
      </c>
      <c r="G748" s="46" t="s">
        <v>1652</v>
      </c>
      <c r="H748" s="46" t="s">
        <v>1649</v>
      </c>
      <c r="I748" s="46" t="s">
        <v>1851</v>
      </c>
      <c r="J748" s="46" t="s">
        <v>1850</v>
      </c>
      <c r="K748" s="46" t="s">
        <v>3292</v>
      </c>
      <c r="L748" s="46" t="s">
        <v>2966</v>
      </c>
      <c r="M748" s="46">
        <v>8.3249999999999993</v>
      </c>
      <c r="N748" s="46">
        <v>29.173999999999999</v>
      </c>
      <c r="O748" s="46" t="s">
        <v>253</v>
      </c>
      <c r="P748" s="46" t="s">
        <v>233</v>
      </c>
      <c r="Q748" s="46" t="s">
        <v>6</v>
      </c>
      <c r="R748" s="46" t="b">
        <v>1</v>
      </c>
      <c r="V748" s="46">
        <v>198</v>
      </c>
      <c r="W748" s="46">
        <v>1049</v>
      </c>
      <c r="X748" s="46">
        <v>89</v>
      </c>
      <c r="Y748" s="46">
        <v>98</v>
      </c>
      <c r="Z748" s="46">
        <v>107</v>
      </c>
      <c r="AA748" s="46">
        <v>83</v>
      </c>
      <c r="AB748" s="46">
        <v>39</v>
      </c>
      <c r="AC748" s="46">
        <v>18</v>
      </c>
      <c r="AD748" s="46">
        <v>72</v>
      </c>
      <c r="AE748" s="46">
        <v>187</v>
      </c>
      <c r="AF748" s="46">
        <v>215</v>
      </c>
      <c r="AG748" s="46">
        <v>56</v>
      </c>
      <c r="AH748" s="46">
        <v>62</v>
      </c>
      <c r="AI748" s="46">
        <v>23</v>
      </c>
      <c r="AJ748" s="46">
        <v>434</v>
      </c>
      <c r="AK748" s="46">
        <v>615</v>
      </c>
      <c r="AL748" s="46">
        <v>446</v>
      </c>
      <c r="AM748" s="46">
        <v>41</v>
      </c>
      <c r="AN748" s="46">
        <v>1049</v>
      </c>
      <c r="AO748" s="46" t="s">
        <v>12</v>
      </c>
      <c r="AP748" s="46" t="s">
        <v>48</v>
      </c>
      <c r="AR748" s="46" t="s">
        <v>272</v>
      </c>
      <c r="AV748" s="46" t="s">
        <v>255</v>
      </c>
      <c r="AX748" s="46" t="s">
        <v>65</v>
      </c>
      <c r="BD748" s="46" t="s">
        <v>256</v>
      </c>
      <c r="BF748" s="46" t="b">
        <v>1</v>
      </c>
      <c r="BL748" s="46" t="b">
        <v>1</v>
      </c>
      <c r="BP748" s="46" t="s">
        <v>237</v>
      </c>
      <c r="BQ748" s="46" t="s">
        <v>242</v>
      </c>
      <c r="BR748" s="46" t="s">
        <v>238</v>
      </c>
      <c r="BS748" s="46" t="s">
        <v>1626</v>
      </c>
      <c r="BT748" s="46" t="s">
        <v>111</v>
      </c>
      <c r="BU748" s="46" t="s">
        <v>1652</v>
      </c>
      <c r="BV748" s="46" t="s">
        <v>1649</v>
      </c>
      <c r="BX748" s="46" t="s">
        <v>1850</v>
      </c>
      <c r="BY748" s="46" t="s">
        <v>1851</v>
      </c>
      <c r="CA748" s="46" t="s">
        <v>244</v>
      </c>
      <c r="CB748" s="46" t="s">
        <v>240</v>
      </c>
      <c r="CC748" s="46" t="s">
        <v>2967</v>
      </c>
      <c r="CD748" s="46" t="s">
        <v>237</v>
      </c>
      <c r="CU748" s="46" t="s">
        <v>237</v>
      </c>
      <c r="DA748" s="46" t="s">
        <v>245</v>
      </c>
      <c r="DB748" s="46" t="s">
        <v>245</v>
      </c>
      <c r="DC748" s="46" t="s">
        <v>245</v>
      </c>
      <c r="DD748" s="46" t="s">
        <v>245</v>
      </c>
      <c r="DE748" s="46" t="s">
        <v>265</v>
      </c>
      <c r="DF748" s="46" t="s">
        <v>245</v>
      </c>
      <c r="DG748" s="46" t="s">
        <v>246</v>
      </c>
      <c r="DH748" s="46" t="s">
        <v>247</v>
      </c>
      <c r="DK748" s="46" t="b">
        <f>vw_ET_Dataset_Public[[#This Row],[Event Location:  State PCODE]]=vw_ET_Dataset_Public[[#This Row],[Arrival from: Admin 1 PCODE]]</f>
        <v>1</v>
      </c>
      <c r="DL748" s="46" t="b">
        <f>vw_ET_Dataset_Public[[#This Row],[Event Location:  County PCODE]]=vw_ET_Dataset_Public[[#This Row],[Arrival from: Admin 2 PCODE]]</f>
        <v>1</v>
      </c>
      <c r="DM748" s="46" t="b">
        <f>vw_ET_Dataset_Public[[#This Row],[Event Location:  Payam PCODE]]=vw_ET_Dataset_Public[[#This Row],[Arrival from: Admin 3 PCODE]]</f>
        <v>1</v>
      </c>
      <c r="DN748" s="46" t="s">
        <v>3390</v>
      </c>
    </row>
    <row r="749" spans="1:118" x14ac:dyDescent="0.35">
      <c r="A749" s="46" t="s">
        <v>2975</v>
      </c>
      <c r="B749" s="47">
        <v>44502</v>
      </c>
      <c r="C749" s="47">
        <v>44483</v>
      </c>
      <c r="D749" s="47">
        <v>44502</v>
      </c>
      <c r="E749" s="46" t="s">
        <v>1626</v>
      </c>
      <c r="F749" s="46" t="s">
        <v>111</v>
      </c>
      <c r="G749" s="46" t="s">
        <v>1652</v>
      </c>
      <c r="H749" s="46" t="s">
        <v>1649</v>
      </c>
      <c r="I749" s="46" t="s">
        <v>1653</v>
      </c>
      <c r="J749" s="46" t="s">
        <v>1650</v>
      </c>
      <c r="K749" s="46" t="s">
        <v>1874</v>
      </c>
      <c r="L749" s="46" t="s">
        <v>1650</v>
      </c>
      <c r="M749" s="46">
        <v>8.1869802479999993</v>
      </c>
      <c r="N749" s="46">
        <v>28.737199780000001</v>
      </c>
      <c r="O749" s="46" t="s">
        <v>253</v>
      </c>
      <c r="P749" s="46" t="s">
        <v>302</v>
      </c>
      <c r="Q749" s="46" t="s">
        <v>6</v>
      </c>
      <c r="R749" s="46" t="b">
        <v>1</v>
      </c>
      <c r="V749" s="46">
        <v>97</v>
      </c>
      <c r="W749" s="46">
        <v>514</v>
      </c>
      <c r="X749" s="46">
        <v>32</v>
      </c>
      <c r="Y749" s="46">
        <v>69</v>
      </c>
      <c r="Z749" s="46">
        <v>57</v>
      </c>
      <c r="AA749" s="46">
        <v>67</v>
      </c>
      <c r="AB749" s="46">
        <v>22</v>
      </c>
      <c r="AC749" s="46">
        <v>7</v>
      </c>
      <c r="AD749" s="46">
        <v>48</v>
      </c>
      <c r="AE749" s="46">
        <v>52</v>
      </c>
      <c r="AF749" s="46">
        <v>72</v>
      </c>
      <c r="AG749" s="46">
        <v>45</v>
      </c>
      <c r="AH749" s="46">
        <v>35</v>
      </c>
      <c r="AI749" s="46">
        <v>8</v>
      </c>
      <c r="AJ749" s="46">
        <v>254</v>
      </c>
      <c r="AK749" s="46">
        <v>260</v>
      </c>
      <c r="AL749" s="46">
        <v>201</v>
      </c>
      <c r="AM749" s="46">
        <v>15</v>
      </c>
      <c r="AN749" s="46">
        <v>514</v>
      </c>
      <c r="AO749" s="46" t="s">
        <v>12</v>
      </c>
      <c r="AP749" s="46" t="s">
        <v>48</v>
      </c>
      <c r="AR749" s="46" t="s">
        <v>272</v>
      </c>
      <c r="AV749" s="46" t="s">
        <v>255</v>
      </c>
      <c r="AX749" s="46" t="s">
        <v>65</v>
      </c>
      <c r="BD749" s="46" t="s">
        <v>256</v>
      </c>
      <c r="BE749" s="46" t="b">
        <v>1</v>
      </c>
      <c r="BF749" s="46" t="b">
        <v>1</v>
      </c>
      <c r="BH749" s="46" t="b">
        <v>1</v>
      </c>
      <c r="BL749" s="46" t="b">
        <v>1</v>
      </c>
      <c r="BP749" s="46" t="s">
        <v>237</v>
      </c>
      <c r="BQ749" s="46" t="s">
        <v>242</v>
      </c>
      <c r="BR749" s="46" t="s">
        <v>238</v>
      </c>
      <c r="BS749" s="46" t="s">
        <v>1626</v>
      </c>
      <c r="BT749" s="46" t="s">
        <v>111</v>
      </c>
      <c r="BU749" s="46" t="s">
        <v>1652</v>
      </c>
      <c r="BV749" s="46" t="s">
        <v>1649</v>
      </c>
      <c r="BX749" s="46" t="s">
        <v>1650</v>
      </c>
      <c r="BY749" s="46" t="s">
        <v>1653</v>
      </c>
      <c r="CA749" s="46" t="s">
        <v>244</v>
      </c>
      <c r="CB749" s="46" t="s">
        <v>240</v>
      </c>
      <c r="CC749" s="46" t="s">
        <v>2976</v>
      </c>
      <c r="CD749" s="46" t="s">
        <v>237</v>
      </c>
      <c r="CU749" s="46" t="s">
        <v>237</v>
      </c>
      <c r="DA749" s="46" t="s">
        <v>245</v>
      </c>
      <c r="DB749" s="46" t="s">
        <v>265</v>
      </c>
      <c r="DC749" s="46" t="s">
        <v>265</v>
      </c>
      <c r="DD749" s="46" t="s">
        <v>246</v>
      </c>
      <c r="DE749" s="46" t="s">
        <v>265</v>
      </c>
      <c r="DF749" s="46" t="s">
        <v>245</v>
      </c>
      <c r="DG749" s="46" t="s">
        <v>246</v>
      </c>
      <c r="DH749" s="46" t="s">
        <v>247</v>
      </c>
      <c r="DK749" s="46" t="b">
        <f>vw_ET_Dataset_Public[[#This Row],[Event Location:  State PCODE]]=vw_ET_Dataset_Public[[#This Row],[Arrival from: Admin 1 PCODE]]</f>
        <v>1</v>
      </c>
      <c r="DL749" s="46" t="b">
        <f>vw_ET_Dataset_Public[[#This Row],[Event Location:  County PCODE]]=vw_ET_Dataset_Public[[#This Row],[Arrival from: Admin 2 PCODE]]</f>
        <v>1</v>
      </c>
      <c r="DM749" s="46" t="b">
        <f>vw_ET_Dataset_Public[[#This Row],[Event Location:  Payam PCODE]]=vw_ET_Dataset_Public[[#This Row],[Arrival from: Admin 3 PCODE]]</f>
        <v>1</v>
      </c>
      <c r="DN749" s="46" t="s">
        <v>3390</v>
      </c>
    </row>
    <row r="750" spans="1:118" x14ac:dyDescent="0.35">
      <c r="A750" s="46" t="s">
        <v>3059</v>
      </c>
      <c r="B750" s="47">
        <v>44502</v>
      </c>
      <c r="C750" s="47">
        <v>44494</v>
      </c>
      <c r="D750" s="47">
        <v>44502</v>
      </c>
      <c r="E750" s="46" t="s">
        <v>1626</v>
      </c>
      <c r="F750" s="46" t="s">
        <v>111</v>
      </c>
      <c r="G750" s="46" t="s">
        <v>1652</v>
      </c>
      <c r="H750" s="46" t="s">
        <v>1649</v>
      </c>
      <c r="I750" s="46" t="s">
        <v>1968</v>
      </c>
      <c r="J750" s="46" t="s">
        <v>1967</v>
      </c>
      <c r="K750" s="46" t="s">
        <v>3060</v>
      </c>
      <c r="L750" s="46" t="s">
        <v>3061</v>
      </c>
      <c r="M750" s="46">
        <v>7.97</v>
      </c>
      <c r="N750" s="46">
        <v>28.518999999999998</v>
      </c>
      <c r="O750" s="46" t="s">
        <v>232</v>
      </c>
      <c r="P750" s="46" t="s">
        <v>233</v>
      </c>
      <c r="Q750" s="46" t="s">
        <v>24</v>
      </c>
      <c r="R750" s="46" t="b">
        <v>1</v>
      </c>
      <c r="V750" s="46">
        <v>51</v>
      </c>
      <c r="W750" s="46">
        <v>265</v>
      </c>
      <c r="X750" s="46">
        <v>9</v>
      </c>
      <c r="Y750" s="46">
        <v>31</v>
      </c>
      <c r="Z750" s="46">
        <v>48</v>
      </c>
      <c r="AA750" s="46">
        <v>27</v>
      </c>
      <c r="AB750" s="46">
        <v>18</v>
      </c>
      <c r="AC750" s="46">
        <v>8</v>
      </c>
      <c r="AD750" s="46">
        <v>15</v>
      </c>
      <c r="AE750" s="46">
        <v>39</v>
      </c>
      <c r="AF750" s="46">
        <v>25</v>
      </c>
      <c r="AG750" s="46">
        <v>26</v>
      </c>
      <c r="AH750" s="46">
        <v>13</v>
      </c>
      <c r="AI750" s="46">
        <v>6</v>
      </c>
      <c r="AJ750" s="46">
        <v>141</v>
      </c>
      <c r="AK750" s="46">
        <v>124</v>
      </c>
      <c r="AL750" s="46">
        <v>94</v>
      </c>
      <c r="AM750" s="46">
        <v>14</v>
      </c>
      <c r="AN750" s="46">
        <v>265</v>
      </c>
      <c r="AP750" s="46" t="s">
        <v>48</v>
      </c>
      <c r="AR750" s="46" t="s">
        <v>409</v>
      </c>
      <c r="AU750" s="46" t="b">
        <v>1</v>
      </c>
      <c r="AV750" s="46" t="s">
        <v>255</v>
      </c>
      <c r="AX750" s="46" t="s">
        <v>305</v>
      </c>
      <c r="BD750" s="46" t="s">
        <v>256</v>
      </c>
      <c r="BF750" s="46" t="b">
        <v>1</v>
      </c>
      <c r="BH750" s="46" t="b">
        <v>1</v>
      </c>
      <c r="BP750" s="46" t="s">
        <v>237</v>
      </c>
      <c r="BQ750" s="46" t="s">
        <v>242</v>
      </c>
      <c r="BR750" s="46" t="s">
        <v>238</v>
      </c>
      <c r="BS750" s="46" t="s">
        <v>1626</v>
      </c>
      <c r="BT750" s="46" t="s">
        <v>111</v>
      </c>
      <c r="BU750" s="46" t="s">
        <v>1652</v>
      </c>
      <c r="BV750" s="46" t="s">
        <v>1649</v>
      </c>
      <c r="BX750" s="46" t="s">
        <v>1967</v>
      </c>
      <c r="BY750" s="46" t="s">
        <v>1968</v>
      </c>
      <c r="CA750" s="46" t="s">
        <v>1983</v>
      </c>
      <c r="CB750" s="46" t="s">
        <v>1984</v>
      </c>
      <c r="CC750" s="46" t="s">
        <v>1967</v>
      </c>
      <c r="CU750" s="46" t="s">
        <v>237</v>
      </c>
      <c r="DA750" s="46" t="s">
        <v>245</v>
      </c>
      <c r="DB750" s="46" t="s">
        <v>245</v>
      </c>
      <c r="DC750" s="46" t="s">
        <v>245</v>
      </c>
      <c r="DD750" s="46" t="s">
        <v>246</v>
      </c>
      <c r="DE750" s="46" t="s">
        <v>265</v>
      </c>
      <c r="DF750" s="46" t="s">
        <v>265</v>
      </c>
      <c r="DG750" s="46" t="s">
        <v>246</v>
      </c>
      <c r="DH750" s="46" t="s">
        <v>247</v>
      </c>
      <c r="DK750" s="46" t="b">
        <f>vw_ET_Dataset_Public[[#This Row],[Event Location:  State PCODE]]=vw_ET_Dataset_Public[[#This Row],[Arrival from: Admin 1 PCODE]]</f>
        <v>1</v>
      </c>
      <c r="DL750" s="46" t="b">
        <f>vw_ET_Dataset_Public[[#This Row],[Event Location:  County PCODE]]=vw_ET_Dataset_Public[[#This Row],[Arrival from: Admin 2 PCODE]]</f>
        <v>1</v>
      </c>
      <c r="DM750" s="46" t="b">
        <f>vw_ET_Dataset_Public[[#This Row],[Event Location:  Payam PCODE]]=vw_ET_Dataset_Public[[#This Row],[Arrival from: Admin 3 PCODE]]</f>
        <v>1</v>
      </c>
      <c r="DN750" s="46" t="s">
        <v>3390</v>
      </c>
    </row>
    <row r="751" spans="1:118" x14ac:dyDescent="0.35">
      <c r="A751" s="46" t="s">
        <v>3053</v>
      </c>
      <c r="B751" s="47">
        <v>44503</v>
      </c>
      <c r="C751" s="47">
        <v>44460</v>
      </c>
      <c r="D751" s="47">
        <v>44503</v>
      </c>
      <c r="E751" s="46" t="s">
        <v>1626</v>
      </c>
      <c r="F751" s="46" t="s">
        <v>111</v>
      </c>
      <c r="G751" s="46" t="s">
        <v>1652</v>
      </c>
      <c r="H751" s="46" t="s">
        <v>1649</v>
      </c>
      <c r="I751" s="46" t="s">
        <v>1968</v>
      </c>
      <c r="J751" s="46" t="s">
        <v>1967</v>
      </c>
      <c r="K751" s="46" t="s">
        <v>1977</v>
      </c>
      <c r="L751" s="46" t="s">
        <v>1978</v>
      </c>
      <c r="M751" s="46">
        <v>7.829999924</v>
      </c>
      <c r="N751" s="46">
        <v>28.459999079999999</v>
      </c>
      <c r="O751" s="46" t="s">
        <v>253</v>
      </c>
      <c r="P751" s="46" t="s">
        <v>271</v>
      </c>
      <c r="Q751" s="46" t="s">
        <v>6</v>
      </c>
      <c r="R751" s="46" t="b">
        <v>1</v>
      </c>
      <c r="S751" s="46" t="b">
        <v>0</v>
      </c>
      <c r="T751" s="46" t="b">
        <v>0</v>
      </c>
      <c r="U751" s="46" t="b">
        <v>0</v>
      </c>
      <c r="V751" s="46">
        <v>63</v>
      </c>
      <c r="W751" s="46">
        <v>328</v>
      </c>
      <c r="X751" s="46">
        <v>6</v>
      </c>
      <c r="Y751" s="46">
        <v>15</v>
      </c>
      <c r="Z751" s="46">
        <v>23</v>
      </c>
      <c r="AA751" s="46">
        <v>63</v>
      </c>
      <c r="AB751" s="46">
        <v>34</v>
      </c>
      <c r="AC751" s="46">
        <v>0</v>
      </c>
      <c r="AD751" s="46">
        <v>8</v>
      </c>
      <c r="AE751" s="46">
        <v>27</v>
      </c>
      <c r="AF751" s="46">
        <v>49</v>
      </c>
      <c r="AG751" s="46">
        <v>84</v>
      </c>
      <c r="AH751" s="46">
        <v>19</v>
      </c>
      <c r="AI751" s="46">
        <v>0</v>
      </c>
      <c r="AJ751" s="46">
        <v>141</v>
      </c>
      <c r="AK751" s="46">
        <v>187</v>
      </c>
      <c r="AL751" s="46">
        <v>56</v>
      </c>
      <c r="AM751" s="46">
        <v>0</v>
      </c>
      <c r="AN751" s="46">
        <v>328</v>
      </c>
      <c r="AO751" s="46" t="s">
        <v>12</v>
      </c>
      <c r="AP751" s="46" t="s">
        <v>48</v>
      </c>
      <c r="AR751" s="46" t="s">
        <v>272</v>
      </c>
      <c r="AV751" s="46" t="s">
        <v>255</v>
      </c>
      <c r="AX751" s="46" t="s">
        <v>65</v>
      </c>
      <c r="BD751" s="46" t="s">
        <v>256</v>
      </c>
      <c r="BE751" s="46" t="b">
        <v>1</v>
      </c>
      <c r="BF751" s="46" t="b">
        <v>1</v>
      </c>
      <c r="BG751" s="46" t="b">
        <v>0</v>
      </c>
      <c r="BH751" s="46" t="b">
        <v>1</v>
      </c>
      <c r="BI751" s="46" t="b">
        <v>0</v>
      </c>
      <c r="BJ751" s="46" t="b">
        <v>0</v>
      </c>
      <c r="BK751" s="46" t="b">
        <v>0</v>
      </c>
      <c r="BL751" s="46" t="b">
        <v>1</v>
      </c>
      <c r="BM751" s="46" t="b">
        <v>0</v>
      </c>
      <c r="BO751" s="46" t="b">
        <v>0</v>
      </c>
      <c r="BP751" s="46" t="s">
        <v>237</v>
      </c>
      <c r="BQ751" s="46" t="s">
        <v>242</v>
      </c>
      <c r="BR751" s="46" t="s">
        <v>238</v>
      </c>
      <c r="BS751" s="46" t="s">
        <v>1626</v>
      </c>
      <c r="BT751" s="46" t="s">
        <v>111</v>
      </c>
      <c r="BU751" s="46" t="s">
        <v>1652</v>
      </c>
      <c r="BV751" s="46" t="s">
        <v>1649</v>
      </c>
      <c r="BX751" s="46" t="s">
        <v>1967</v>
      </c>
      <c r="BY751" s="46" t="s">
        <v>1968</v>
      </c>
      <c r="CA751" s="46" t="s">
        <v>244</v>
      </c>
      <c r="CB751" s="46" t="s">
        <v>240</v>
      </c>
      <c r="CC751" s="46" t="s">
        <v>3054</v>
      </c>
      <c r="CD751" s="46" t="s">
        <v>237</v>
      </c>
      <c r="CU751" s="46" t="s">
        <v>237</v>
      </c>
      <c r="DA751" s="46" t="s">
        <v>245</v>
      </c>
      <c r="DB751" s="46" t="s">
        <v>265</v>
      </c>
      <c r="DC751" s="46" t="s">
        <v>265</v>
      </c>
      <c r="DD751" s="46" t="s">
        <v>265</v>
      </c>
      <c r="DE751" s="46" t="s">
        <v>265</v>
      </c>
      <c r="DF751" s="46" t="s">
        <v>245</v>
      </c>
      <c r="DG751" s="46" t="s">
        <v>265</v>
      </c>
      <c r="DH751" s="46" t="s">
        <v>247</v>
      </c>
      <c r="DK751" s="46" t="b">
        <f>vw_ET_Dataset_Public[[#This Row],[Event Location:  State PCODE]]=vw_ET_Dataset_Public[[#This Row],[Arrival from: Admin 1 PCODE]]</f>
        <v>1</v>
      </c>
      <c r="DL751" s="46" t="b">
        <f>vw_ET_Dataset_Public[[#This Row],[Event Location:  County PCODE]]=vw_ET_Dataset_Public[[#This Row],[Arrival from: Admin 2 PCODE]]</f>
        <v>1</v>
      </c>
      <c r="DM751" s="46" t="b">
        <f>vw_ET_Dataset_Public[[#This Row],[Event Location:  Payam PCODE]]=vw_ET_Dataset_Public[[#This Row],[Arrival from: Admin 3 PCODE]]</f>
        <v>1</v>
      </c>
      <c r="DN751" s="46" t="s">
        <v>3390</v>
      </c>
    </row>
    <row r="752" spans="1:118" x14ac:dyDescent="0.35">
      <c r="A752" s="46" t="s">
        <v>3039</v>
      </c>
      <c r="B752" s="47">
        <v>44504</v>
      </c>
      <c r="C752" s="47">
        <v>44494</v>
      </c>
      <c r="D752" s="47">
        <v>44504</v>
      </c>
      <c r="E752" s="46" t="s">
        <v>1626</v>
      </c>
      <c r="F752" s="46" t="s">
        <v>111</v>
      </c>
      <c r="G752" s="46" t="s">
        <v>1652</v>
      </c>
      <c r="H752" s="46" t="s">
        <v>1649</v>
      </c>
      <c r="I752" s="46" t="s">
        <v>1898</v>
      </c>
      <c r="J752" s="46" t="s">
        <v>1897</v>
      </c>
      <c r="K752" s="46" t="s">
        <v>3303</v>
      </c>
      <c r="L752" s="46" t="s">
        <v>3040</v>
      </c>
      <c r="M752" s="46">
        <v>7.8710000000000004</v>
      </c>
      <c r="N752" s="46">
        <v>28.4</v>
      </c>
      <c r="O752" s="46" t="s">
        <v>232</v>
      </c>
      <c r="P752" s="46" t="s">
        <v>233</v>
      </c>
      <c r="Q752" s="46" t="s">
        <v>24</v>
      </c>
      <c r="R752" s="46" t="b">
        <v>1</v>
      </c>
      <c r="V752" s="46">
        <v>53</v>
      </c>
      <c r="W752" s="46">
        <v>276</v>
      </c>
      <c r="X752" s="46">
        <v>18</v>
      </c>
      <c r="Y752" s="46">
        <v>31</v>
      </c>
      <c r="Z752" s="46">
        <v>28</v>
      </c>
      <c r="AA752" s="46">
        <v>26</v>
      </c>
      <c r="AB752" s="46">
        <v>14</v>
      </c>
      <c r="AC752" s="46">
        <v>12</v>
      </c>
      <c r="AD752" s="46">
        <v>22</v>
      </c>
      <c r="AE752" s="46">
        <v>25</v>
      </c>
      <c r="AF752" s="46">
        <v>33</v>
      </c>
      <c r="AG752" s="46">
        <v>30</v>
      </c>
      <c r="AH752" s="46">
        <v>20</v>
      </c>
      <c r="AI752" s="46">
        <v>17</v>
      </c>
      <c r="AJ752" s="46">
        <v>129</v>
      </c>
      <c r="AK752" s="46">
        <v>147</v>
      </c>
      <c r="AL752" s="46">
        <v>96</v>
      </c>
      <c r="AM752" s="46">
        <v>29</v>
      </c>
      <c r="AN752" s="46">
        <v>276</v>
      </c>
      <c r="AP752" s="46" t="s">
        <v>48</v>
      </c>
      <c r="AR752" s="46" t="s">
        <v>303</v>
      </c>
      <c r="AU752" s="46" t="b">
        <v>1</v>
      </c>
      <c r="AV752" s="46" t="s">
        <v>255</v>
      </c>
      <c r="AX752" s="46" t="s">
        <v>305</v>
      </c>
      <c r="BD752" s="46" t="s">
        <v>256</v>
      </c>
      <c r="BE752" s="46" t="b">
        <v>1</v>
      </c>
      <c r="BF752" s="46" t="b">
        <v>1</v>
      </c>
      <c r="BL752" s="46" t="b">
        <v>1</v>
      </c>
      <c r="BP752" s="46" t="s">
        <v>237</v>
      </c>
      <c r="BQ752" s="46" t="s">
        <v>242</v>
      </c>
      <c r="BR752" s="46" t="s">
        <v>238</v>
      </c>
      <c r="BS752" s="46" t="s">
        <v>1626</v>
      </c>
      <c r="BT752" s="46" t="s">
        <v>111</v>
      </c>
      <c r="BU752" s="46" t="s">
        <v>1652</v>
      </c>
      <c r="BV752" s="46" t="s">
        <v>1649</v>
      </c>
      <c r="BX752" s="46" t="s">
        <v>1897</v>
      </c>
      <c r="BY752" s="46" t="s">
        <v>1898</v>
      </c>
      <c r="CA752" s="46" t="s">
        <v>244</v>
      </c>
      <c r="CB752" s="46" t="s">
        <v>240</v>
      </c>
      <c r="CC752" s="46" t="s">
        <v>3041</v>
      </c>
      <c r="CU752" s="46" t="s">
        <v>237</v>
      </c>
      <c r="DA752" s="46" t="s">
        <v>245</v>
      </c>
      <c r="DB752" s="46" t="s">
        <v>245</v>
      </c>
      <c r="DC752" s="46" t="s">
        <v>245</v>
      </c>
      <c r="DD752" s="46" t="s">
        <v>265</v>
      </c>
      <c r="DE752" s="46" t="s">
        <v>265</v>
      </c>
      <c r="DF752" s="46" t="s">
        <v>265</v>
      </c>
      <c r="DG752" s="46" t="s">
        <v>265</v>
      </c>
      <c r="DH752" s="46" t="s">
        <v>247</v>
      </c>
      <c r="DK752" s="46" t="b">
        <f>vw_ET_Dataset_Public[[#This Row],[Event Location:  State PCODE]]=vw_ET_Dataset_Public[[#This Row],[Arrival from: Admin 1 PCODE]]</f>
        <v>1</v>
      </c>
      <c r="DL752" s="46" t="b">
        <f>vw_ET_Dataset_Public[[#This Row],[Event Location:  County PCODE]]=vw_ET_Dataset_Public[[#This Row],[Arrival from: Admin 2 PCODE]]</f>
        <v>1</v>
      </c>
      <c r="DM752" s="46" t="b">
        <f>vw_ET_Dataset_Public[[#This Row],[Event Location:  Payam PCODE]]=vw_ET_Dataset_Public[[#This Row],[Arrival from: Admin 3 PCODE]]</f>
        <v>1</v>
      </c>
      <c r="DN752" s="46" t="s">
        <v>3390</v>
      </c>
    </row>
    <row r="753" spans="1:118" x14ac:dyDescent="0.35">
      <c r="A753" s="46" t="s">
        <v>3016</v>
      </c>
      <c r="B753" s="47">
        <v>44504</v>
      </c>
      <c r="C753" s="47">
        <v>44498</v>
      </c>
      <c r="D753" s="47">
        <v>44504</v>
      </c>
      <c r="E753" s="46" t="s">
        <v>1626</v>
      </c>
      <c r="F753" s="46" t="s">
        <v>111</v>
      </c>
      <c r="G753" s="46" t="s">
        <v>1652</v>
      </c>
      <c r="H753" s="46" t="s">
        <v>1649</v>
      </c>
      <c r="I753" s="46" t="s">
        <v>1898</v>
      </c>
      <c r="J753" s="46" t="s">
        <v>1897</v>
      </c>
      <c r="K753" s="46" t="s">
        <v>1905</v>
      </c>
      <c r="L753" s="46" t="s">
        <v>1906</v>
      </c>
      <c r="M753" s="46">
        <v>7.9699592990000001</v>
      </c>
      <c r="N753" s="46">
        <v>28.411807599999999</v>
      </c>
      <c r="O753" s="46" t="s">
        <v>253</v>
      </c>
      <c r="P753" s="46" t="s">
        <v>233</v>
      </c>
      <c r="Q753" s="46" t="s">
        <v>6</v>
      </c>
      <c r="R753" s="46" t="b">
        <v>1</v>
      </c>
      <c r="V753" s="46">
        <v>117</v>
      </c>
      <c r="W753" s="46">
        <v>620</v>
      </c>
      <c r="X753" s="46">
        <v>38</v>
      </c>
      <c r="Y753" s="46">
        <v>51</v>
      </c>
      <c r="Z753" s="46">
        <v>87</v>
      </c>
      <c r="AA753" s="46">
        <v>98</v>
      </c>
      <c r="AB753" s="46">
        <v>42</v>
      </c>
      <c r="AC753" s="46">
        <v>4</v>
      </c>
      <c r="AD753" s="46">
        <v>49</v>
      </c>
      <c r="AE753" s="46">
        <v>38</v>
      </c>
      <c r="AF753" s="46">
        <v>95</v>
      </c>
      <c r="AG753" s="46">
        <v>86</v>
      </c>
      <c r="AH753" s="46">
        <v>23</v>
      </c>
      <c r="AI753" s="46">
        <v>9</v>
      </c>
      <c r="AJ753" s="46">
        <v>320</v>
      </c>
      <c r="AK753" s="46">
        <v>300</v>
      </c>
      <c r="AL753" s="46">
        <v>176</v>
      </c>
      <c r="AM753" s="46">
        <v>13</v>
      </c>
      <c r="AN753" s="46">
        <v>620</v>
      </c>
      <c r="AO753" s="46" t="s">
        <v>12</v>
      </c>
      <c r="AP753" s="46" t="s">
        <v>48</v>
      </c>
      <c r="AR753" s="46" t="s">
        <v>272</v>
      </c>
      <c r="AV753" s="46" t="s">
        <v>255</v>
      </c>
      <c r="AX753" s="46" t="s">
        <v>65</v>
      </c>
      <c r="BD753" s="46" t="s">
        <v>256</v>
      </c>
      <c r="BE753" s="46" t="b">
        <v>1</v>
      </c>
      <c r="BF753" s="46" t="b">
        <v>1</v>
      </c>
      <c r="BH753" s="46" t="b">
        <v>1</v>
      </c>
      <c r="BL753" s="46" t="b">
        <v>1</v>
      </c>
      <c r="BP753" s="46" t="s">
        <v>237</v>
      </c>
      <c r="BQ753" s="46" t="s">
        <v>242</v>
      </c>
      <c r="BR753" s="46" t="s">
        <v>238</v>
      </c>
      <c r="BS753" s="46" t="s">
        <v>1626</v>
      </c>
      <c r="BT753" s="46" t="s">
        <v>111</v>
      </c>
      <c r="BU753" s="46" t="s">
        <v>1652</v>
      </c>
      <c r="BV753" s="46" t="s">
        <v>1649</v>
      </c>
      <c r="BX753" s="46" t="s">
        <v>1897</v>
      </c>
      <c r="BY753" s="46" t="s">
        <v>1898</v>
      </c>
      <c r="CA753" s="46" t="s">
        <v>244</v>
      </c>
      <c r="CB753" s="46" t="s">
        <v>240</v>
      </c>
      <c r="CC753" s="46" t="s">
        <v>3017</v>
      </c>
      <c r="CD753" s="46" t="s">
        <v>237</v>
      </c>
      <c r="CU753" s="46" t="s">
        <v>264</v>
      </c>
      <c r="DA753" s="46" t="s">
        <v>245</v>
      </c>
      <c r="DB753" s="46" t="s">
        <v>245</v>
      </c>
      <c r="DC753" s="46" t="s">
        <v>245</v>
      </c>
      <c r="DD753" s="46" t="s">
        <v>265</v>
      </c>
      <c r="DE753" s="46" t="s">
        <v>265</v>
      </c>
      <c r="DF753" s="46" t="s">
        <v>265</v>
      </c>
      <c r="DG753" s="46" t="s">
        <v>265</v>
      </c>
      <c r="DH753" s="46" t="s">
        <v>247</v>
      </c>
      <c r="DK753" s="46" t="b">
        <f>vw_ET_Dataset_Public[[#This Row],[Event Location:  State PCODE]]=vw_ET_Dataset_Public[[#This Row],[Arrival from: Admin 1 PCODE]]</f>
        <v>1</v>
      </c>
      <c r="DL753" s="46" t="b">
        <f>vw_ET_Dataset_Public[[#This Row],[Event Location:  County PCODE]]=vw_ET_Dataset_Public[[#This Row],[Arrival from: Admin 2 PCODE]]</f>
        <v>1</v>
      </c>
      <c r="DM753" s="46" t="b">
        <f>vw_ET_Dataset_Public[[#This Row],[Event Location:  Payam PCODE]]=vw_ET_Dataset_Public[[#This Row],[Arrival from: Admin 3 PCODE]]</f>
        <v>1</v>
      </c>
      <c r="DN753" s="46" t="s">
        <v>3390</v>
      </c>
    </row>
    <row r="754" spans="1:118" x14ac:dyDescent="0.35">
      <c r="A754" s="46" t="s">
        <v>2905</v>
      </c>
      <c r="B754" s="47">
        <v>44504</v>
      </c>
      <c r="C754" s="47">
        <v>44503</v>
      </c>
      <c r="D754" s="47">
        <v>44503</v>
      </c>
      <c r="E754" s="46" t="s">
        <v>841</v>
      </c>
      <c r="F754" s="46" t="s">
        <v>57</v>
      </c>
      <c r="G754" s="46" t="s">
        <v>938</v>
      </c>
      <c r="H754" s="46" t="s">
        <v>97</v>
      </c>
      <c r="I754" s="46" t="s">
        <v>954</v>
      </c>
      <c r="J754" s="46" t="s">
        <v>953</v>
      </c>
      <c r="K754" s="46" t="s">
        <v>2906</v>
      </c>
      <c r="L754" s="46" t="s">
        <v>2907</v>
      </c>
      <c r="M754" s="46">
        <v>9.2826609999999992</v>
      </c>
      <c r="N754" s="46">
        <v>29.83755</v>
      </c>
      <c r="O754" s="46" t="s">
        <v>232</v>
      </c>
      <c r="P754" s="46" t="s">
        <v>233</v>
      </c>
      <c r="Q754" s="46" t="s">
        <v>6</v>
      </c>
      <c r="U754" s="46" t="b">
        <v>1</v>
      </c>
      <c r="V754" s="46">
        <v>606</v>
      </c>
      <c r="W754" s="46">
        <v>3238</v>
      </c>
      <c r="X754" s="46">
        <v>128</v>
      </c>
      <c r="Y754" s="46">
        <v>169</v>
      </c>
      <c r="Z754" s="46">
        <v>460</v>
      </c>
      <c r="AA754" s="46">
        <v>265</v>
      </c>
      <c r="AB754" s="46">
        <v>316</v>
      </c>
      <c r="AC754" s="46">
        <v>200</v>
      </c>
      <c r="AD754" s="46">
        <v>37</v>
      </c>
      <c r="AE754" s="46">
        <v>63</v>
      </c>
      <c r="AF754" s="46">
        <v>500</v>
      </c>
      <c r="AG754" s="46">
        <v>430</v>
      </c>
      <c r="AH754" s="46">
        <v>400</v>
      </c>
      <c r="AI754" s="46">
        <v>270</v>
      </c>
      <c r="AJ754" s="46">
        <v>1538</v>
      </c>
      <c r="AK754" s="46">
        <v>1700</v>
      </c>
      <c r="AL754" s="46">
        <v>397</v>
      </c>
      <c r="AM754" s="46">
        <v>470</v>
      </c>
      <c r="AN754" s="46">
        <v>3238</v>
      </c>
      <c r="AO754" s="46" t="s">
        <v>13</v>
      </c>
      <c r="AP754" s="46" t="s">
        <v>48</v>
      </c>
      <c r="AR754" s="46" t="s">
        <v>272</v>
      </c>
      <c r="AV754" s="46" t="s">
        <v>255</v>
      </c>
      <c r="AX754" s="46" t="s">
        <v>65</v>
      </c>
      <c r="BD754" s="46" t="s">
        <v>256</v>
      </c>
      <c r="BL754" s="46" t="b">
        <v>1</v>
      </c>
      <c r="BP754" s="46" t="s">
        <v>237</v>
      </c>
      <c r="BQ754" s="46" t="s">
        <v>242</v>
      </c>
      <c r="BR754" s="46" t="s">
        <v>238</v>
      </c>
      <c r="BS754" s="46" t="s">
        <v>841</v>
      </c>
      <c r="BT754" s="46" t="s">
        <v>57</v>
      </c>
      <c r="BU754" s="46" t="s">
        <v>938</v>
      </c>
      <c r="BV754" s="46" t="s">
        <v>97</v>
      </c>
      <c r="BX754" s="46" t="s">
        <v>977</v>
      </c>
      <c r="BY754" s="46" t="s">
        <v>978</v>
      </c>
      <c r="CA754" s="46" t="s">
        <v>979</v>
      </c>
      <c r="CB754" s="46" t="s">
        <v>980</v>
      </c>
      <c r="CC754" s="46" t="s">
        <v>977</v>
      </c>
      <c r="CD754" s="46" t="s">
        <v>237</v>
      </c>
      <c r="CU754" s="46" t="s">
        <v>264</v>
      </c>
      <c r="DA754" s="46" t="s">
        <v>246</v>
      </c>
      <c r="DB754" s="46" t="s">
        <v>246</v>
      </c>
      <c r="DC754" s="46" t="s">
        <v>246</v>
      </c>
      <c r="DD754" s="46" t="s">
        <v>246</v>
      </c>
      <c r="DE754" s="46" t="s">
        <v>246</v>
      </c>
      <c r="DF754" s="46" t="s">
        <v>246</v>
      </c>
      <c r="DG754" s="46" t="s">
        <v>246</v>
      </c>
      <c r="DH754" s="46" t="s">
        <v>247</v>
      </c>
      <c r="DK754" s="46" t="b">
        <f>vw_ET_Dataset_Public[[#This Row],[Event Location:  State PCODE]]=vw_ET_Dataset_Public[[#This Row],[Arrival from: Admin 1 PCODE]]</f>
        <v>1</v>
      </c>
      <c r="DL754" s="46" t="b">
        <f>vw_ET_Dataset_Public[[#This Row],[Event Location:  County PCODE]]=vw_ET_Dataset_Public[[#This Row],[Arrival from: Admin 2 PCODE]]</f>
        <v>1</v>
      </c>
      <c r="DM754" s="46" t="b">
        <f>vw_ET_Dataset_Public[[#This Row],[Event Location:  Payam PCODE]]=vw_ET_Dataset_Public[[#This Row],[Arrival from: Admin 3 PCODE]]</f>
        <v>0</v>
      </c>
      <c r="DN754" s="46" t="s">
        <v>3391</v>
      </c>
    </row>
    <row r="755" spans="1:118" x14ac:dyDescent="0.35">
      <c r="A755" s="46" t="s">
        <v>3037</v>
      </c>
      <c r="B755" s="47">
        <v>44505</v>
      </c>
      <c r="C755" s="47">
        <v>44458</v>
      </c>
      <c r="D755" s="47">
        <v>44505</v>
      </c>
      <c r="E755" s="46" t="s">
        <v>1626</v>
      </c>
      <c r="F755" s="46" t="s">
        <v>111</v>
      </c>
      <c r="G755" s="46" t="s">
        <v>1652</v>
      </c>
      <c r="H755" s="46" t="s">
        <v>1649</v>
      </c>
      <c r="I755" s="46" t="s">
        <v>1898</v>
      </c>
      <c r="J755" s="46" t="s">
        <v>1897</v>
      </c>
      <c r="K755" s="46" t="s">
        <v>3304</v>
      </c>
      <c r="L755" s="46" t="s">
        <v>3030</v>
      </c>
      <c r="M755" s="46">
        <v>7.8559999999999999</v>
      </c>
      <c r="N755" s="46">
        <v>28.463000000000001</v>
      </c>
      <c r="O755" s="46" t="s">
        <v>253</v>
      </c>
      <c r="P755" s="46" t="s">
        <v>233</v>
      </c>
      <c r="Q755" s="46" t="s">
        <v>6</v>
      </c>
      <c r="R755" s="46" t="b">
        <v>1</v>
      </c>
      <c r="V755" s="46">
        <v>52</v>
      </c>
      <c r="W755" s="46">
        <v>276</v>
      </c>
      <c r="X755" s="46">
        <v>14</v>
      </c>
      <c r="Y755" s="46">
        <v>29</v>
      </c>
      <c r="Z755" s="46">
        <v>34</v>
      </c>
      <c r="AA755" s="46">
        <v>62</v>
      </c>
      <c r="AB755" s="46">
        <v>4</v>
      </c>
      <c r="AC755" s="46">
        <v>2</v>
      </c>
      <c r="AD755" s="46">
        <v>17</v>
      </c>
      <c r="AE755" s="46">
        <v>33</v>
      </c>
      <c r="AF755" s="46">
        <v>25</v>
      </c>
      <c r="AG755" s="46">
        <v>38</v>
      </c>
      <c r="AH755" s="46">
        <v>3</v>
      </c>
      <c r="AI755" s="46">
        <v>15</v>
      </c>
      <c r="AJ755" s="46">
        <v>145</v>
      </c>
      <c r="AK755" s="46">
        <v>131</v>
      </c>
      <c r="AL755" s="46">
        <v>93</v>
      </c>
      <c r="AM755" s="46">
        <v>17</v>
      </c>
      <c r="AN755" s="46">
        <v>276</v>
      </c>
      <c r="AO755" s="46" t="s">
        <v>12</v>
      </c>
      <c r="AP755" s="46" t="s">
        <v>48</v>
      </c>
      <c r="AR755" s="46" t="s">
        <v>272</v>
      </c>
      <c r="AV755" s="46" t="s">
        <v>255</v>
      </c>
      <c r="AX755" s="46" t="s">
        <v>65</v>
      </c>
      <c r="BD755" s="46" t="s">
        <v>256</v>
      </c>
      <c r="BE755" s="46" t="b">
        <v>1</v>
      </c>
      <c r="BF755" s="46" t="b">
        <v>1</v>
      </c>
      <c r="BH755" s="46" t="b">
        <v>1</v>
      </c>
      <c r="BL755" s="46" t="b">
        <v>1</v>
      </c>
      <c r="BP755" s="46" t="s">
        <v>237</v>
      </c>
      <c r="BQ755" s="46" t="s">
        <v>242</v>
      </c>
      <c r="BR755" s="46" t="s">
        <v>238</v>
      </c>
      <c r="BS755" s="46" t="s">
        <v>1626</v>
      </c>
      <c r="BT755" s="46" t="s">
        <v>111</v>
      </c>
      <c r="BU755" s="46" t="s">
        <v>1652</v>
      </c>
      <c r="BV755" s="46" t="s">
        <v>1649</v>
      </c>
      <c r="BX755" s="46" t="s">
        <v>1897</v>
      </c>
      <c r="BY755" s="46" t="s">
        <v>1898</v>
      </c>
      <c r="CA755" s="46" t="s">
        <v>244</v>
      </c>
      <c r="CB755" s="46" t="s">
        <v>240</v>
      </c>
      <c r="CC755" s="46" t="s">
        <v>3038</v>
      </c>
      <c r="CD755" s="46" t="s">
        <v>237</v>
      </c>
      <c r="CU755" s="46" t="s">
        <v>237</v>
      </c>
      <c r="DA755" s="46" t="s">
        <v>245</v>
      </c>
      <c r="DB755" s="46" t="s">
        <v>265</v>
      </c>
      <c r="DC755" s="46" t="s">
        <v>265</v>
      </c>
      <c r="DD755" s="46" t="s">
        <v>265</v>
      </c>
      <c r="DE755" s="46" t="s">
        <v>265</v>
      </c>
      <c r="DF755" s="46" t="s">
        <v>245</v>
      </c>
      <c r="DG755" s="46" t="s">
        <v>265</v>
      </c>
      <c r="DH755" s="46" t="s">
        <v>247</v>
      </c>
      <c r="DK755" s="46" t="b">
        <f>vw_ET_Dataset_Public[[#This Row],[Event Location:  State PCODE]]=vw_ET_Dataset_Public[[#This Row],[Arrival from: Admin 1 PCODE]]</f>
        <v>1</v>
      </c>
      <c r="DL755" s="46" t="b">
        <f>vw_ET_Dataset_Public[[#This Row],[Event Location:  County PCODE]]=vw_ET_Dataset_Public[[#This Row],[Arrival from: Admin 2 PCODE]]</f>
        <v>1</v>
      </c>
      <c r="DM755" s="46" t="b">
        <f>vw_ET_Dataset_Public[[#This Row],[Event Location:  Payam PCODE]]=vw_ET_Dataset_Public[[#This Row],[Arrival from: Admin 3 PCODE]]</f>
        <v>1</v>
      </c>
      <c r="DN755" s="46" t="s">
        <v>3390</v>
      </c>
    </row>
    <row r="756" spans="1:118" x14ac:dyDescent="0.35">
      <c r="A756" s="46" t="s">
        <v>3133</v>
      </c>
      <c r="B756" s="47">
        <v>44505</v>
      </c>
      <c r="C756" s="47">
        <v>44467</v>
      </c>
      <c r="D756" s="47">
        <v>44505</v>
      </c>
      <c r="E756" s="46" t="s">
        <v>1626</v>
      </c>
      <c r="F756" s="46" t="s">
        <v>111</v>
      </c>
      <c r="G756" s="46" t="s">
        <v>1627</v>
      </c>
      <c r="H756" s="46" t="s">
        <v>1624</v>
      </c>
      <c r="I756" s="46" t="s">
        <v>3104</v>
      </c>
      <c r="J756" s="46" t="s">
        <v>3102</v>
      </c>
      <c r="K756" s="46" t="s">
        <v>3134</v>
      </c>
      <c r="L756" s="46" t="s">
        <v>3135</v>
      </c>
      <c r="M756" s="46">
        <v>8.6125500000000006</v>
      </c>
      <c r="N756" s="46">
        <v>28.36045</v>
      </c>
      <c r="O756" s="46" t="s">
        <v>232</v>
      </c>
      <c r="P756" s="46" t="s">
        <v>382</v>
      </c>
      <c r="Q756" s="46" t="s">
        <v>6</v>
      </c>
      <c r="R756" s="46" t="b">
        <v>1</v>
      </c>
      <c r="U756" s="46" t="b">
        <v>1</v>
      </c>
      <c r="V756" s="46">
        <v>148</v>
      </c>
      <c r="W756" s="46">
        <v>740</v>
      </c>
      <c r="X756" s="46">
        <v>28</v>
      </c>
      <c r="Y756" s="46">
        <v>36</v>
      </c>
      <c r="Z756" s="46">
        <v>80</v>
      </c>
      <c r="AA756" s="46">
        <v>112</v>
      </c>
      <c r="AB756" s="46">
        <v>62</v>
      </c>
      <c r="AC756" s="46">
        <v>49</v>
      </c>
      <c r="AD756" s="46">
        <v>37</v>
      </c>
      <c r="AE756" s="46">
        <v>42</v>
      </c>
      <c r="AF756" s="46">
        <v>91</v>
      </c>
      <c r="AG756" s="46">
        <v>124</v>
      </c>
      <c r="AH756" s="46">
        <v>50</v>
      </c>
      <c r="AI756" s="46">
        <v>29</v>
      </c>
      <c r="AJ756" s="46">
        <v>367</v>
      </c>
      <c r="AK756" s="46">
        <v>373</v>
      </c>
      <c r="AL756" s="46">
        <v>143</v>
      </c>
      <c r="AM756" s="46">
        <v>78</v>
      </c>
      <c r="AN756" s="46">
        <v>740</v>
      </c>
      <c r="AO756" s="46" t="s">
        <v>12</v>
      </c>
      <c r="AP756" s="46" t="s">
        <v>48</v>
      </c>
      <c r="AR756" s="46" t="s">
        <v>272</v>
      </c>
      <c r="AV756" s="46" t="s">
        <v>255</v>
      </c>
      <c r="AX756" s="46" t="s">
        <v>65</v>
      </c>
      <c r="BD756" s="46" t="s">
        <v>256</v>
      </c>
      <c r="BF756" s="46" t="b">
        <v>1</v>
      </c>
      <c r="BP756" s="46" t="s">
        <v>237</v>
      </c>
      <c r="BQ756" s="46" t="s">
        <v>242</v>
      </c>
      <c r="BR756" s="46" t="s">
        <v>238</v>
      </c>
      <c r="BS756" s="46" t="s">
        <v>1626</v>
      </c>
      <c r="BT756" s="46" t="s">
        <v>111</v>
      </c>
      <c r="BU756" s="46" t="s">
        <v>1627</v>
      </c>
      <c r="BV756" s="46" t="s">
        <v>1624</v>
      </c>
      <c r="BX756" s="46" t="s">
        <v>3102</v>
      </c>
      <c r="BY756" s="46" t="s">
        <v>3104</v>
      </c>
      <c r="CA756" s="46" t="s">
        <v>244</v>
      </c>
      <c r="CB756" s="46" t="s">
        <v>240</v>
      </c>
      <c r="CC756" s="46" t="s">
        <v>3136</v>
      </c>
      <c r="CD756" s="46" t="s">
        <v>237</v>
      </c>
      <c r="CU756" s="46" t="s">
        <v>256</v>
      </c>
      <c r="CV756" s="46">
        <v>82</v>
      </c>
      <c r="CW756" s="46">
        <v>492</v>
      </c>
      <c r="CX756" s="46" t="s">
        <v>272</v>
      </c>
      <c r="CY756" s="46" t="s">
        <v>2256</v>
      </c>
      <c r="DA756" s="46" t="s">
        <v>265</v>
      </c>
      <c r="DB756" s="46" t="s">
        <v>265</v>
      </c>
      <c r="DC756" s="46" t="s">
        <v>265</v>
      </c>
      <c r="DD756" s="46" t="s">
        <v>246</v>
      </c>
      <c r="DE756" s="46" t="s">
        <v>246</v>
      </c>
      <c r="DF756" s="46" t="s">
        <v>265</v>
      </c>
      <c r="DG756" s="46" t="s">
        <v>246</v>
      </c>
      <c r="DH756" s="46" t="s">
        <v>247</v>
      </c>
      <c r="DK756" s="46" t="b">
        <f>vw_ET_Dataset_Public[[#This Row],[Event Location:  State PCODE]]=vw_ET_Dataset_Public[[#This Row],[Arrival from: Admin 1 PCODE]]</f>
        <v>1</v>
      </c>
      <c r="DL756" s="46" t="b">
        <f>vw_ET_Dataset_Public[[#This Row],[Event Location:  County PCODE]]=vw_ET_Dataset_Public[[#This Row],[Arrival from: Admin 2 PCODE]]</f>
        <v>1</v>
      </c>
      <c r="DM756" s="46" t="b">
        <f>vw_ET_Dataset_Public[[#This Row],[Event Location:  Payam PCODE]]=vw_ET_Dataset_Public[[#This Row],[Arrival from: Admin 3 PCODE]]</f>
        <v>1</v>
      </c>
      <c r="DN756" s="46" t="s">
        <v>3390</v>
      </c>
    </row>
    <row r="757" spans="1:118" x14ac:dyDescent="0.35">
      <c r="A757" s="46" t="s">
        <v>3142</v>
      </c>
      <c r="B757" s="47">
        <v>44505</v>
      </c>
      <c r="C757" s="47">
        <v>44468</v>
      </c>
      <c r="D757" s="47">
        <v>44505</v>
      </c>
      <c r="E757" s="46" t="s">
        <v>1626</v>
      </c>
      <c r="F757" s="46" t="s">
        <v>111</v>
      </c>
      <c r="G757" s="46" t="s">
        <v>1627</v>
      </c>
      <c r="H757" s="46" t="s">
        <v>1624</v>
      </c>
      <c r="I757" s="46" t="s">
        <v>3104</v>
      </c>
      <c r="J757" s="46" t="s">
        <v>3102</v>
      </c>
      <c r="K757" s="46" t="s">
        <v>3143</v>
      </c>
      <c r="L757" s="46" t="s">
        <v>3144</v>
      </c>
      <c r="M757" s="46">
        <v>8.6430000000000007</v>
      </c>
      <c r="N757" s="46">
        <v>28.387</v>
      </c>
      <c r="O757" s="46" t="s">
        <v>232</v>
      </c>
      <c r="P757" s="46" t="s">
        <v>302</v>
      </c>
      <c r="Q757" s="46" t="s">
        <v>6</v>
      </c>
      <c r="R757" s="46" t="b">
        <v>1</v>
      </c>
      <c r="U757" s="46" t="b">
        <v>1</v>
      </c>
      <c r="V757" s="46">
        <v>68</v>
      </c>
      <c r="W757" s="46">
        <v>340</v>
      </c>
      <c r="X757" s="46">
        <v>21</v>
      </c>
      <c r="Y757" s="46">
        <v>34</v>
      </c>
      <c r="Z757" s="46">
        <v>43</v>
      </c>
      <c r="AA757" s="46">
        <v>52</v>
      </c>
      <c r="AB757" s="46">
        <v>36</v>
      </c>
      <c r="AC757" s="46">
        <v>15</v>
      </c>
      <c r="AD757" s="46">
        <v>14</v>
      </c>
      <c r="AE757" s="46">
        <v>32</v>
      </c>
      <c r="AF757" s="46">
        <v>29</v>
      </c>
      <c r="AG757" s="46">
        <v>28</v>
      </c>
      <c r="AH757" s="46">
        <v>18</v>
      </c>
      <c r="AI757" s="46">
        <v>18</v>
      </c>
      <c r="AJ757" s="46">
        <v>201</v>
      </c>
      <c r="AK757" s="46">
        <v>139</v>
      </c>
      <c r="AL757" s="46">
        <v>101</v>
      </c>
      <c r="AM757" s="46">
        <v>33</v>
      </c>
      <c r="AN757" s="46">
        <v>340</v>
      </c>
      <c r="AO757" s="46" t="s">
        <v>12</v>
      </c>
      <c r="AP757" s="46" t="s">
        <v>48</v>
      </c>
      <c r="AR757" s="46" t="s">
        <v>272</v>
      </c>
      <c r="AV757" s="46" t="s">
        <v>255</v>
      </c>
      <c r="AX757" s="46" t="s">
        <v>65</v>
      </c>
      <c r="BD757" s="46" t="s">
        <v>256</v>
      </c>
      <c r="BF757" s="46" t="b">
        <v>1</v>
      </c>
      <c r="BP757" s="46" t="s">
        <v>237</v>
      </c>
      <c r="BQ757" s="46" t="s">
        <v>242</v>
      </c>
      <c r="BR757" s="46" t="s">
        <v>238</v>
      </c>
      <c r="BS757" s="46" t="s">
        <v>1626</v>
      </c>
      <c r="BT757" s="46" t="s">
        <v>111</v>
      </c>
      <c r="BU757" s="46" t="s">
        <v>1627</v>
      </c>
      <c r="BV757" s="46" t="s">
        <v>1624</v>
      </c>
      <c r="BX757" s="46" t="s">
        <v>3102</v>
      </c>
      <c r="BY757" s="46" t="s">
        <v>3104</v>
      </c>
      <c r="CA757" s="46" t="s">
        <v>244</v>
      </c>
      <c r="CB757" s="46" t="s">
        <v>240</v>
      </c>
      <c r="CC757" s="46" t="s">
        <v>3145</v>
      </c>
      <c r="CD757" s="46" t="s">
        <v>237</v>
      </c>
      <c r="CU757" s="46" t="s">
        <v>256</v>
      </c>
      <c r="CV757" s="46">
        <v>75</v>
      </c>
      <c r="CW757" s="46">
        <v>450</v>
      </c>
      <c r="CX757" s="46" t="s">
        <v>272</v>
      </c>
      <c r="CY757" s="46" t="s">
        <v>2279</v>
      </c>
      <c r="DA757" s="46" t="s">
        <v>265</v>
      </c>
      <c r="DB757" s="46" t="s">
        <v>265</v>
      </c>
      <c r="DC757" s="46" t="s">
        <v>265</v>
      </c>
      <c r="DD757" s="46" t="s">
        <v>246</v>
      </c>
      <c r="DE757" s="46" t="s">
        <v>246</v>
      </c>
      <c r="DF757" s="46" t="s">
        <v>265</v>
      </c>
      <c r="DG757" s="46" t="s">
        <v>246</v>
      </c>
      <c r="DH757" s="46" t="s">
        <v>247</v>
      </c>
      <c r="DK757" s="46" t="b">
        <f>vw_ET_Dataset_Public[[#This Row],[Event Location:  State PCODE]]=vw_ET_Dataset_Public[[#This Row],[Arrival from: Admin 1 PCODE]]</f>
        <v>1</v>
      </c>
      <c r="DL757" s="46" t="b">
        <f>vw_ET_Dataset_Public[[#This Row],[Event Location:  County PCODE]]=vw_ET_Dataset_Public[[#This Row],[Arrival from: Admin 2 PCODE]]</f>
        <v>1</v>
      </c>
      <c r="DM757" s="46" t="b">
        <f>vw_ET_Dataset_Public[[#This Row],[Event Location:  Payam PCODE]]=vw_ET_Dataset_Public[[#This Row],[Arrival from: Admin 3 PCODE]]</f>
        <v>1</v>
      </c>
      <c r="DN757" s="46" t="s">
        <v>3390</v>
      </c>
    </row>
    <row r="758" spans="1:118" x14ac:dyDescent="0.35">
      <c r="A758" s="46" t="s">
        <v>3137</v>
      </c>
      <c r="B758" s="47">
        <v>44505</v>
      </c>
      <c r="C758" s="47">
        <v>44497</v>
      </c>
      <c r="D758" s="47">
        <v>44505</v>
      </c>
      <c r="E758" s="46" t="s">
        <v>1626</v>
      </c>
      <c r="F758" s="46" t="s">
        <v>111</v>
      </c>
      <c r="G758" s="46" t="s">
        <v>1627</v>
      </c>
      <c r="H758" s="46" t="s">
        <v>1624</v>
      </c>
      <c r="I758" s="46" t="s">
        <v>3104</v>
      </c>
      <c r="J758" s="46" t="s">
        <v>3102</v>
      </c>
      <c r="K758" s="46" t="s">
        <v>3138</v>
      </c>
      <c r="L758" s="46" t="s">
        <v>3139</v>
      </c>
      <c r="M758" s="46">
        <v>8.5429999999999993</v>
      </c>
      <c r="N758" s="46">
        <v>28.349</v>
      </c>
      <c r="O758" s="46" t="s">
        <v>232</v>
      </c>
      <c r="P758" s="46" t="s">
        <v>302</v>
      </c>
      <c r="Q758" s="46" t="s">
        <v>6</v>
      </c>
      <c r="R758" s="46" t="b">
        <v>1</v>
      </c>
      <c r="U758" s="46" t="b">
        <v>1</v>
      </c>
      <c r="V758" s="46">
        <v>60</v>
      </c>
      <c r="W758" s="46">
        <v>360</v>
      </c>
      <c r="X758" s="46">
        <v>23</v>
      </c>
      <c r="Y758" s="46">
        <v>29</v>
      </c>
      <c r="Z758" s="46">
        <v>35</v>
      </c>
      <c r="AA758" s="46">
        <v>42</v>
      </c>
      <c r="AB758" s="46">
        <v>22</v>
      </c>
      <c r="AC758" s="46">
        <v>12</v>
      </c>
      <c r="AD758" s="46">
        <v>31</v>
      </c>
      <c r="AE758" s="46">
        <v>24</v>
      </c>
      <c r="AF758" s="46">
        <v>43</v>
      </c>
      <c r="AG758" s="46">
        <v>39</v>
      </c>
      <c r="AH758" s="46">
        <v>37</v>
      </c>
      <c r="AI758" s="46">
        <v>23</v>
      </c>
      <c r="AJ758" s="46">
        <v>163</v>
      </c>
      <c r="AK758" s="46">
        <v>197</v>
      </c>
      <c r="AL758" s="46">
        <v>107</v>
      </c>
      <c r="AM758" s="46">
        <v>35</v>
      </c>
      <c r="AN758" s="46">
        <v>360</v>
      </c>
      <c r="AO758" s="46" t="s">
        <v>12</v>
      </c>
      <c r="AP758" s="46" t="s">
        <v>48</v>
      </c>
      <c r="AR758" s="46" t="s">
        <v>272</v>
      </c>
      <c r="AV758" s="46" t="s">
        <v>255</v>
      </c>
      <c r="AX758" s="46" t="s">
        <v>65</v>
      </c>
      <c r="BD758" s="46" t="s">
        <v>256</v>
      </c>
      <c r="BE758" s="46" t="b">
        <v>1</v>
      </c>
      <c r="BF758" s="46" t="b">
        <v>1</v>
      </c>
      <c r="BP758" s="46" t="s">
        <v>237</v>
      </c>
      <c r="BQ758" s="46" t="s">
        <v>242</v>
      </c>
      <c r="BR758" s="46" t="s">
        <v>238</v>
      </c>
      <c r="BS758" s="46" t="s">
        <v>1626</v>
      </c>
      <c r="BT758" s="46" t="s">
        <v>111</v>
      </c>
      <c r="BU758" s="46" t="s">
        <v>1627</v>
      </c>
      <c r="BV758" s="46" t="s">
        <v>1624</v>
      </c>
      <c r="BX758" s="46" t="s">
        <v>3102</v>
      </c>
      <c r="BY758" s="46" t="s">
        <v>3104</v>
      </c>
      <c r="CA758" s="46" t="s">
        <v>3141</v>
      </c>
      <c r="CB758" s="46" t="s">
        <v>3140</v>
      </c>
      <c r="CC758" s="46" t="s">
        <v>292</v>
      </c>
      <c r="CD758" s="46" t="s">
        <v>237</v>
      </c>
      <c r="CU758" s="46" t="s">
        <v>256</v>
      </c>
      <c r="CV758" s="46">
        <v>38</v>
      </c>
      <c r="CW758" s="46">
        <v>228</v>
      </c>
      <c r="CX758" s="46" t="s">
        <v>272</v>
      </c>
      <c r="CY758" s="46" t="s">
        <v>2279</v>
      </c>
      <c r="DA758" s="46" t="s">
        <v>265</v>
      </c>
      <c r="DB758" s="46" t="s">
        <v>265</v>
      </c>
      <c r="DC758" s="46" t="s">
        <v>265</v>
      </c>
      <c r="DD758" s="46" t="s">
        <v>246</v>
      </c>
      <c r="DE758" s="46" t="s">
        <v>246</v>
      </c>
      <c r="DF758" s="46" t="s">
        <v>265</v>
      </c>
      <c r="DG758" s="46" t="s">
        <v>246</v>
      </c>
      <c r="DH758" s="46" t="s">
        <v>247</v>
      </c>
      <c r="DK758" s="46" t="b">
        <f>vw_ET_Dataset_Public[[#This Row],[Event Location:  State PCODE]]=vw_ET_Dataset_Public[[#This Row],[Arrival from: Admin 1 PCODE]]</f>
        <v>1</v>
      </c>
      <c r="DL758" s="46" t="b">
        <f>vw_ET_Dataset_Public[[#This Row],[Event Location:  County PCODE]]=vw_ET_Dataset_Public[[#This Row],[Arrival from: Admin 2 PCODE]]</f>
        <v>1</v>
      </c>
      <c r="DM758" s="46" t="b">
        <f>vw_ET_Dataset_Public[[#This Row],[Event Location:  Payam PCODE]]=vw_ET_Dataset_Public[[#This Row],[Arrival from: Admin 3 PCODE]]</f>
        <v>1</v>
      </c>
      <c r="DN758" s="46" t="s">
        <v>3390</v>
      </c>
    </row>
    <row r="759" spans="1:118" x14ac:dyDescent="0.35">
      <c r="A759" s="46" t="s">
        <v>3048</v>
      </c>
      <c r="B759" s="47">
        <v>44506</v>
      </c>
      <c r="C759" s="47">
        <v>44468</v>
      </c>
      <c r="D759" s="47">
        <v>44506</v>
      </c>
      <c r="E759" s="46" t="s">
        <v>1626</v>
      </c>
      <c r="F759" s="46" t="s">
        <v>111</v>
      </c>
      <c r="G759" s="46" t="s">
        <v>1652</v>
      </c>
      <c r="H759" s="46" t="s">
        <v>1649</v>
      </c>
      <c r="I759" s="46" t="s">
        <v>1924</v>
      </c>
      <c r="J759" s="46" t="s">
        <v>1923</v>
      </c>
      <c r="K759" s="46" t="s">
        <v>3307</v>
      </c>
      <c r="L759" s="46" t="s">
        <v>3049</v>
      </c>
      <c r="M759" s="46">
        <v>8.2789999999999999</v>
      </c>
      <c r="N759" s="46">
        <v>29.222000000000001</v>
      </c>
      <c r="O759" s="46" t="s">
        <v>253</v>
      </c>
      <c r="P759" s="46" t="s">
        <v>233</v>
      </c>
      <c r="Q759" s="46" t="s">
        <v>6</v>
      </c>
      <c r="R759" s="46" t="b">
        <v>1</v>
      </c>
      <c r="V759" s="46">
        <v>177</v>
      </c>
      <c r="W759" s="46">
        <v>956</v>
      </c>
      <c r="X759" s="46">
        <v>71</v>
      </c>
      <c r="Y759" s="46">
        <v>77</v>
      </c>
      <c r="Z759" s="46">
        <v>83</v>
      </c>
      <c r="AA759" s="46">
        <v>107</v>
      </c>
      <c r="AB759" s="46">
        <v>68</v>
      </c>
      <c r="AC759" s="46">
        <v>36</v>
      </c>
      <c r="AD759" s="46">
        <v>77</v>
      </c>
      <c r="AE759" s="46">
        <v>83</v>
      </c>
      <c r="AF759" s="46">
        <v>90</v>
      </c>
      <c r="AG759" s="46">
        <v>129</v>
      </c>
      <c r="AH759" s="46">
        <v>74</v>
      </c>
      <c r="AI759" s="46">
        <v>61</v>
      </c>
      <c r="AJ759" s="46">
        <v>442</v>
      </c>
      <c r="AK759" s="46">
        <v>514</v>
      </c>
      <c r="AL759" s="46">
        <v>308</v>
      </c>
      <c r="AM759" s="46">
        <v>97</v>
      </c>
      <c r="AN759" s="46">
        <v>956</v>
      </c>
      <c r="AO759" s="46" t="s">
        <v>12</v>
      </c>
      <c r="AP759" s="46" t="s">
        <v>48</v>
      </c>
      <c r="AR759" s="46" t="s">
        <v>272</v>
      </c>
      <c r="AV759" s="46" t="s">
        <v>255</v>
      </c>
      <c r="AX759" s="46" t="s">
        <v>65</v>
      </c>
      <c r="BD759" s="46" t="s">
        <v>256</v>
      </c>
      <c r="BE759" s="46" t="b">
        <v>1</v>
      </c>
      <c r="BF759" s="46" t="b">
        <v>1</v>
      </c>
      <c r="BL759" s="46" t="b">
        <v>1</v>
      </c>
      <c r="BP759" s="46" t="s">
        <v>237</v>
      </c>
      <c r="BQ759" s="46" t="s">
        <v>242</v>
      </c>
      <c r="BR759" s="46" t="s">
        <v>238</v>
      </c>
      <c r="BS759" s="46" t="s">
        <v>1626</v>
      </c>
      <c r="BT759" s="46" t="s">
        <v>111</v>
      </c>
      <c r="BU759" s="46" t="s">
        <v>1652</v>
      </c>
      <c r="BV759" s="46" t="s">
        <v>1649</v>
      </c>
      <c r="BX759" s="46" t="s">
        <v>1923</v>
      </c>
      <c r="BY759" s="46" t="s">
        <v>1924</v>
      </c>
      <c r="CA759" s="46" t="s">
        <v>244</v>
      </c>
      <c r="CB759" s="46" t="s">
        <v>240</v>
      </c>
      <c r="CC759" s="46" t="s">
        <v>3050</v>
      </c>
      <c r="CD759" s="46" t="s">
        <v>237</v>
      </c>
      <c r="CU759" s="46" t="s">
        <v>264</v>
      </c>
      <c r="DA759" s="46" t="s">
        <v>245</v>
      </c>
      <c r="DB759" s="46" t="s">
        <v>245</v>
      </c>
      <c r="DC759" s="46" t="s">
        <v>265</v>
      </c>
      <c r="DD759" s="46" t="s">
        <v>265</v>
      </c>
      <c r="DE759" s="46" t="s">
        <v>265</v>
      </c>
      <c r="DF759" s="46" t="s">
        <v>245</v>
      </c>
      <c r="DG759" s="46" t="s">
        <v>246</v>
      </c>
      <c r="DH759" s="46" t="s">
        <v>247</v>
      </c>
      <c r="DK759" s="46" t="b">
        <f>vw_ET_Dataset_Public[[#This Row],[Event Location:  State PCODE]]=vw_ET_Dataset_Public[[#This Row],[Arrival from: Admin 1 PCODE]]</f>
        <v>1</v>
      </c>
      <c r="DL759" s="46" t="b">
        <f>vw_ET_Dataset_Public[[#This Row],[Event Location:  County PCODE]]=vw_ET_Dataset_Public[[#This Row],[Arrival from: Admin 2 PCODE]]</f>
        <v>1</v>
      </c>
      <c r="DM759" s="46" t="b">
        <f>vw_ET_Dataset_Public[[#This Row],[Event Location:  Payam PCODE]]=vw_ET_Dataset_Public[[#This Row],[Arrival from: Admin 3 PCODE]]</f>
        <v>1</v>
      </c>
      <c r="DN759" s="46" t="s">
        <v>3390</v>
      </c>
    </row>
    <row r="760" spans="1:118" x14ac:dyDescent="0.35">
      <c r="A760" s="46" t="s">
        <v>2872</v>
      </c>
      <c r="B760" s="47">
        <v>44506</v>
      </c>
      <c r="C760" s="47">
        <v>44504</v>
      </c>
      <c r="D760" s="47">
        <v>44506</v>
      </c>
      <c r="E760" s="46" t="s">
        <v>1461</v>
      </c>
      <c r="F760" s="46" t="s">
        <v>105</v>
      </c>
      <c r="G760" s="46" t="s">
        <v>1550</v>
      </c>
      <c r="H760" s="46" t="s">
        <v>106</v>
      </c>
      <c r="I760" s="46" t="s">
        <v>1551</v>
      </c>
      <c r="J760" s="46" t="s">
        <v>1549</v>
      </c>
      <c r="K760" s="46" t="s">
        <v>1552</v>
      </c>
      <c r="L760" s="46" t="s">
        <v>1553</v>
      </c>
      <c r="M760" s="46">
        <v>9.5288358360000007</v>
      </c>
      <c r="N760" s="46">
        <v>31.651464879999999</v>
      </c>
      <c r="O760" s="46" t="s">
        <v>232</v>
      </c>
      <c r="P760" s="46" t="s">
        <v>271</v>
      </c>
      <c r="Q760" s="46" t="s">
        <v>6</v>
      </c>
      <c r="R760" s="46" t="b">
        <v>0</v>
      </c>
      <c r="S760" s="46" t="b">
        <v>0</v>
      </c>
      <c r="T760" s="46" t="b">
        <v>0</v>
      </c>
      <c r="U760" s="46" t="b">
        <v>1</v>
      </c>
      <c r="V760" s="46">
        <v>56</v>
      </c>
      <c r="W760" s="46">
        <v>292</v>
      </c>
      <c r="X760" s="46">
        <v>7</v>
      </c>
      <c r="Y760" s="46">
        <v>12</v>
      </c>
      <c r="Z760" s="46">
        <v>29</v>
      </c>
      <c r="AA760" s="46">
        <v>35</v>
      </c>
      <c r="AB760" s="46">
        <v>10</v>
      </c>
      <c r="AC760" s="46">
        <v>9</v>
      </c>
      <c r="AD760" s="46">
        <v>12</v>
      </c>
      <c r="AE760" s="46">
        <v>19</v>
      </c>
      <c r="AF760" s="46">
        <v>25</v>
      </c>
      <c r="AG760" s="46">
        <v>94</v>
      </c>
      <c r="AH760" s="46">
        <v>16</v>
      </c>
      <c r="AI760" s="46">
        <v>24</v>
      </c>
      <c r="AJ760" s="46">
        <v>102</v>
      </c>
      <c r="AK760" s="46">
        <v>190</v>
      </c>
      <c r="AL760" s="46">
        <v>50</v>
      </c>
      <c r="AM760" s="46">
        <v>33</v>
      </c>
      <c r="AN760" s="46">
        <v>292</v>
      </c>
      <c r="AO760" s="46" t="s">
        <v>12</v>
      </c>
      <c r="AP760" s="46" t="s">
        <v>48</v>
      </c>
      <c r="AR760" s="46" t="s">
        <v>234</v>
      </c>
      <c r="AV760" s="46" t="s">
        <v>1516</v>
      </c>
      <c r="AX760" s="46" t="s">
        <v>65</v>
      </c>
      <c r="BD760" s="46" t="s">
        <v>256</v>
      </c>
      <c r="BE760" s="46" t="b">
        <v>1</v>
      </c>
      <c r="BF760" s="46" t="b">
        <v>1</v>
      </c>
      <c r="BG760" s="46" t="b">
        <v>1</v>
      </c>
      <c r="BH760" s="46" t="b">
        <v>1</v>
      </c>
      <c r="BI760" s="46" t="b">
        <v>1</v>
      </c>
      <c r="BJ760" s="46" t="b">
        <v>1</v>
      </c>
      <c r="BK760" s="46" t="b">
        <v>0</v>
      </c>
      <c r="BL760" s="46" t="b">
        <v>1</v>
      </c>
      <c r="BM760" s="46" t="b">
        <v>0</v>
      </c>
      <c r="BO760" s="46" t="b">
        <v>0</v>
      </c>
      <c r="BP760" s="46" t="s">
        <v>237</v>
      </c>
      <c r="BQ760" s="46" t="s">
        <v>242</v>
      </c>
      <c r="BR760" s="46" t="s">
        <v>238</v>
      </c>
      <c r="BS760" s="46" t="s">
        <v>260</v>
      </c>
      <c r="BT760" s="46" t="s">
        <v>83</v>
      </c>
      <c r="BU760" s="46" t="s">
        <v>667</v>
      </c>
      <c r="BV760" s="46" t="s">
        <v>88</v>
      </c>
      <c r="BX760" s="46" t="s">
        <v>680</v>
      </c>
      <c r="BY760" s="46" t="s">
        <v>681</v>
      </c>
      <c r="CA760" s="46" t="s">
        <v>1555</v>
      </c>
      <c r="CB760" s="46" t="s">
        <v>1554</v>
      </c>
      <c r="CC760" s="46" t="s">
        <v>680</v>
      </c>
      <c r="CD760" s="46" t="s">
        <v>237</v>
      </c>
      <c r="CU760" s="46" t="s">
        <v>264</v>
      </c>
      <c r="DA760" s="46" t="s">
        <v>245</v>
      </c>
      <c r="DB760" s="46" t="s">
        <v>265</v>
      </c>
      <c r="DC760" s="46" t="s">
        <v>265</v>
      </c>
      <c r="DD760" s="46" t="s">
        <v>265</v>
      </c>
      <c r="DE760" s="46" t="s">
        <v>265</v>
      </c>
      <c r="DF760" s="46" t="s">
        <v>265</v>
      </c>
      <c r="DG760" s="46" t="s">
        <v>265</v>
      </c>
      <c r="DH760" s="46" t="s">
        <v>247</v>
      </c>
      <c r="DK760" s="46" t="b">
        <f>vw_ET_Dataset_Public[[#This Row],[Event Location:  State PCODE]]=vw_ET_Dataset_Public[[#This Row],[Arrival from: Admin 1 PCODE]]</f>
        <v>0</v>
      </c>
      <c r="DL760" s="46" t="b">
        <f>vw_ET_Dataset_Public[[#This Row],[Event Location:  County PCODE]]=vw_ET_Dataset_Public[[#This Row],[Arrival from: Admin 2 PCODE]]</f>
        <v>0</v>
      </c>
      <c r="DM760" s="46" t="b">
        <f>vw_ET_Dataset_Public[[#This Row],[Event Location:  Payam PCODE]]=vw_ET_Dataset_Public[[#This Row],[Arrival from: Admin 3 PCODE]]</f>
        <v>0</v>
      </c>
      <c r="DN760" s="46" t="s">
        <v>3395</v>
      </c>
    </row>
    <row r="761" spans="1:118" x14ac:dyDescent="0.35">
      <c r="A761" s="46" t="s">
        <v>3130</v>
      </c>
      <c r="B761" s="47">
        <v>44507</v>
      </c>
      <c r="C761" s="47">
        <v>44473</v>
      </c>
      <c r="D761" s="47">
        <v>44507</v>
      </c>
      <c r="E761" s="46" t="s">
        <v>1626</v>
      </c>
      <c r="F761" s="46" t="s">
        <v>111</v>
      </c>
      <c r="G761" s="46" t="s">
        <v>1627</v>
      </c>
      <c r="H761" s="46" t="s">
        <v>1624</v>
      </c>
      <c r="I761" s="46" t="s">
        <v>3104</v>
      </c>
      <c r="J761" s="46" t="s">
        <v>3102</v>
      </c>
      <c r="K761" s="46" t="s">
        <v>3354</v>
      </c>
      <c r="L761" s="46" t="s">
        <v>3131</v>
      </c>
      <c r="M761" s="46">
        <v>8.5340000000000007</v>
      </c>
      <c r="N761" s="46">
        <v>28.347000000000001</v>
      </c>
      <c r="O761" s="46" t="s">
        <v>232</v>
      </c>
      <c r="P761" s="46" t="s">
        <v>302</v>
      </c>
      <c r="Q761" s="46" t="s">
        <v>6</v>
      </c>
      <c r="R761" s="46" t="b">
        <v>1</v>
      </c>
      <c r="S761" s="46" t="b">
        <v>1</v>
      </c>
      <c r="T761" s="46" t="b">
        <v>1</v>
      </c>
      <c r="V761" s="46">
        <v>57</v>
      </c>
      <c r="W761" s="46">
        <v>257</v>
      </c>
      <c r="X761" s="46">
        <v>12</v>
      </c>
      <c r="Y761" s="46">
        <v>11</v>
      </c>
      <c r="Z761" s="46">
        <v>27</v>
      </c>
      <c r="AA761" s="46">
        <v>29</v>
      </c>
      <c r="AB761" s="46">
        <v>18</v>
      </c>
      <c r="AC761" s="46">
        <v>9</v>
      </c>
      <c r="AD761" s="46">
        <v>17</v>
      </c>
      <c r="AE761" s="46">
        <v>20</v>
      </c>
      <c r="AF761" s="46">
        <v>36</v>
      </c>
      <c r="AG761" s="46">
        <v>32</v>
      </c>
      <c r="AH761" s="46">
        <v>28</v>
      </c>
      <c r="AI761" s="46">
        <v>18</v>
      </c>
      <c r="AJ761" s="46">
        <v>106</v>
      </c>
      <c r="AK761" s="46">
        <v>151</v>
      </c>
      <c r="AL761" s="46">
        <v>60</v>
      </c>
      <c r="AM761" s="46">
        <v>27</v>
      </c>
      <c r="AN761" s="46">
        <v>257</v>
      </c>
      <c r="AO761" s="46" t="s">
        <v>12</v>
      </c>
      <c r="AP761" s="46" t="s">
        <v>48</v>
      </c>
      <c r="AR761" s="46" t="s">
        <v>272</v>
      </c>
      <c r="AV761" s="46" t="s">
        <v>255</v>
      </c>
      <c r="AX761" s="46" t="s">
        <v>65</v>
      </c>
      <c r="BD761" s="46" t="s">
        <v>256</v>
      </c>
      <c r="BF761" s="46" t="b">
        <v>1</v>
      </c>
      <c r="BP761" s="46" t="s">
        <v>237</v>
      </c>
      <c r="BQ761" s="46" t="s">
        <v>242</v>
      </c>
      <c r="BR761" s="46" t="s">
        <v>238</v>
      </c>
      <c r="BS761" s="46" t="s">
        <v>1626</v>
      </c>
      <c r="BT761" s="46" t="s">
        <v>111</v>
      </c>
      <c r="BU761" s="46" t="s">
        <v>1627</v>
      </c>
      <c r="BV761" s="46" t="s">
        <v>1624</v>
      </c>
      <c r="BX761" s="46" t="s">
        <v>3102</v>
      </c>
      <c r="BY761" s="46" t="s">
        <v>3104</v>
      </c>
      <c r="CA761" s="46" t="s">
        <v>244</v>
      </c>
      <c r="CB761" s="46" t="s">
        <v>240</v>
      </c>
      <c r="CC761" s="46" t="s">
        <v>3132</v>
      </c>
      <c r="CD761" s="46" t="s">
        <v>237</v>
      </c>
      <c r="CU761" s="46" t="s">
        <v>256</v>
      </c>
      <c r="CV761" s="46">
        <v>34</v>
      </c>
      <c r="CW761" s="46">
        <v>204</v>
      </c>
      <c r="CX761" s="46" t="s">
        <v>272</v>
      </c>
      <c r="CY761" s="46" t="s">
        <v>2279</v>
      </c>
      <c r="DA761" s="46" t="s">
        <v>265</v>
      </c>
      <c r="DB761" s="46" t="s">
        <v>265</v>
      </c>
      <c r="DC761" s="46" t="s">
        <v>265</v>
      </c>
      <c r="DD761" s="46" t="s">
        <v>246</v>
      </c>
      <c r="DE761" s="46" t="s">
        <v>246</v>
      </c>
      <c r="DF761" s="46" t="s">
        <v>265</v>
      </c>
      <c r="DG761" s="46" t="s">
        <v>246</v>
      </c>
      <c r="DH761" s="46" t="s">
        <v>247</v>
      </c>
      <c r="DK761" s="46" t="b">
        <f>vw_ET_Dataset_Public[[#This Row],[Event Location:  State PCODE]]=vw_ET_Dataset_Public[[#This Row],[Arrival from: Admin 1 PCODE]]</f>
        <v>1</v>
      </c>
      <c r="DL761" s="46" t="b">
        <f>vw_ET_Dataset_Public[[#This Row],[Event Location:  County PCODE]]=vw_ET_Dataset_Public[[#This Row],[Arrival from: Admin 2 PCODE]]</f>
        <v>1</v>
      </c>
      <c r="DM761" s="46" t="b">
        <f>vw_ET_Dataset_Public[[#This Row],[Event Location:  Payam PCODE]]=vw_ET_Dataset_Public[[#This Row],[Arrival from: Admin 3 PCODE]]</f>
        <v>1</v>
      </c>
      <c r="DN761" s="46" t="s">
        <v>3390</v>
      </c>
    </row>
    <row r="762" spans="1:118" x14ac:dyDescent="0.35">
      <c r="A762" s="46" t="s">
        <v>3127</v>
      </c>
      <c r="B762" s="47">
        <v>44507</v>
      </c>
      <c r="C762" s="47">
        <v>44473</v>
      </c>
      <c r="D762" s="47">
        <v>44507</v>
      </c>
      <c r="E762" s="46" t="s">
        <v>1626</v>
      </c>
      <c r="F762" s="46" t="s">
        <v>111</v>
      </c>
      <c r="G762" s="46" t="s">
        <v>1627</v>
      </c>
      <c r="H762" s="46" t="s">
        <v>1624</v>
      </c>
      <c r="I762" s="46" t="s">
        <v>3104</v>
      </c>
      <c r="J762" s="46" t="s">
        <v>3102</v>
      </c>
      <c r="K762" s="46" t="s">
        <v>3353</v>
      </c>
      <c r="L762" s="46" t="s">
        <v>3128</v>
      </c>
      <c r="M762" s="46">
        <v>8.5670000000000002</v>
      </c>
      <c r="N762" s="46">
        <v>28.352</v>
      </c>
      <c r="O762" s="46" t="s">
        <v>232</v>
      </c>
      <c r="P762" s="46" t="s">
        <v>302</v>
      </c>
      <c r="Q762" s="46" t="s">
        <v>6</v>
      </c>
      <c r="R762" s="46" t="b">
        <v>1</v>
      </c>
      <c r="U762" s="46" t="b">
        <v>1</v>
      </c>
      <c r="V762" s="46">
        <v>61</v>
      </c>
      <c r="W762" s="46">
        <v>320</v>
      </c>
      <c r="X762" s="46">
        <v>11</v>
      </c>
      <c r="Y762" s="46">
        <v>23</v>
      </c>
      <c r="Z762" s="46">
        <v>41</v>
      </c>
      <c r="AA762" s="46">
        <v>32</v>
      </c>
      <c r="AB762" s="46">
        <v>28</v>
      </c>
      <c r="AC762" s="46">
        <v>22</v>
      </c>
      <c r="AD762" s="46">
        <v>13</v>
      </c>
      <c r="AE762" s="46">
        <v>27</v>
      </c>
      <c r="AF762" s="46">
        <v>52</v>
      </c>
      <c r="AG762" s="46">
        <v>29</v>
      </c>
      <c r="AH762" s="46">
        <v>27</v>
      </c>
      <c r="AI762" s="46">
        <v>15</v>
      </c>
      <c r="AJ762" s="46">
        <v>157</v>
      </c>
      <c r="AK762" s="46">
        <v>163</v>
      </c>
      <c r="AL762" s="46">
        <v>74</v>
      </c>
      <c r="AM762" s="46">
        <v>37</v>
      </c>
      <c r="AN762" s="46">
        <v>320</v>
      </c>
      <c r="AO762" s="46" t="s">
        <v>12</v>
      </c>
      <c r="AP762" s="46" t="s">
        <v>48</v>
      </c>
      <c r="AR762" s="46" t="s">
        <v>272</v>
      </c>
      <c r="AV762" s="46" t="s">
        <v>255</v>
      </c>
      <c r="AX762" s="46" t="s">
        <v>65</v>
      </c>
      <c r="BD762" s="46" t="s">
        <v>256</v>
      </c>
      <c r="BF762" s="46" t="b">
        <v>1</v>
      </c>
      <c r="BP762" s="46" t="s">
        <v>237</v>
      </c>
      <c r="BQ762" s="46" t="s">
        <v>242</v>
      </c>
      <c r="BR762" s="46" t="s">
        <v>238</v>
      </c>
      <c r="BS762" s="46" t="s">
        <v>1626</v>
      </c>
      <c r="BT762" s="46" t="s">
        <v>111</v>
      </c>
      <c r="BU762" s="46" t="s">
        <v>1627</v>
      </c>
      <c r="BV762" s="46" t="s">
        <v>1624</v>
      </c>
      <c r="BX762" s="46" t="s">
        <v>3102</v>
      </c>
      <c r="BY762" s="46" t="s">
        <v>3104</v>
      </c>
      <c r="CA762" s="46" t="s">
        <v>244</v>
      </c>
      <c r="CB762" s="46" t="s">
        <v>240</v>
      </c>
      <c r="CC762" s="46" t="s">
        <v>3129</v>
      </c>
      <c r="CD762" s="46" t="s">
        <v>237</v>
      </c>
      <c r="CU762" s="46" t="s">
        <v>256</v>
      </c>
      <c r="CV762" s="46">
        <v>68</v>
      </c>
      <c r="CW762" s="46">
        <v>336</v>
      </c>
      <c r="CX762" s="46" t="s">
        <v>272</v>
      </c>
      <c r="CY762" s="46" t="s">
        <v>2279</v>
      </c>
      <c r="DA762" s="46" t="s">
        <v>265</v>
      </c>
      <c r="DB762" s="46" t="s">
        <v>265</v>
      </c>
      <c r="DC762" s="46" t="s">
        <v>265</v>
      </c>
      <c r="DD762" s="46" t="s">
        <v>246</v>
      </c>
      <c r="DE762" s="46" t="s">
        <v>246</v>
      </c>
      <c r="DF762" s="46" t="s">
        <v>265</v>
      </c>
      <c r="DG762" s="46" t="s">
        <v>246</v>
      </c>
      <c r="DH762" s="46" t="s">
        <v>247</v>
      </c>
      <c r="DK762" s="46" t="b">
        <f>vw_ET_Dataset_Public[[#This Row],[Event Location:  State PCODE]]=vw_ET_Dataset_Public[[#This Row],[Arrival from: Admin 1 PCODE]]</f>
        <v>1</v>
      </c>
      <c r="DL762" s="46" t="b">
        <f>vw_ET_Dataset_Public[[#This Row],[Event Location:  County PCODE]]=vw_ET_Dataset_Public[[#This Row],[Arrival from: Admin 2 PCODE]]</f>
        <v>1</v>
      </c>
      <c r="DM762" s="46" t="b">
        <f>vw_ET_Dataset_Public[[#This Row],[Event Location:  Payam PCODE]]=vw_ET_Dataset_Public[[#This Row],[Arrival from: Admin 3 PCODE]]</f>
        <v>1</v>
      </c>
      <c r="DN762" s="46" t="s">
        <v>3390</v>
      </c>
    </row>
    <row r="763" spans="1:118" x14ac:dyDescent="0.35">
      <c r="A763" s="46" t="s">
        <v>3123</v>
      </c>
      <c r="B763" s="47">
        <v>44507</v>
      </c>
      <c r="C763" s="47">
        <v>44473</v>
      </c>
      <c r="D763" s="47">
        <v>44507</v>
      </c>
      <c r="E763" s="46" t="s">
        <v>1626</v>
      </c>
      <c r="F763" s="46" t="s">
        <v>111</v>
      </c>
      <c r="G763" s="46" t="s">
        <v>1627</v>
      </c>
      <c r="H763" s="46" t="s">
        <v>1624</v>
      </c>
      <c r="I763" s="46" t="s">
        <v>3104</v>
      </c>
      <c r="J763" s="46" t="s">
        <v>3102</v>
      </c>
      <c r="K763" s="46" t="s">
        <v>3355</v>
      </c>
      <c r="L763" s="46" t="s">
        <v>3124</v>
      </c>
      <c r="M763" s="46">
        <v>8.6329999999999991</v>
      </c>
      <c r="N763" s="46">
        <v>28.411999999999999</v>
      </c>
      <c r="O763" s="46" t="s">
        <v>232</v>
      </c>
      <c r="P763" s="46" t="s">
        <v>302</v>
      </c>
      <c r="Q763" s="46" t="s">
        <v>6</v>
      </c>
      <c r="R763" s="46" t="b">
        <v>1</v>
      </c>
      <c r="U763" s="46" t="b">
        <v>1</v>
      </c>
      <c r="V763" s="46">
        <v>66</v>
      </c>
      <c r="W763" s="46">
        <v>396</v>
      </c>
      <c r="X763" s="46">
        <v>15</v>
      </c>
      <c r="Y763" s="46">
        <v>25</v>
      </c>
      <c r="Z763" s="46">
        <v>45</v>
      </c>
      <c r="AA763" s="46">
        <v>30</v>
      </c>
      <c r="AB763" s="46">
        <v>39</v>
      </c>
      <c r="AC763" s="46">
        <v>34</v>
      </c>
      <c r="AD763" s="46">
        <v>23</v>
      </c>
      <c r="AE763" s="46">
        <v>30</v>
      </c>
      <c r="AF763" s="46">
        <v>56</v>
      </c>
      <c r="AG763" s="46">
        <v>28</v>
      </c>
      <c r="AH763" s="46">
        <v>36</v>
      </c>
      <c r="AI763" s="46">
        <v>35</v>
      </c>
      <c r="AJ763" s="46">
        <v>188</v>
      </c>
      <c r="AK763" s="46">
        <v>208</v>
      </c>
      <c r="AL763" s="46">
        <v>93</v>
      </c>
      <c r="AM763" s="46">
        <v>69</v>
      </c>
      <c r="AN763" s="46">
        <v>396</v>
      </c>
      <c r="AO763" s="46" t="s">
        <v>12</v>
      </c>
      <c r="AP763" s="46" t="s">
        <v>48</v>
      </c>
      <c r="AR763" s="46" t="s">
        <v>272</v>
      </c>
      <c r="AV763" s="46" t="s">
        <v>255</v>
      </c>
      <c r="AX763" s="46" t="s">
        <v>65</v>
      </c>
      <c r="BD763" s="46" t="s">
        <v>256</v>
      </c>
      <c r="BE763" s="46" t="b">
        <v>1</v>
      </c>
      <c r="BF763" s="46" t="b">
        <v>1</v>
      </c>
      <c r="BP763" s="46" t="s">
        <v>237</v>
      </c>
      <c r="BQ763" s="46" t="s">
        <v>242</v>
      </c>
      <c r="BR763" s="46" t="s">
        <v>238</v>
      </c>
      <c r="BS763" s="46" t="s">
        <v>1626</v>
      </c>
      <c r="BT763" s="46" t="s">
        <v>111</v>
      </c>
      <c r="BU763" s="46" t="s">
        <v>1627</v>
      </c>
      <c r="BV763" s="46" t="s">
        <v>1624</v>
      </c>
      <c r="BX763" s="46" t="s">
        <v>3102</v>
      </c>
      <c r="BY763" s="46" t="s">
        <v>3104</v>
      </c>
      <c r="CA763" s="46" t="s">
        <v>3126</v>
      </c>
      <c r="CB763" s="46" t="s">
        <v>3125</v>
      </c>
      <c r="CC763" s="46" t="s">
        <v>3102</v>
      </c>
      <c r="CD763" s="46" t="s">
        <v>237</v>
      </c>
      <c r="CU763" s="46" t="s">
        <v>256</v>
      </c>
      <c r="CV763" s="46">
        <v>84</v>
      </c>
      <c r="CW763" s="46">
        <v>504</v>
      </c>
      <c r="CX763" s="46" t="s">
        <v>272</v>
      </c>
      <c r="CY763" s="46" t="s">
        <v>2279</v>
      </c>
      <c r="DA763" s="46" t="s">
        <v>265</v>
      </c>
      <c r="DB763" s="46" t="s">
        <v>265</v>
      </c>
      <c r="DC763" s="46" t="s">
        <v>265</v>
      </c>
      <c r="DD763" s="46" t="s">
        <v>246</v>
      </c>
      <c r="DE763" s="46" t="s">
        <v>246</v>
      </c>
      <c r="DF763" s="46" t="s">
        <v>265</v>
      </c>
      <c r="DG763" s="46" t="s">
        <v>246</v>
      </c>
      <c r="DH763" s="46" t="s">
        <v>247</v>
      </c>
      <c r="DK763" s="46" t="b">
        <f>vw_ET_Dataset_Public[[#This Row],[Event Location:  State PCODE]]=vw_ET_Dataset_Public[[#This Row],[Arrival from: Admin 1 PCODE]]</f>
        <v>1</v>
      </c>
      <c r="DL763" s="46" t="b">
        <f>vw_ET_Dataset_Public[[#This Row],[Event Location:  County PCODE]]=vw_ET_Dataset_Public[[#This Row],[Arrival from: Admin 2 PCODE]]</f>
        <v>1</v>
      </c>
      <c r="DM763" s="46" t="b">
        <f>vw_ET_Dataset_Public[[#This Row],[Event Location:  Payam PCODE]]=vw_ET_Dataset_Public[[#This Row],[Arrival from: Admin 3 PCODE]]</f>
        <v>1</v>
      </c>
      <c r="DN763" s="46" t="s">
        <v>3390</v>
      </c>
    </row>
    <row r="764" spans="1:118" x14ac:dyDescent="0.35">
      <c r="A764" s="46" t="s">
        <v>2994</v>
      </c>
      <c r="B764" s="47">
        <v>44507</v>
      </c>
      <c r="C764" s="47">
        <v>44493</v>
      </c>
      <c r="D764" s="47">
        <v>44507</v>
      </c>
      <c r="E764" s="46" t="s">
        <v>1626</v>
      </c>
      <c r="F764" s="46" t="s">
        <v>111</v>
      </c>
      <c r="G764" s="46" t="s">
        <v>1652</v>
      </c>
      <c r="H764" s="46" t="s">
        <v>1649</v>
      </c>
      <c r="I764" s="46" t="s">
        <v>1653</v>
      </c>
      <c r="J764" s="46" t="s">
        <v>1650</v>
      </c>
      <c r="K764" s="46" t="s">
        <v>3295</v>
      </c>
      <c r="L764" s="46" t="s">
        <v>2995</v>
      </c>
      <c r="M764" s="46">
        <v>7.99</v>
      </c>
      <c r="N764" s="46">
        <v>28.542999999999999</v>
      </c>
      <c r="O764" s="46" t="s">
        <v>253</v>
      </c>
      <c r="P764" s="46" t="s">
        <v>302</v>
      </c>
      <c r="Q764" s="46" t="s">
        <v>6</v>
      </c>
      <c r="R764" s="46" t="b">
        <v>1</v>
      </c>
      <c r="V764" s="46">
        <v>52</v>
      </c>
      <c r="W764" s="46">
        <v>265</v>
      </c>
      <c r="X764" s="46">
        <v>14</v>
      </c>
      <c r="Y764" s="46">
        <v>17</v>
      </c>
      <c r="Z764" s="46">
        <v>39</v>
      </c>
      <c r="AA764" s="46">
        <v>48</v>
      </c>
      <c r="AB764" s="46">
        <v>4</v>
      </c>
      <c r="AC764" s="46">
        <v>4</v>
      </c>
      <c r="AD764" s="46">
        <v>15</v>
      </c>
      <c r="AE764" s="46">
        <v>24</v>
      </c>
      <c r="AF764" s="46">
        <v>47</v>
      </c>
      <c r="AG764" s="46">
        <v>31</v>
      </c>
      <c r="AH764" s="46">
        <v>17</v>
      </c>
      <c r="AI764" s="46">
        <v>5</v>
      </c>
      <c r="AJ764" s="46">
        <v>126</v>
      </c>
      <c r="AK764" s="46">
        <v>139</v>
      </c>
      <c r="AL764" s="46">
        <v>70</v>
      </c>
      <c r="AM764" s="46">
        <v>9</v>
      </c>
      <c r="AN764" s="46">
        <v>265</v>
      </c>
      <c r="AO764" s="46" t="s">
        <v>12</v>
      </c>
      <c r="AP764" s="46" t="s">
        <v>48</v>
      </c>
      <c r="AR764" s="46" t="s">
        <v>272</v>
      </c>
      <c r="AV764" s="46" t="s">
        <v>255</v>
      </c>
      <c r="AX764" s="46" t="s">
        <v>65</v>
      </c>
      <c r="BD764" s="46" t="s">
        <v>256</v>
      </c>
      <c r="BE764" s="46" t="b">
        <v>1</v>
      </c>
      <c r="BF764" s="46" t="b">
        <v>1</v>
      </c>
      <c r="BH764" s="46" t="b">
        <v>1</v>
      </c>
      <c r="BL764" s="46" t="b">
        <v>1</v>
      </c>
      <c r="BP764" s="46" t="s">
        <v>237</v>
      </c>
      <c r="BQ764" s="46" t="s">
        <v>242</v>
      </c>
      <c r="BR764" s="46" t="s">
        <v>238</v>
      </c>
      <c r="BS764" s="46" t="s">
        <v>1626</v>
      </c>
      <c r="BT764" s="46" t="s">
        <v>111</v>
      </c>
      <c r="BU764" s="46" t="s">
        <v>1652</v>
      </c>
      <c r="BV764" s="46" t="s">
        <v>1649</v>
      </c>
      <c r="BX764" s="46" t="s">
        <v>1650</v>
      </c>
      <c r="BY764" s="46" t="s">
        <v>1653</v>
      </c>
      <c r="CA764" s="46" t="s">
        <v>244</v>
      </c>
      <c r="CB764" s="46" t="s">
        <v>240</v>
      </c>
      <c r="CC764" s="46" t="s">
        <v>2996</v>
      </c>
      <c r="CD764" s="46" t="s">
        <v>237</v>
      </c>
      <c r="CU764" s="46" t="s">
        <v>237</v>
      </c>
      <c r="DA764" s="46" t="s">
        <v>245</v>
      </c>
      <c r="DB764" s="46" t="s">
        <v>245</v>
      </c>
      <c r="DC764" s="46" t="s">
        <v>265</v>
      </c>
      <c r="DD764" s="46" t="s">
        <v>265</v>
      </c>
      <c r="DE764" s="46" t="s">
        <v>265</v>
      </c>
      <c r="DF764" s="46" t="s">
        <v>265</v>
      </c>
      <c r="DG764" s="46" t="s">
        <v>265</v>
      </c>
      <c r="DH764" s="46" t="s">
        <v>247</v>
      </c>
      <c r="DK764" s="46" t="b">
        <f>vw_ET_Dataset_Public[[#This Row],[Event Location:  State PCODE]]=vw_ET_Dataset_Public[[#This Row],[Arrival from: Admin 1 PCODE]]</f>
        <v>1</v>
      </c>
      <c r="DL764" s="46" t="b">
        <f>vw_ET_Dataset_Public[[#This Row],[Event Location:  County PCODE]]=vw_ET_Dataset_Public[[#This Row],[Arrival from: Admin 2 PCODE]]</f>
        <v>1</v>
      </c>
      <c r="DM764" s="46" t="b">
        <f>vw_ET_Dataset_Public[[#This Row],[Event Location:  Payam PCODE]]=vw_ET_Dataset_Public[[#This Row],[Arrival from: Admin 3 PCODE]]</f>
        <v>1</v>
      </c>
      <c r="DN764" s="46" t="s">
        <v>3390</v>
      </c>
    </row>
    <row r="765" spans="1:118" x14ac:dyDescent="0.35">
      <c r="A765" s="46" t="s">
        <v>3062</v>
      </c>
      <c r="B765" s="47">
        <v>44507</v>
      </c>
      <c r="C765" s="47">
        <v>44498</v>
      </c>
      <c r="D765" s="47">
        <v>44507</v>
      </c>
      <c r="E765" s="46" t="s">
        <v>1626</v>
      </c>
      <c r="F765" s="46" t="s">
        <v>111</v>
      </c>
      <c r="G765" s="46" t="s">
        <v>1652</v>
      </c>
      <c r="H765" s="46" t="s">
        <v>1649</v>
      </c>
      <c r="I765" s="46" t="s">
        <v>1870</v>
      </c>
      <c r="J765" s="46" t="s">
        <v>1868</v>
      </c>
      <c r="K765" s="46" t="s">
        <v>3063</v>
      </c>
      <c r="L765" s="46" t="s">
        <v>3064</v>
      </c>
      <c r="M765" s="46">
        <v>8.1384600000000002</v>
      </c>
      <c r="N765" s="46">
        <v>28.981716670000001</v>
      </c>
      <c r="O765" s="46" t="s">
        <v>253</v>
      </c>
      <c r="P765" s="46" t="s">
        <v>233</v>
      </c>
      <c r="Q765" s="46" t="s">
        <v>6</v>
      </c>
      <c r="R765" s="46" t="b">
        <v>1</v>
      </c>
      <c r="S765" s="46" t="b">
        <v>0</v>
      </c>
      <c r="T765" s="46" t="b">
        <v>0</v>
      </c>
      <c r="U765" s="46" t="b">
        <v>0</v>
      </c>
      <c r="V765" s="46">
        <v>167</v>
      </c>
      <c r="W765" s="46">
        <v>868</v>
      </c>
      <c r="X765" s="46">
        <v>66</v>
      </c>
      <c r="Y765" s="46">
        <v>72</v>
      </c>
      <c r="Z765" s="46">
        <v>78</v>
      </c>
      <c r="AA765" s="46">
        <v>103</v>
      </c>
      <c r="AB765" s="46">
        <v>58</v>
      </c>
      <c r="AC765" s="46">
        <v>21</v>
      </c>
      <c r="AD765" s="46">
        <v>72</v>
      </c>
      <c r="AE765" s="46">
        <v>78</v>
      </c>
      <c r="AF765" s="46">
        <v>85</v>
      </c>
      <c r="AG765" s="46">
        <v>144</v>
      </c>
      <c r="AH765" s="46">
        <v>64</v>
      </c>
      <c r="AI765" s="46">
        <v>27</v>
      </c>
      <c r="AJ765" s="46">
        <v>398</v>
      </c>
      <c r="AK765" s="46">
        <v>470</v>
      </c>
      <c r="AL765" s="46">
        <v>288</v>
      </c>
      <c r="AM765" s="46">
        <v>48</v>
      </c>
      <c r="AN765" s="46">
        <v>868</v>
      </c>
      <c r="AO765" s="46" t="s">
        <v>12</v>
      </c>
      <c r="AP765" s="46" t="s">
        <v>48</v>
      </c>
      <c r="AR765" s="46" t="s">
        <v>272</v>
      </c>
      <c r="AV765" s="46" t="s">
        <v>255</v>
      </c>
      <c r="AX765" s="46" t="s">
        <v>65</v>
      </c>
      <c r="BD765" s="46" t="s">
        <v>256</v>
      </c>
      <c r="BE765" s="46" t="b">
        <v>1</v>
      </c>
      <c r="BF765" s="46" t="b">
        <v>1</v>
      </c>
      <c r="BG765" s="46" t="b">
        <v>0</v>
      </c>
      <c r="BH765" s="46" t="b">
        <v>1</v>
      </c>
      <c r="BI765" s="46" t="b">
        <v>0</v>
      </c>
      <c r="BJ765" s="46" t="b">
        <v>0</v>
      </c>
      <c r="BK765" s="46" t="b">
        <v>0</v>
      </c>
      <c r="BL765" s="46" t="b">
        <v>1</v>
      </c>
      <c r="BM765" s="46" t="b">
        <v>0</v>
      </c>
      <c r="BO765" s="46" t="b">
        <v>0</v>
      </c>
      <c r="BP765" s="46" t="s">
        <v>237</v>
      </c>
      <c r="BQ765" s="46" t="s">
        <v>242</v>
      </c>
      <c r="BR765" s="46" t="s">
        <v>238</v>
      </c>
      <c r="BS765" s="46" t="s">
        <v>1626</v>
      </c>
      <c r="BT765" s="46" t="s">
        <v>111</v>
      </c>
      <c r="BU765" s="46" t="s">
        <v>1652</v>
      </c>
      <c r="BV765" s="46" t="s">
        <v>1649</v>
      </c>
      <c r="BX765" s="46" t="s">
        <v>1868</v>
      </c>
      <c r="BY765" s="46" t="s">
        <v>1870</v>
      </c>
      <c r="CA765" s="46" t="s">
        <v>244</v>
      </c>
      <c r="CB765" s="46" t="s">
        <v>240</v>
      </c>
      <c r="CC765" s="46" t="s">
        <v>3065</v>
      </c>
      <c r="CD765" s="46" t="s">
        <v>237</v>
      </c>
      <c r="CU765" s="46" t="s">
        <v>237</v>
      </c>
      <c r="DA765" s="46" t="s">
        <v>245</v>
      </c>
      <c r="DB765" s="46" t="s">
        <v>245</v>
      </c>
      <c r="DC765" s="46" t="s">
        <v>245</v>
      </c>
      <c r="DD765" s="46" t="s">
        <v>245</v>
      </c>
      <c r="DE765" s="46" t="s">
        <v>265</v>
      </c>
      <c r="DF765" s="46" t="s">
        <v>245</v>
      </c>
      <c r="DG765" s="46" t="s">
        <v>265</v>
      </c>
      <c r="DH765" s="46" t="s">
        <v>247</v>
      </c>
      <c r="DK765" s="46" t="b">
        <f>vw_ET_Dataset_Public[[#This Row],[Event Location:  State PCODE]]=vw_ET_Dataset_Public[[#This Row],[Arrival from: Admin 1 PCODE]]</f>
        <v>1</v>
      </c>
      <c r="DL765" s="46" t="b">
        <f>vw_ET_Dataset_Public[[#This Row],[Event Location:  County PCODE]]=vw_ET_Dataset_Public[[#This Row],[Arrival from: Admin 2 PCODE]]</f>
        <v>1</v>
      </c>
      <c r="DM765" s="46" t="b">
        <f>vw_ET_Dataset_Public[[#This Row],[Event Location:  Payam PCODE]]=vw_ET_Dataset_Public[[#This Row],[Arrival from: Admin 3 PCODE]]</f>
        <v>1</v>
      </c>
      <c r="DN765" s="46" t="s">
        <v>3390</v>
      </c>
    </row>
    <row r="766" spans="1:118" x14ac:dyDescent="0.35">
      <c r="A766" s="46" t="s">
        <v>2776</v>
      </c>
      <c r="B766" s="47">
        <v>44507</v>
      </c>
      <c r="C766" s="47">
        <v>44501</v>
      </c>
      <c r="D766" s="47">
        <v>44501</v>
      </c>
      <c r="E766" s="46" t="s">
        <v>841</v>
      </c>
      <c r="F766" s="46" t="s">
        <v>57</v>
      </c>
      <c r="G766" s="46" t="s">
        <v>1321</v>
      </c>
      <c r="H766" s="46" t="s">
        <v>98</v>
      </c>
      <c r="I766" s="46" t="s">
        <v>1403</v>
      </c>
      <c r="J766" s="46" t="s">
        <v>98</v>
      </c>
      <c r="K766" s="46" t="s">
        <v>1443</v>
      </c>
      <c r="L766" s="46" t="s">
        <v>1444</v>
      </c>
      <c r="M766" s="46">
        <v>9.2920660000000002</v>
      </c>
      <c r="N766" s="46">
        <v>29.791523999999999</v>
      </c>
      <c r="O766" s="46" t="s">
        <v>232</v>
      </c>
      <c r="P766" s="46" t="s">
        <v>233</v>
      </c>
      <c r="Q766" s="46" t="s">
        <v>6</v>
      </c>
      <c r="R766" s="46" t="b">
        <v>0</v>
      </c>
      <c r="S766" s="46" t="b">
        <v>0</v>
      </c>
      <c r="T766" s="46" t="b">
        <v>0</v>
      </c>
      <c r="U766" s="46" t="b">
        <v>1</v>
      </c>
      <c r="V766" s="46">
        <v>14</v>
      </c>
      <c r="W766" s="46">
        <v>55</v>
      </c>
      <c r="X766" s="46">
        <v>2</v>
      </c>
      <c r="Y766" s="46">
        <v>1</v>
      </c>
      <c r="Z766" s="46">
        <v>8</v>
      </c>
      <c r="AA766" s="46">
        <v>10</v>
      </c>
      <c r="AB766" s="46">
        <v>3</v>
      </c>
      <c r="AC766" s="46">
        <v>1</v>
      </c>
      <c r="AD766" s="46">
        <v>1</v>
      </c>
      <c r="AE766" s="46">
        <v>2</v>
      </c>
      <c r="AF766" s="46">
        <v>10</v>
      </c>
      <c r="AG766" s="46">
        <v>11</v>
      </c>
      <c r="AH766" s="46">
        <v>4</v>
      </c>
      <c r="AI766" s="46">
        <v>2</v>
      </c>
      <c r="AJ766" s="46">
        <v>25</v>
      </c>
      <c r="AK766" s="46">
        <v>30</v>
      </c>
      <c r="AL766" s="46">
        <v>6</v>
      </c>
      <c r="AM766" s="46">
        <v>3</v>
      </c>
      <c r="AN766" s="46">
        <v>55</v>
      </c>
      <c r="AO766" s="46" t="s">
        <v>12</v>
      </c>
      <c r="AP766" s="46" t="s">
        <v>48</v>
      </c>
      <c r="AR766" s="46" t="s">
        <v>303</v>
      </c>
      <c r="AV766" s="46" t="s">
        <v>255</v>
      </c>
      <c r="AX766" s="46" t="s">
        <v>1416</v>
      </c>
      <c r="AY766" s="46" t="s">
        <v>2777</v>
      </c>
      <c r="BD766" s="46" t="s">
        <v>256</v>
      </c>
      <c r="BE766" s="46" t="b">
        <v>0</v>
      </c>
      <c r="BF766" s="46" t="b">
        <v>0</v>
      </c>
      <c r="BG766" s="46" t="b">
        <v>0</v>
      </c>
      <c r="BH766" s="46" t="b">
        <v>0</v>
      </c>
      <c r="BI766" s="46" t="b">
        <v>0</v>
      </c>
      <c r="BJ766" s="46" t="b">
        <v>0</v>
      </c>
      <c r="BK766" s="46" t="b">
        <v>0</v>
      </c>
      <c r="BL766" s="46" t="b">
        <v>0</v>
      </c>
      <c r="BM766" s="46" t="b">
        <v>0</v>
      </c>
      <c r="BO766" s="46" t="b">
        <v>1</v>
      </c>
      <c r="BP766" s="46" t="s">
        <v>237</v>
      </c>
      <c r="BQ766" s="46" t="s">
        <v>944</v>
      </c>
      <c r="BR766" s="46" t="s">
        <v>942</v>
      </c>
      <c r="BS766" s="46" t="s">
        <v>945</v>
      </c>
      <c r="BT766" s="46" t="s">
        <v>943</v>
      </c>
      <c r="BU766" s="46" t="s">
        <v>946</v>
      </c>
      <c r="BV766" s="46" t="s">
        <v>943</v>
      </c>
      <c r="BX766" s="46" t="s">
        <v>352</v>
      </c>
      <c r="BY766" s="46" t="s">
        <v>244</v>
      </c>
      <c r="BZ766" s="46" t="s">
        <v>943</v>
      </c>
      <c r="CC766" s="46" t="s">
        <v>943</v>
      </c>
      <c r="CD766" s="46" t="s">
        <v>237</v>
      </c>
      <c r="CU766" s="46" t="s">
        <v>264</v>
      </c>
      <c r="DA766" s="46" t="s">
        <v>246</v>
      </c>
      <c r="DB766" s="46" t="s">
        <v>246</v>
      </c>
      <c r="DC766" s="46" t="s">
        <v>246</v>
      </c>
      <c r="DD766" s="46" t="s">
        <v>246</v>
      </c>
      <c r="DE766" s="46" t="s">
        <v>246</v>
      </c>
      <c r="DF766" s="46" t="s">
        <v>246</v>
      </c>
      <c r="DG766" s="46" t="s">
        <v>246</v>
      </c>
      <c r="DH766" s="46" t="s">
        <v>247</v>
      </c>
      <c r="DK766" s="46" t="b">
        <f>vw_ET_Dataset_Public[[#This Row],[Event Location:  State PCODE]]=vw_ET_Dataset_Public[[#This Row],[Arrival from: Admin 1 PCODE]]</f>
        <v>0</v>
      </c>
      <c r="DL766" s="46" t="b">
        <f>vw_ET_Dataset_Public[[#This Row],[Event Location:  County PCODE]]=vw_ET_Dataset_Public[[#This Row],[Arrival from: Admin 2 PCODE]]</f>
        <v>0</v>
      </c>
      <c r="DM766" s="46" t="b">
        <f>vw_ET_Dataset_Public[[#This Row],[Event Location:  Payam PCODE]]=vw_ET_Dataset_Public[[#This Row],[Arrival from: Admin 3 PCODE]]</f>
        <v>0</v>
      </c>
      <c r="DN766" s="46" t="s">
        <v>3393</v>
      </c>
    </row>
    <row r="767" spans="1:118" x14ac:dyDescent="0.35">
      <c r="A767" s="46" t="s">
        <v>2605</v>
      </c>
      <c r="B767" s="47">
        <v>44507</v>
      </c>
      <c r="C767" s="47">
        <v>44505</v>
      </c>
      <c r="D767" s="47">
        <v>44505</v>
      </c>
      <c r="E767" s="46" t="s">
        <v>841</v>
      </c>
      <c r="F767" s="46" t="s">
        <v>57</v>
      </c>
      <c r="G767" s="46" t="s">
        <v>938</v>
      </c>
      <c r="H767" s="46" t="s">
        <v>97</v>
      </c>
      <c r="I767" s="46" t="s">
        <v>954</v>
      </c>
      <c r="J767" s="46" t="s">
        <v>953</v>
      </c>
      <c r="K767" s="46" t="s">
        <v>2606</v>
      </c>
      <c r="L767" s="46" t="s">
        <v>2607</v>
      </c>
      <c r="M767" s="46">
        <v>9.2600768000000002</v>
      </c>
      <c r="N767" s="46">
        <v>29.887424899999999</v>
      </c>
      <c r="O767" s="46" t="s">
        <v>232</v>
      </c>
      <c r="P767" s="46" t="s">
        <v>233</v>
      </c>
      <c r="Q767" s="46" t="s">
        <v>6</v>
      </c>
      <c r="R767" s="46" t="b">
        <v>0</v>
      </c>
      <c r="S767" s="46" t="b">
        <v>0</v>
      </c>
      <c r="T767" s="46" t="b">
        <v>0</v>
      </c>
      <c r="U767" s="46" t="b">
        <v>1</v>
      </c>
      <c r="V767" s="46">
        <v>728</v>
      </c>
      <c r="W767" s="46">
        <v>4580</v>
      </c>
      <c r="X767" s="46">
        <v>21</v>
      </c>
      <c r="Y767" s="46">
        <v>214</v>
      </c>
      <c r="Z767" s="46">
        <v>515</v>
      </c>
      <c r="AA767" s="46">
        <v>848</v>
      </c>
      <c r="AB767" s="46">
        <v>350</v>
      </c>
      <c r="AC767" s="46">
        <v>132</v>
      </c>
      <c r="AD767" s="46">
        <v>29</v>
      </c>
      <c r="AE767" s="46">
        <v>213</v>
      </c>
      <c r="AF767" s="46">
        <v>658</v>
      </c>
      <c r="AG767" s="46">
        <v>770</v>
      </c>
      <c r="AH767" s="46">
        <v>587</v>
      </c>
      <c r="AI767" s="46">
        <v>243</v>
      </c>
      <c r="AJ767" s="46">
        <v>2080</v>
      </c>
      <c r="AK767" s="46">
        <v>2500</v>
      </c>
      <c r="AL767" s="46">
        <v>477</v>
      </c>
      <c r="AM767" s="46">
        <v>375</v>
      </c>
      <c r="AN767" s="46">
        <v>4580</v>
      </c>
      <c r="AO767" s="46" t="s">
        <v>13</v>
      </c>
      <c r="AP767" s="46" t="s">
        <v>48</v>
      </c>
      <c r="AR767" s="46" t="s">
        <v>264</v>
      </c>
      <c r="AV767" s="46" t="s">
        <v>255</v>
      </c>
      <c r="AX767" s="46" t="s">
        <v>65</v>
      </c>
      <c r="BD767" s="46" t="s">
        <v>256</v>
      </c>
      <c r="BE767" s="46" t="b">
        <v>0</v>
      </c>
      <c r="BF767" s="46" t="b">
        <v>0</v>
      </c>
      <c r="BG767" s="46" t="b">
        <v>0</v>
      </c>
      <c r="BH767" s="46" t="b">
        <v>0</v>
      </c>
      <c r="BI767" s="46" t="b">
        <v>0</v>
      </c>
      <c r="BJ767" s="46" t="b">
        <v>0</v>
      </c>
      <c r="BK767" s="46" t="b">
        <v>0</v>
      </c>
      <c r="BL767" s="46" t="b">
        <v>0</v>
      </c>
      <c r="BM767" s="46" t="b">
        <v>0</v>
      </c>
      <c r="BO767" s="46" t="b">
        <v>1</v>
      </c>
      <c r="BP767" s="46" t="s">
        <v>237</v>
      </c>
      <c r="BQ767" s="46" t="s">
        <v>242</v>
      </c>
      <c r="BR767" s="46" t="s">
        <v>238</v>
      </c>
      <c r="BS767" s="46" t="s">
        <v>841</v>
      </c>
      <c r="BT767" s="46" t="s">
        <v>57</v>
      </c>
      <c r="BU767" s="46" t="s">
        <v>938</v>
      </c>
      <c r="BV767" s="46" t="s">
        <v>97</v>
      </c>
      <c r="BX767" s="46" t="s">
        <v>962</v>
      </c>
      <c r="BY767" s="46" t="s">
        <v>963</v>
      </c>
      <c r="CA767" s="46" t="s">
        <v>965</v>
      </c>
      <c r="CB767" s="46" t="s">
        <v>962</v>
      </c>
      <c r="CC767" s="46" t="s">
        <v>962</v>
      </c>
      <c r="CD767" s="46" t="s">
        <v>237</v>
      </c>
      <c r="CU767" s="46" t="s">
        <v>264</v>
      </c>
      <c r="DA767" s="46" t="s">
        <v>245</v>
      </c>
      <c r="DB767" s="46" t="s">
        <v>245</v>
      </c>
      <c r="DC767" s="46" t="s">
        <v>245</v>
      </c>
      <c r="DD767" s="46" t="s">
        <v>245</v>
      </c>
      <c r="DE767" s="46" t="s">
        <v>245</v>
      </c>
      <c r="DF767" s="46" t="s">
        <v>245</v>
      </c>
      <c r="DG767" s="46" t="s">
        <v>246</v>
      </c>
      <c r="DH767" s="46" t="s">
        <v>247</v>
      </c>
      <c r="DK767" s="46" t="b">
        <f>vw_ET_Dataset_Public[[#This Row],[Event Location:  State PCODE]]=vw_ET_Dataset_Public[[#This Row],[Arrival from: Admin 1 PCODE]]</f>
        <v>1</v>
      </c>
      <c r="DL767" s="46" t="b">
        <f>vw_ET_Dataset_Public[[#This Row],[Event Location:  County PCODE]]=vw_ET_Dataset_Public[[#This Row],[Arrival from: Admin 2 PCODE]]</f>
        <v>1</v>
      </c>
      <c r="DM767" s="46" t="b">
        <f>vw_ET_Dataset_Public[[#This Row],[Event Location:  Payam PCODE]]=vw_ET_Dataset_Public[[#This Row],[Arrival from: Admin 3 PCODE]]</f>
        <v>0</v>
      </c>
      <c r="DN767" s="46" t="s">
        <v>3391</v>
      </c>
    </row>
    <row r="768" spans="1:118" x14ac:dyDescent="0.35">
      <c r="A768" s="46" t="s">
        <v>3051</v>
      </c>
      <c r="B768" s="47">
        <v>44509</v>
      </c>
      <c r="C768" s="47">
        <v>44480</v>
      </c>
      <c r="D768" s="47">
        <v>44509</v>
      </c>
      <c r="E768" s="46" t="s">
        <v>1626</v>
      </c>
      <c r="F768" s="46" t="s">
        <v>111</v>
      </c>
      <c r="G768" s="46" t="s">
        <v>1652</v>
      </c>
      <c r="H768" s="46" t="s">
        <v>1649</v>
      </c>
      <c r="I768" s="46" t="s">
        <v>1968</v>
      </c>
      <c r="J768" s="46" t="s">
        <v>1967</v>
      </c>
      <c r="K768" s="46" t="s">
        <v>3310</v>
      </c>
      <c r="L768" s="46" t="s">
        <v>3052</v>
      </c>
      <c r="M768" s="46">
        <v>7.73</v>
      </c>
      <c r="N768" s="46">
        <v>28.481999999999999</v>
      </c>
      <c r="O768" s="46" t="s">
        <v>232</v>
      </c>
      <c r="P768" s="46" t="s">
        <v>233</v>
      </c>
      <c r="Q768" s="46" t="s">
        <v>24</v>
      </c>
      <c r="R768" s="46" t="b">
        <v>1</v>
      </c>
      <c r="V768" s="46">
        <v>52</v>
      </c>
      <c r="W768" s="46">
        <v>270</v>
      </c>
      <c r="X768" s="46">
        <v>7</v>
      </c>
      <c r="Y768" s="46">
        <v>25</v>
      </c>
      <c r="Z768" s="46">
        <v>36</v>
      </c>
      <c r="AA768" s="46">
        <v>32</v>
      </c>
      <c r="AB768" s="46">
        <v>17</v>
      </c>
      <c r="AC768" s="46">
        <v>11</v>
      </c>
      <c r="AD768" s="46">
        <v>9</v>
      </c>
      <c r="AE768" s="46">
        <v>30</v>
      </c>
      <c r="AF768" s="46">
        <v>40</v>
      </c>
      <c r="AG768" s="46">
        <v>35</v>
      </c>
      <c r="AH768" s="46">
        <v>20</v>
      </c>
      <c r="AI768" s="46">
        <v>8</v>
      </c>
      <c r="AJ768" s="46">
        <v>128</v>
      </c>
      <c r="AK768" s="46">
        <v>142</v>
      </c>
      <c r="AL768" s="46">
        <v>71</v>
      </c>
      <c r="AM768" s="46">
        <v>19</v>
      </c>
      <c r="AN768" s="46">
        <v>270</v>
      </c>
      <c r="AP768" s="46" t="s">
        <v>48</v>
      </c>
      <c r="AR768" s="46" t="s">
        <v>234</v>
      </c>
      <c r="AT768" s="46" t="b">
        <v>1</v>
      </c>
      <c r="AV768" s="46" t="s">
        <v>255</v>
      </c>
      <c r="AX768" s="46" t="s">
        <v>305</v>
      </c>
      <c r="BD768" s="46" t="s">
        <v>256</v>
      </c>
      <c r="BE768" s="46" t="b">
        <v>1</v>
      </c>
      <c r="BF768" s="46" t="b">
        <v>1</v>
      </c>
      <c r="BP768" s="46" t="s">
        <v>237</v>
      </c>
      <c r="BQ768" s="46" t="s">
        <v>242</v>
      </c>
      <c r="BR768" s="46" t="s">
        <v>238</v>
      </c>
      <c r="BS768" s="46" t="s">
        <v>1626</v>
      </c>
      <c r="BT768" s="46" t="s">
        <v>111</v>
      </c>
      <c r="BU768" s="46" t="s">
        <v>1652</v>
      </c>
      <c r="BV768" s="46" t="s">
        <v>1649</v>
      </c>
      <c r="BX768" s="46" t="s">
        <v>1967</v>
      </c>
      <c r="BY768" s="46" t="s">
        <v>1968</v>
      </c>
      <c r="CA768" s="46" t="s">
        <v>1971</v>
      </c>
      <c r="CB768" s="46" t="s">
        <v>1970</v>
      </c>
      <c r="CC768" s="46" t="s">
        <v>1967</v>
      </c>
      <c r="CU768" s="46" t="s">
        <v>237</v>
      </c>
      <c r="DA768" s="46" t="s">
        <v>245</v>
      </c>
      <c r="DB768" s="46" t="s">
        <v>265</v>
      </c>
      <c r="DC768" s="46" t="s">
        <v>265</v>
      </c>
      <c r="DD768" s="46" t="s">
        <v>246</v>
      </c>
      <c r="DE768" s="46" t="s">
        <v>265</v>
      </c>
      <c r="DF768" s="46" t="s">
        <v>245</v>
      </c>
      <c r="DG768" s="46" t="s">
        <v>265</v>
      </c>
      <c r="DH768" s="46" t="s">
        <v>247</v>
      </c>
      <c r="DK768" s="46" t="b">
        <f>vw_ET_Dataset_Public[[#This Row],[Event Location:  State PCODE]]=vw_ET_Dataset_Public[[#This Row],[Arrival from: Admin 1 PCODE]]</f>
        <v>1</v>
      </c>
      <c r="DL768" s="46" t="b">
        <f>vw_ET_Dataset_Public[[#This Row],[Event Location:  County PCODE]]=vw_ET_Dataset_Public[[#This Row],[Arrival from: Admin 2 PCODE]]</f>
        <v>1</v>
      </c>
      <c r="DM768" s="46" t="b">
        <f>vw_ET_Dataset_Public[[#This Row],[Event Location:  Payam PCODE]]=vw_ET_Dataset_Public[[#This Row],[Arrival from: Admin 3 PCODE]]</f>
        <v>1</v>
      </c>
      <c r="DN768" s="46" t="s">
        <v>3390</v>
      </c>
    </row>
    <row r="769" spans="1:118" x14ac:dyDescent="0.35">
      <c r="A769" s="46" t="s">
        <v>2873</v>
      </c>
      <c r="B769" s="47">
        <v>44509</v>
      </c>
      <c r="C769" s="47">
        <v>44503</v>
      </c>
      <c r="D769" s="47">
        <v>44508</v>
      </c>
      <c r="E769" s="46" t="s">
        <v>1461</v>
      </c>
      <c r="F769" s="46" t="s">
        <v>105</v>
      </c>
      <c r="G769" s="46" t="s">
        <v>1550</v>
      </c>
      <c r="H769" s="46" t="s">
        <v>106</v>
      </c>
      <c r="I769" s="46" t="s">
        <v>1551</v>
      </c>
      <c r="J769" s="46" t="s">
        <v>1549</v>
      </c>
      <c r="K769" s="46" t="s">
        <v>1574</v>
      </c>
      <c r="L769" s="46" t="s">
        <v>1575</v>
      </c>
      <c r="M769" s="46">
        <v>9.5371620000000004</v>
      </c>
      <c r="N769" s="46">
        <v>31.654906</v>
      </c>
      <c r="O769" s="46" t="s">
        <v>232</v>
      </c>
      <c r="P769" s="46" t="s">
        <v>271</v>
      </c>
      <c r="Q769" s="46" t="s">
        <v>6</v>
      </c>
      <c r="U769" s="46" t="b">
        <v>1</v>
      </c>
      <c r="V769" s="46">
        <v>30</v>
      </c>
      <c r="W769" s="46">
        <v>92</v>
      </c>
      <c r="X769" s="46">
        <v>4</v>
      </c>
      <c r="Y769" s="46">
        <v>6</v>
      </c>
      <c r="Z769" s="46">
        <v>9</v>
      </c>
      <c r="AA769" s="46">
        <v>9</v>
      </c>
      <c r="AB769" s="46">
        <v>1</v>
      </c>
      <c r="AC769" s="46">
        <v>1</v>
      </c>
      <c r="AD769" s="46">
        <v>4</v>
      </c>
      <c r="AE769" s="46">
        <v>11</v>
      </c>
      <c r="AF769" s="46">
        <v>19</v>
      </c>
      <c r="AG769" s="46">
        <v>25</v>
      </c>
      <c r="AH769" s="46">
        <v>3</v>
      </c>
      <c r="AI769" s="46">
        <v>0</v>
      </c>
      <c r="AJ769" s="46">
        <v>30</v>
      </c>
      <c r="AK769" s="46">
        <v>62</v>
      </c>
      <c r="AL769" s="46">
        <v>25</v>
      </c>
      <c r="AM769" s="46">
        <v>1</v>
      </c>
      <c r="AN769" s="46">
        <v>92</v>
      </c>
      <c r="AO769" s="46" t="s">
        <v>13</v>
      </c>
      <c r="AP769" s="46" t="s">
        <v>48</v>
      </c>
      <c r="AR769" s="46" t="s">
        <v>409</v>
      </c>
      <c r="AV769" s="46" t="s">
        <v>1516</v>
      </c>
      <c r="AX769" s="46" t="s">
        <v>65</v>
      </c>
      <c r="BD769" s="46" t="s">
        <v>256</v>
      </c>
      <c r="BE769" s="46" t="b">
        <v>1</v>
      </c>
      <c r="BF769" s="46" t="b">
        <v>1</v>
      </c>
      <c r="BG769" s="46" t="b">
        <v>1</v>
      </c>
      <c r="BH769" s="46" t="b">
        <v>1</v>
      </c>
      <c r="BI769" s="46" t="b">
        <v>1</v>
      </c>
      <c r="BJ769" s="46" t="b">
        <v>1</v>
      </c>
      <c r="BL769" s="46" t="b">
        <v>1</v>
      </c>
      <c r="BP769" s="46" t="s">
        <v>237</v>
      </c>
      <c r="BQ769" s="46" t="s">
        <v>242</v>
      </c>
      <c r="BR769" s="46" t="s">
        <v>238</v>
      </c>
      <c r="BS769" s="46" t="s">
        <v>260</v>
      </c>
      <c r="BT769" s="46" t="s">
        <v>83</v>
      </c>
      <c r="BU769" s="46" t="s">
        <v>667</v>
      </c>
      <c r="BV769" s="46" t="s">
        <v>88</v>
      </c>
      <c r="BX769" s="46" t="s">
        <v>673</v>
      </c>
      <c r="BY769" s="46" t="s">
        <v>674</v>
      </c>
      <c r="CA769" s="46" t="s">
        <v>675</v>
      </c>
      <c r="CB769" s="46" t="s">
        <v>2404</v>
      </c>
      <c r="CC769" s="46" t="s">
        <v>673</v>
      </c>
      <c r="CD769" s="46" t="s">
        <v>237</v>
      </c>
      <c r="CU769" s="46" t="s">
        <v>264</v>
      </c>
      <c r="DA769" s="46" t="s">
        <v>245</v>
      </c>
      <c r="DB769" s="46" t="s">
        <v>245</v>
      </c>
      <c r="DC769" s="46" t="s">
        <v>265</v>
      </c>
      <c r="DD769" s="46" t="s">
        <v>265</v>
      </c>
      <c r="DE769" s="46" t="s">
        <v>245</v>
      </c>
      <c r="DF769" s="46" t="s">
        <v>265</v>
      </c>
      <c r="DG769" s="46" t="s">
        <v>265</v>
      </c>
      <c r="DH769" s="46" t="s">
        <v>506</v>
      </c>
      <c r="DI769" s="46" t="s">
        <v>2874</v>
      </c>
      <c r="DJ769" s="46" t="s">
        <v>245</v>
      </c>
      <c r="DK769" s="46" t="b">
        <f>vw_ET_Dataset_Public[[#This Row],[Event Location:  State PCODE]]=vw_ET_Dataset_Public[[#This Row],[Arrival from: Admin 1 PCODE]]</f>
        <v>0</v>
      </c>
      <c r="DL769" s="46" t="b">
        <f>vw_ET_Dataset_Public[[#This Row],[Event Location:  County PCODE]]=vw_ET_Dataset_Public[[#This Row],[Arrival from: Admin 2 PCODE]]</f>
        <v>0</v>
      </c>
      <c r="DM769" s="46" t="b">
        <f>vw_ET_Dataset_Public[[#This Row],[Event Location:  Payam PCODE]]=vw_ET_Dataset_Public[[#This Row],[Arrival from: Admin 3 PCODE]]</f>
        <v>0</v>
      </c>
      <c r="DN769" s="46" t="s">
        <v>3395</v>
      </c>
    </row>
    <row r="770" spans="1:118" x14ac:dyDescent="0.35">
      <c r="A770" s="46" t="s">
        <v>3075</v>
      </c>
      <c r="B770" s="47">
        <v>44511</v>
      </c>
      <c r="C770" s="47">
        <v>44508</v>
      </c>
      <c r="D770" s="47">
        <v>44511</v>
      </c>
      <c r="E770" s="46" t="s">
        <v>841</v>
      </c>
      <c r="F770" s="46" t="s">
        <v>57</v>
      </c>
      <c r="G770" s="46" t="s">
        <v>1321</v>
      </c>
      <c r="H770" s="46" t="s">
        <v>98</v>
      </c>
      <c r="I770" s="46" t="s">
        <v>1403</v>
      </c>
      <c r="J770" s="46" t="s">
        <v>98</v>
      </c>
      <c r="K770" s="46" t="s">
        <v>3076</v>
      </c>
      <c r="L770" s="46" t="s">
        <v>3077</v>
      </c>
      <c r="M770" s="46">
        <v>9.2739329999999995</v>
      </c>
      <c r="N770" s="46">
        <v>29.754100000000001</v>
      </c>
      <c r="O770" s="46" t="s">
        <v>232</v>
      </c>
      <c r="P770" s="46" t="s">
        <v>271</v>
      </c>
      <c r="Q770" s="46" t="s">
        <v>6</v>
      </c>
      <c r="R770" s="46" t="b">
        <v>0</v>
      </c>
      <c r="S770" s="46" t="b">
        <v>0</v>
      </c>
      <c r="T770" s="46" t="b">
        <v>0</v>
      </c>
      <c r="U770" s="46" t="b">
        <v>1</v>
      </c>
      <c r="V770" s="46">
        <v>513</v>
      </c>
      <c r="W770" s="46">
        <v>3355</v>
      </c>
      <c r="X770" s="46">
        <v>29</v>
      </c>
      <c r="Y770" s="46">
        <v>101</v>
      </c>
      <c r="Z770" s="46">
        <v>435</v>
      </c>
      <c r="AA770" s="46">
        <v>557</v>
      </c>
      <c r="AB770" s="46">
        <v>322</v>
      </c>
      <c r="AC770" s="46">
        <v>106</v>
      </c>
      <c r="AD770" s="46">
        <v>26</v>
      </c>
      <c r="AE770" s="46">
        <v>100</v>
      </c>
      <c r="AF770" s="46">
        <v>505</v>
      </c>
      <c r="AG770" s="46">
        <v>559</v>
      </c>
      <c r="AH770" s="46">
        <v>400</v>
      </c>
      <c r="AI770" s="46">
        <v>215</v>
      </c>
      <c r="AJ770" s="46">
        <v>1550</v>
      </c>
      <c r="AK770" s="46">
        <v>1805</v>
      </c>
      <c r="AL770" s="46">
        <v>256</v>
      </c>
      <c r="AM770" s="46">
        <v>321</v>
      </c>
      <c r="AN770" s="46">
        <v>3355</v>
      </c>
      <c r="AO770" s="46" t="s">
        <v>13</v>
      </c>
      <c r="AP770" s="46" t="s">
        <v>48</v>
      </c>
      <c r="AR770" s="46" t="s">
        <v>303</v>
      </c>
      <c r="AV770" s="46" t="s">
        <v>255</v>
      </c>
      <c r="AX770" s="46" t="s">
        <v>65</v>
      </c>
      <c r="BD770" s="46" t="s">
        <v>256</v>
      </c>
      <c r="BE770" s="46" t="b">
        <v>0</v>
      </c>
      <c r="BF770" s="46" t="b">
        <v>1</v>
      </c>
      <c r="BG770" s="46" t="b">
        <v>1</v>
      </c>
      <c r="BH770" s="46" t="b">
        <v>0</v>
      </c>
      <c r="BI770" s="46" t="b">
        <v>0</v>
      </c>
      <c r="BJ770" s="46" t="b">
        <v>0</v>
      </c>
      <c r="BK770" s="46" t="b">
        <v>0</v>
      </c>
      <c r="BL770" s="46" t="b">
        <v>0</v>
      </c>
      <c r="BM770" s="46" t="b">
        <v>0</v>
      </c>
      <c r="BO770" s="46" t="b">
        <v>0</v>
      </c>
      <c r="BP770" s="46" t="s">
        <v>237</v>
      </c>
      <c r="BQ770" s="46" t="s">
        <v>242</v>
      </c>
      <c r="BR770" s="46" t="s">
        <v>238</v>
      </c>
      <c r="BS770" s="46" t="s">
        <v>841</v>
      </c>
      <c r="BT770" s="46" t="s">
        <v>57</v>
      </c>
      <c r="BU770" s="46" t="s">
        <v>1321</v>
      </c>
      <c r="BV770" s="46" t="s">
        <v>98</v>
      </c>
      <c r="BX770" s="46" t="s">
        <v>98</v>
      </c>
      <c r="BY770" s="46" t="s">
        <v>1403</v>
      </c>
      <c r="CA770" s="46" t="s">
        <v>3076</v>
      </c>
      <c r="CB770" s="46" t="s">
        <v>3077</v>
      </c>
      <c r="CC770" s="46" t="s">
        <v>98</v>
      </c>
      <c r="CD770" s="46" t="s">
        <v>256</v>
      </c>
      <c r="CE770" s="46" t="s">
        <v>234</v>
      </c>
      <c r="CF770" s="46" t="s">
        <v>242</v>
      </c>
      <c r="CG770" s="46" t="s">
        <v>841</v>
      </c>
      <c r="CH770" s="46" t="s">
        <v>1321</v>
      </c>
      <c r="CI770" s="46" t="s">
        <v>1403</v>
      </c>
      <c r="CJ770" s="46" t="s">
        <v>1443</v>
      </c>
      <c r="CK770" s="46" t="s">
        <v>238</v>
      </c>
      <c r="CL770" s="46" t="s">
        <v>57</v>
      </c>
      <c r="CN770" s="46" t="s">
        <v>98</v>
      </c>
      <c r="CP770" s="46" t="s">
        <v>98</v>
      </c>
      <c r="CR770" s="46" t="s">
        <v>237</v>
      </c>
      <c r="CS770" s="46" t="s">
        <v>1444</v>
      </c>
      <c r="CU770" s="46" t="s">
        <v>237</v>
      </c>
      <c r="DA770" s="46" t="s">
        <v>246</v>
      </c>
      <c r="DB770" s="46" t="s">
        <v>245</v>
      </c>
      <c r="DC770" s="46" t="s">
        <v>245</v>
      </c>
      <c r="DD770" s="46" t="s">
        <v>246</v>
      </c>
      <c r="DE770" s="46" t="s">
        <v>245</v>
      </c>
      <c r="DF770" s="46" t="s">
        <v>245</v>
      </c>
      <c r="DG770" s="46" t="s">
        <v>246</v>
      </c>
      <c r="DH770" s="46" t="s">
        <v>247</v>
      </c>
      <c r="DK770" s="46" t="b">
        <f>vw_ET_Dataset_Public[[#This Row],[Event Location:  State PCODE]]=vw_ET_Dataset_Public[[#This Row],[Arrival from: Admin 1 PCODE]]</f>
        <v>1</v>
      </c>
      <c r="DL770" s="46" t="b">
        <f>vw_ET_Dataset_Public[[#This Row],[Event Location:  County PCODE]]=vw_ET_Dataset_Public[[#This Row],[Arrival from: Admin 2 PCODE]]</f>
        <v>1</v>
      </c>
      <c r="DM770" s="46" t="b">
        <f>vw_ET_Dataset_Public[[#This Row],[Event Location:  Payam PCODE]]=vw_ET_Dataset_Public[[#This Row],[Arrival from: Admin 3 PCODE]]</f>
        <v>1</v>
      </c>
      <c r="DN770" s="46" t="s">
        <v>3390</v>
      </c>
    </row>
    <row r="771" spans="1:118" x14ac:dyDescent="0.35">
      <c r="A771" s="46" t="s">
        <v>2959</v>
      </c>
      <c r="B771" s="47">
        <v>44514</v>
      </c>
      <c r="C771" s="47">
        <v>44413</v>
      </c>
      <c r="D771" s="47">
        <v>44514</v>
      </c>
      <c r="E771" s="46" t="s">
        <v>1626</v>
      </c>
      <c r="F771" s="46" t="s">
        <v>111</v>
      </c>
      <c r="G771" s="46" t="s">
        <v>1652</v>
      </c>
      <c r="H771" s="46" t="s">
        <v>1649</v>
      </c>
      <c r="I771" s="46" t="s">
        <v>1851</v>
      </c>
      <c r="J771" s="46" t="s">
        <v>1850</v>
      </c>
      <c r="K771" s="46" t="s">
        <v>3290</v>
      </c>
      <c r="L771" s="46" t="s">
        <v>2960</v>
      </c>
      <c r="M771" s="46">
        <v>6.5359999999999996</v>
      </c>
      <c r="N771" s="46">
        <v>30.021999999999998</v>
      </c>
      <c r="O771" s="46" t="s">
        <v>253</v>
      </c>
      <c r="P771" s="46" t="s">
        <v>233</v>
      </c>
      <c r="Q771" s="46" t="s">
        <v>6</v>
      </c>
      <c r="R771" s="46" t="b">
        <v>1</v>
      </c>
      <c r="V771" s="46">
        <v>57</v>
      </c>
      <c r="W771" s="46">
        <v>276</v>
      </c>
      <c r="X771" s="46">
        <v>16</v>
      </c>
      <c r="Y771" s="46">
        <v>29</v>
      </c>
      <c r="Z771" s="46">
        <v>32</v>
      </c>
      <c r="AA771" s="46">
        <v>31</v>
      </c>
      <c r="AB771" s="46">
        <v>17</v>
      </c>
      <c r="AC771" s="46">
        <v>0</v>
      </c>
      <c r="AD771" s="46">
        <v>18</v>
      </c>
      <c r="AE771" s="46">
        <v>38</v>
      </c>
      <c r="AF771" s="46">
        <v>47</v>
      </c>
      <c r="AG771" s="46">
        <v>33</v>
      </c>
      <c r="AH771" s="46">
        <v>15</v>
      </c>
      <c r="AI771" s="46">
        <v>0</v>
      </c>
      <c r="AJ771" s="46">
        <v>125</v>
      </c>
      <c r="AK771" s="46">
        <v>151</v>
      </c>
      <c r="AL771" s="46">
        <v>101</v>
      </c>
      <c r="AM771" s="46">
        <v>0</v>
      </c>
      <c r="AN771" s="46">
        <v>276</v>
      </c>
      <c r="AO771" s="46" t="s">
        <v>12</v>
      </c>
      <c r="AP771" s="46" t="s">
        <v>48</v>
      </c>
      <c r="AR771" s="46" t="s">
        <v>272</v>
      </c>
      <c r="AV771" s="46" t="s">
        <v>255</v>
      </c>
      <c r="AX771" s="46" t="s">
        <v>65</v>
      </c>
      <c r="BD771" s="46" t="s">
        <v>256</v>
      </c>
      <c r="BE771" s="46" t="b">
        <v>1</v>
      </c>
      <c r="BF771" s="46" t="b">
        <v>1</v>
      </c>
      <c r="BP771" s="46" t="s">
        <v>237</v>
      </c>
      <c r="BQ771" s="46" t="s">
        <v>242</v>
      </c>
      <c r="BR771" s="46" t="s">
        <v>238</v>
      </c>
      <c r="BS771" s="46" t="s">
        <v>1626</v>
      </c>
      <c r="BT771" s="46" t="s">
        <v>111</v>
      </c>
      <c r="BU771" s="46" t="s">
        <v>1652</v>
      </c>
      <c r="BV771" s="46" t="s">
        <v>1649</v>
      </c>
      <c r="BX771" s="46" t="s">
        <v>1850</v>
      </c>
      <c r="BY771" s="46" t="s">
        <v>1851</v>
      </c>
      <c r="CA771" s="46" t="s">
        <v>244</v>
      </c>
      <c r="CB771" s="46" t="s">
        <v>240</v>
      </c>
      <c r="CC771" s="46" t="s">
        <v>2961</v>
      </c>
      <c r="CD771" s="46" t="s">
        <v>237</v>
      </c>
      <c r="CU771" s="46" t="s">
        <v>237</v>
      </c>
      <c r="DA771" s="46" t="s">
        <v>245</v>
      </c>
      <c r="DB771" s="46" t="s">
        <v>245</v>
      </c>
      <c r="DC771" s="46" t="s">
        <v>245</v>
      </c>
      <c r="DD771" s="46" t="s">
        <v>246</v>
      </c>
      <c r="DE771" s="46" t="s">
        <v>265</v>
      </c>
      <c r="DF771" s="46" t="s">
        <v>245</v>
      </c>
      <c r="DG771" s="46" t="s">
        <v>246</v>
      </c>
      <c r="DH771" s="46" t="s">
        <v>247</v>
      </c>
      <c r="DK771" s="46" t="b">
        <f>vw_ET_Dataset_Public[[#This Row],[Event Location:  State PCODE]]=vw_ET_Dataset_Public[[#This Row],[Arrival from: Admin 1 PCODE]]</f>
        <v>1</v>
      </c>
      <c r="DL771" s="46" t="b">
        <f>vw_ET_Dataset_Public[[#This Row],[Event Location:  County PCODE]]=vw_ET_Dataset_Public[[#This Row],[Arrival from: Admin 2 PCODE]]</f>
        <v>1</v>
      </c>
      <c r="DM771" s="46" t="b">
        <f>vw_ET_Dataset_Public[[#This Row],[Event Location:  Payam PCODE]]=vw_ET_Dataset_Public[[#This Row],[Arrival from: Admin 3 PCODE]]</f>
        <v>1</v>
      </c>
      <c r="DN771" s="46" t="s">
        <v>3390</v>
      </c>
    </row>
    <row r="772" spans="1:118" x14ac:dyDescent="0.35">
      <c r="A772" s="46" t="s">
        <v>2968</v>
      </c>
      <c r="B772" s="47">
        <v>44514</v>
      </c>
      <c r="C772" s="47">
        <v>44456</v>
      </c>
      <c r="D772" s="47">
        <v>44514</v>
      </c>
      <c r="E772" s="46" t="s">
        <v>1626</v>
      </c>
      <c r="F772" s="46" t="s">
        <v>111</v>
      </c>
      <c r="G772" s="46" t="s">
        <v>1652</v>
      </c>
      <c r="H772" s="46" t="s">
        <v>1649</v>
      </c>
      <c r="I772" s="46" t="s">
        <v>1851</v>
      </c>
      <c r="J772" s="46" t="s">
        <v>1850</v>
      </c>
      <c r="K772" s="46" t="s">
        <v>3293</v>
      </c>
      <c r="L772" s="46" t="s">
        <v>2969</v>
      </c>
      <c r="M772" s="46">
        <v>6.532</v>
      </c>
      <c r="N772" s="46">
        <v>29.978000000000002</v>
      </c>
      <c r="O772" s="46" t="s">
        <v>253</v>
      </c>
      <c r="P772" s="46" t="s">
        <v>233</v>
      </c>
      <c r="Q772" s="46" t="s">
        <v>6</v>
      </c>
      <c r="R772" s="46" t="b">
        <v>1</v>
      </c>
      <c r="V772" s="46">
        <v>193</v>
      </c>
      <c r="W772" s="46">
        <v>984</v>
      </c>
      <c r="X772" s="46">
        <v>82</v>
      </c>
      <c r="Y772" s="46">
        <v>93</v>
      </c>
      <c r="Z772" s="46">
        <v>147</v>
      </c>
      <c r="AA772" s="46">
        <v>198</v>
      </c>
      <c r="AB772" s="46">
        <v>34</v>
      </c>
      <c r="AC772" s="46">
        <v>0</v>
      </c>
      <c r="AD772" s="46">
        <v>65</v>
      </c>
      <c r="AE772" s="46">
        <v>78</v>
      </c>
      <c r="AF772" s="46">
        <v>181</v>
      </c>
      <c r="AG772" s="46">
        <v>79</v>
      </c>
      <c r="AH772" s="46">
        <v>27</v>
      </c>
      <c r="AI772" s="46">
        <v>0</v>
      </c>
      <c r="AJ772" s="46">
        <v>554</v>
      </c>
      <c r="AK772" s="46">
        <v>430</v>
      </c>
      <c r="AL772" s="46">
        <v>318</v>
      </c>
      <c r="AM772" s="46">
        <v>0</v>
      </c>
      <c r="AN772" s="46">
        <v>984</v>
      </c>
      <c r="AO772" s="46" t="s">
        <v>12</v>
      </c>
      <c r="AP772" s="46" t="s">
        <v>48</v>
      </c>
      <c r="AR772" s="46" t="s">
        <v>272</v>
      </c>
      <c r="AV772" s="46" t="s">
        <v>255</v>
      </c>
      <c r="AX772" s="46" t="s">
        <v>65</v>
      </c>
      <c r="BD772" s="46" t="s">
        <v>256</v>
      </c>
      <c r="BE772" s="46" t="b">
        <v>1</v>
      </c>
      <c r="BF772" s="46" t="b">
        <v>1</v>
      </c>
      <c r="BH772" s="46" t="b">
        <v>1</v>
      </c>
      <c r="BL772" s="46" t="b">
        <v>1</v>
      </c>
      <c r="BP772" s="46" t="s">
        <v>237</v>
      </c>
      <c r="BQ772" s="46" t="s">
        <v>242</v>
      </c>
      <c r="BR772" s="46" t="s">
        <v>238</v>
      </c>
      <c r="BS772" s="46" t="s">
        <v>1626</v>
      </c>
      <c r="BT772" s="46" t="s">
        <v>111</v>
      </c>
      <c r="BU772" s="46" t="s">
        <v>1652</v>
      </c>
      <c r="BV772" s="46" t="s">
        <v>1649</v>
      </c>
      <c r="BX772" s="46" t="s">
        <v>1850</v>
      </c>
      <c r="BY772" s="46" t="s">
        <v>1851</v>
      </c>
      <c r="CA772" s="46" t="s">
        <v>244</v>
      </c>
      <c r="CB772" s="46" t="s">
        <v>240</v>
      </c>
      <c r="CC772" s="46" t="s">
        <v>2970</v>
      </c>
      <c r="CD772" s="46" t="s">
        <v>237</v>
      </c>
      <c r="CU772" s="46" t="s">
        <v>237</v>
      </c>
      <c r="DA772" s="46" t="s">
        <v>245</v>
      </c>
      <c r="DB772" s="46" t="s">
        <v>245</v>
      </c>
      <c r="DC772" s="46" t="s">
        <v>245</v>
      </c>
      <c r="DD772" s="46" t="s">
        <v>246</v>
      </c>
      <c r="DE772" s="46" t="s">
        <v>246</v>
      </c>
      <c r="DF772" s="46" t="s">
        <v>265</v>
      </c>
      <c r="DG772" s="46" t="s">
        <v>246</v>
      </c>
      <c r="DH772" s="46" t="s">
        <v>247</v>
      </c>
      <c r="DK772" s="46" t="b">
        <f>vw_ET_Dataset_Public[[#This Row],[Event Location:  State PCODE]]=vw_ET_Dataset_Public[[#This Row],[Arrival from: Admin 1 PCODE]]</f>
        <v>1</v>
      </c>
      <c r="DL772" s="46" t="b">
        <f>vw_ET_Dataset_Public[[#This Row],[Event Location:  County PCODE]]=vw_ET_Dataset_Public[[#This Row],[Arrival from: Admin 2 PCODE]]</f>
        <v>1</v>
      </c>
      <c r="DM772" s="46" t="b">
        <f>vw_ET_Dataset_Public[[#This Row],[Event Location:  Payam PCODE]]=vw_ET_Dataset_Public[[#This Row],[Arrival from: Admin 3 PCODE]]</f>
        <v>1</v>
      </c>
      <c r="DN772" s="46" t="s">
        <v>3390</v>
      </c>
    </row>
    <row r="773" spans="1:118" x14ac:dyDescent="0.35">
      <c r="A773" s="46" t="s">
        <v>2929</v>
      </c>
      <c r="B773" s="47">
        <v>44514</v>
      </c>
      <c r="C773" s="47">
        <v>44474</v>
      </c>
      <c r="D773" s="47">
        <v>44475</v>
      </c>
      <c r="E773" s="46" t="s">
        <v>841</v>
      </c>
      <c r="F773" s="46" t="s">
        <v>57</v>
      </c>
      <c r="G773" s="46" t="s">
        <v>1315</v>
      </c>
      <c r="H773" s="46" t="s">
        <v>103</v>
      </c>
      <c r="I773" s="46" t="s">
        <v>2930</v>
      </c>
      <c r="J773" s="46" t="s">
        <v>2031</v>
      </c>
      <c r="K773" s="46" t="s">
        <v>3275</v>
      </c>
      <c r="L773" s="46" t="s">
        <v>2931</v>
      </c>
      <c r="M773" s="46">
        <v>9.5710990000000002</v>
      </c>
      <c r="N773" s="46">
        <v>29.934172</v>
      </c>
      <c r="O773" s="46" t="s">
        <v>232</v>
      </c>
      <c r="P773" s="46" t="s">
        <v>271</v>
      </c>
      <c r="Q773" s="46" t="s">
        <v>6</v>
      </c>
      <c r="U773" s="46" t="b">
        <v>1</v>
      </c>
      <c r="V773" s="46">
        <v>250</v>
      </c>
      <c r="W773" s="46">
        <v>1500</v>
      </c>
      <c r="X773" s="46">
        <v>30</v>
      </c>
      <c r="Y773" s="46">
        <v>75</v>
      </c>
      <c r="Z773" s="46">
        <v>150</v>
      </c>
      <c r="AA773" s="46">
        <v>345</v>
      </c>
      <c r="AB773" s="46">
        <v>75</v>
      </c>
      <c r="AC773" s="46">
        <v>22</v>
      </c>
      <c r="AD773" s="46">
        <v>45</v>
      </c>
      <c r="AE773" s="46">
        <v>90</v>
      </c>
      <c r="AF773" s="46">
        <v>165</v>
      </c>
      <c r="AG773" s="46">
        <v>383</v>
      </c>
      <c r="AH773" s="46">
        <v>105</v>
      </c>
      <c r="AI773" s="46">
        <v>15</v>
      </c>
      <c r="AJ773" s="46">
        <v>697</v>
      </c>
      <c r="AK773" s="46">
        <v>803</v>
      </c>
      <c r="AL773" s="46">
        <v>240</v>
      </c>
      <c r="AM773" s="46">
        <v>37</v>
      </c>
      <c r="AN773" s="46">
        <v>1500</v>
      </c>
      <c r="AO773" s="46" t="s">
        <v>13</v>
      </c>
      <c r="AP773" s="46" t="s">
        <v>48</v>
      </c>
      <c r="AR773" s="46" t="s">
        <v>234</v>
      </c>
      <c r="AV773" s="46" t="s">
        <v>1516</v>
      </c>
      <c r="AX773" s="46" t="s">
        <v>65</v>
      </c>
      <c r="BD773" s="46" t="s">
        <v>256</v>
      </c>
      <c r="BE773" s="46" t="b">
        <v>1</v>
      </c>
      <c r="BF773" s="46" t="b">
        <v>1</v>
      </c>
      <c r="BP773" s="46" t="s">
        <v>237</v>
      </c>
      <c r="BQ773" s="46" t="s">
        <v>242</v>
      </c>
      <c r="BR773" s="46" t="s">
        <v>238</v>
      </c>
      <c r="BS773" s="46" t="s">
        <v>841</v>
      </c>
      <c r="BT773" s="46" t="s">
        <v>57</v>
      </c>
      <c r="BU773" s="46" t="s">
        <v>1315</v>
      </c>
      <c r="BV773" s="46" t="s">
        <v>103</v>
      </c>
      <c r="BX773" s="46" t="s">
        <v>2031</v>
      </c>
      <c r="BY773" s="46" t="s">
        <v>2930</v>
      </c>
      <c r="CA773" s="46" t="s">
        <v>244</v>
      </c>
      <c r="CB773" s="46" t="s">
        <v>240</v>
      </c>
      <c r="CC773" s="46" t="s">
        <v>2931</v>
      </c>
      <c r="CD773" s="46" t="s">
        <v>237</v>
      </c>
      <c r="CU773" s="46" t="s">
        <v>264</v>
      </c>
      <c r="DA773" s="46" t="s">
        <v>245</v>
      </c>
      <c r="DB773" s="46" t="s">
        <v>245</v>
      </c>
      <c r="DC773" s="46" t="s">
        <v>245</v>
      </c>
      <c r="DD773" s="46" t="s">
        <v>245</v>
      </c>
      <c r="DE773" s="46" t="s">
        <v>245</v>
      </c>
      <c r="DF773" s="46" t="s">
        <v>245</v>
      </c>
      <c r="DG773" s="46" t="s">
        <v>246</v>
      </c>
      <c r="DH773" s="46" t="s">
        <v>247</v>
      </c>
      <c r="DK773" s="46" t="b">
        <f>vw_ET_Dataset_Public[[#This Row],[Event Location:  State PCODE]]=vw_ET_Dataset_Public[[#This Row],[Arrival from: Admin 1 PCODE]]</f>
        <v>1</v>
      </c>
      <c r="DL773" s="46" t="b">
        <f>vw_ET_Dataset_Public[[#This Row],[Event Location:  County PCODE]]=vw_ET_Dataset_Public[[#This Row],[Arrival from: Admin 2 PCODE]]</f>
        <v>1</v>
      </c>
      <c r="DM773" s="46" t="b">
        <f>vw_ET_Dataset_Public[[#This Row],[Event Location:  Payam PCODE]]=vw_ET_Dataset_Public[[#This Row],[Arrival from: Admin 3 PCODE]]</f>
        <v>1</v>
      </c>
      <c r="DN773" s="46" t="s">
        <v>3390</v>
      </c>
    </row>
    <row r="774" spans="1:118" x14ac:dyDescent="0.35">
      <c r="A774" s="46" t="s">
        <v>2924</v>
      </c>
      <c r="B774" s="47">
        <v>44516</v>
      </c>
      <c r="C774" s="47">
        <v>44512</v>
      </c>
      <c r="D774" s="47">
        <v>44515</v>
      </c>
      <c r="E774" s="46" t="s">
        <v>841</v>
      </c>
      <c r="F774" s="46" t="s">
        <v>57</v>
      </c>
      <c r="G774" s="46" t="s">
        <v>1315</v>
      </c>
      <c r="H774" s="46" t="s">
        <v>103</v>
      </c>
      <c r="I774" s="46" t="s">
        <v>2926</v>
      </c>
      <c r="J774" s="46" t="s">
        <v>2925</v>
      </c>
      <c r="K774" s="46" t="s">
        <v>3274</v>
      </c>
      <c r="L774" s="46" t="s">
        <v>2927</v>
      </c>
      <c r="M774" s="46">
        <v>10.013999999999999</v>
      </c>
      <c r="N774" s="46">
        <v>29.818000000000001</v>
      </c>
      <c r="O774" s="46" t="s">
        <v>232</v>
      </c>
      <c r="P774" s="46" t="s">
        <v>271</v>
      </c>
      <c r="Q774" s="46" t="s">
        <v>6</v>
      </c>
      <c r="U774" s="46" t="b">
        <v>1</v>
      </c>
      <c r="V774" s="46">
        <v>310</v>
      </c>
      <c r="W774" s="46">
        <v>1860</v>
      </c>
      <c r="X774" s="46">
        <v>37</v>
      </c>
      <c r="Y774" s="46">
        <v>93</v>
      </c>
      <c r="Z774" s="46">
        <v>186</v>
      </c>
      <c r="AA774" s="46">
        <v>428</v>
      </c>
      <c r="AB774" s="46">
        <v>93</v>
      </c>
      <c r="AC774" s="46">
        <v>27</v>
      </c>
      <c r="AD774" s="46">
        <v>56</v>
      </c>
      <c r="AE774" s="46">
        <v>112</v>
      </c>
      <c r="AF774" s="46">
        <v>205</v>
      </c>
      <c r="AG774" s="46">
        <v>474</v>
      </c>
      <c r="AH774" s="46">
        <v>130</v>
      </c>
      <c r="AI774" s="46">
        <v>19</v>
      </c>
      <c r="AJ774" s="46">
        <v>864</v>
      </c>
      <c r="AK774" s="46">
        <v>996</v>
      </c>
      <c r="AL774" s="46">
        <v>298</v>
      </c>
      <c r="AM774" s="46">
        <v>46</v>
      </c>
      <c r="AN774" s="46">
        <v>1860</v>
      </c>
      <c r="AO774" s="46" t="s">
        <v>13</v>
      </c>
      <c r="AP774" s="46" t="s">
        <v>48</v>
      </c>
      <c r="AR774" s="46" t="s">
        <v>409</v>
      </c>
      <c r="AV774" s="46" t="s">
        <v>304</v>
      </c>
      <c r="AX774" s="46" t="s">
        <v>65</v>
      </c>
      <c r="BD774" s="46" t="s">
        <v>256</v>
      </c>
      <c r="BF774" s="46" t="b">
        <v>1</v>
      </c>
      <c r="BL774" s="46" t="b">
        <v>1</v>
      </c>
      <c r="BP774" s="46" t="s">
        <v>237</v>
      </c>
      <c r="BQ774" s="46" t="s">
        <v>242</v>
      </c>
      <c r="BR774" s="46" t="s">
        <v>238</v>
      </c>
      <c r="BS774" s="46" t="s">
        <v>841</v>
      </c>
      <c r="BT774" s="46" t="s">
        <v>57</v>
      </c>
      <c r="BU774" s="46" t="s">
        <v>1315</v>
      </c>
      <c r="BV774" s="46" t="s">
        <v>103</v>
      </c>
      <c r="BX774" s="46" t="s">
        <v>2925</v>
      </c>
      <c r="BY774" s="46" t="s">
        <v>2926</v>
      </c>
      <c r="CA774" s="46" t="s">
        <v>244</v>
      </c>
      <c r="CB774" s="46" t="s">
        <v>240</v>
      </c>
      <c r="CC774" s="46" t="s">
        <v>2928</v>
      </c>
      <c r="CD774" s="46" t="s">
        <v>237</v>
      </c>
      <c r="CU774" s="46" t="s">
        <v>264</v>
      </c>
      <c r="DA774" s="46" t="s">
        <v>245</v>
      </c>
      <c r="DB774" s="46" t="s">
        <v>245</v>
      </c>
      <c r="DC774" s="46" t="s">
        <v>245</v>
      </c>
      <c r="DD774" s="46" t="s">
        <v>246</v>
      </c>
      <c r="DE774" s="46" t="s">
        <v>245</v>
      </c>
      <c r="DF774" s="46" t="s">
        <v>245</v>
      </c>
      <c r="DG774" s="46" t="s">
        <v>246</v>
      </c>
      <c r="DH774" s="46" t="s">
        <v>247</v>
      </c>
      <c r="DK774" s="46" t="b">
        <f>vw_ET_Dataset_Public[[#This Row],[Event Location:  State PCODE]]=vw_ET_Dataset_Public[[#This Row],[Arrival from: Admin 1 PCODE]]</f>
        <v>1</v>
      </c>
      <c r="DL774" s="46" t="b">
        <f>vw_ET_Dataset_Public[[#This Row],[Event Location:  County PCODE]]=vw_ET_Dataset_Public[[#This Row],[Arrival from: Admin 2 PCODE]]</f>
        <v>1</v>
      </c>
      <c r="DM774" s="46" t="b">
        <f>vw_ET_Dataset_Public[[#This Row],[Event Location:  Payam PCODE]]=vw_ET_Dataset_Public[[#This Row],[Arrival from: Admin 3 PCODE]]</f>
        <v>1</v>
      </c>
      <c r="DN774" s="46" t="s">
        <v>3390</v>
      </c>
    </row>
    <row r="775" spans="1:118" x14ac:dyDescent="0.35">
      <c r="A775" s="46" t="s">
        <v>2939</v>
      </c>
      <c r="B775" s="47">
        <v>44521</v>
      </c>
      <c r="C775" s="47">
        <v>44515</v>
      </c>
      <c r="D775" s="47">
        <v>44521</v>
      </c>
      <c r="E775" s="46" t="s">
        <v>841</v>
      </c>
      <c r="F775" s="46" t="s">
        <v>57</v>
      </c>
      <c r="G775" s="46" t="s">
        <v>1321</v>
      </c>
      <c r="H775" s="46" t="s">
        <v>98</v>
      </c>
      <c r="I775" s="46" t="s">
        <v>1403</v>
      </c>
      <c r="J775" s="46" t="s">
        <v>98</v>
      </c>
      <c r="K775" s="46" t="s">
        <v>1404</v>
      </c>
      <c r="L775" s="46" t="s">
        <v>1402</v>
      </c>
      <c r="M775" s="46">
        <v>9.2894232999999993</v>
      </c>
      <c r="N775" s="46">
        <v>29.789508399999999</v>
      </c>
      <c r="O775" s="46" t="s">
        <v>232</v>
      </c>
      <c r="P775" s="46" t="s">
        <v>271</v>
      </c>
      <c r="Q775" s="46" t="s">
        <v>24</v>
      </c>
      <c r="R775" s="46" t="b">
        <v>0</v>
      </c>
      <c r="S775" s="46" t="b">
        <v>0</v>
      </c>
      <c r="T775" s="46" t="b">
        <v>0</v>
      </c>
      <c r="U775" s="46" t="b">
        <v>1</v>
      </c>
      <c r="V775" s="46">
        <v>9</v>
      </c>
      <c r="W775" s="46">
        <v>43</v>
      </c>
      <c r="X775" s="46">
        <v>2</v>
      </c>
      <c r="Y775" s="46">
        <v>4</v>
      </c>
      <c r="Z775" s="46">
        <v>6</v>
      </c>
      <c r="AA775" s="46">
        <v>5</v>
      </c>
      <c r="AB775" s="46">
        <v>2</v>
      </c>
      <c r="AC775" s="46">
        <v>0</v>
      </c>
      <c r="AD775" s="46">
        <v>1</v>
      </c>
      <c r="AE775" s="46">
        <v>3</v>
      </c>
      <c r="AF775" s="46">
        <v>8</v>
      </c>
      <c r="AG775" s="46">
        <v>7</v>
      </c>
      <c r="AH775" s="46">
        <v>4</v>
      </c>
      <c r="AI775" s="46">
        <v>1</v>
      </c>
      <c r="AJ775" s="46">
        <v>19</v>
      </c>
      <c r="AK775" s="46">
        <v>24</v>
      </c>
      <c r="AL775" s="46">
        <v>10</v>
      </c>
      <c r="AM775" s="46">
        <v>1</v>
      </c>
      <c r="AN775" s="46">
        <v>43</v>
      </c>
      <c r="AP775" s="46" t="s">
        <v>48</v>
      </c>
      <c r="AR775" s="46" t="s">
        <v>264</v>
      </c>
      <c r="AS775" s="46" t="b">
        <v>0</v>
      </c>
      <c r="AT775" s="46" t="b">
        <v>1</v>
      </c>
      <c r="AU775" s="46" t="b">
        <v>0</v>
      </c>
      <c r="AV775" s="46" t="s">
        <v>304</v>
      </c>
      <c r="AX775" s="46" t="s">
        <v>2940</v>
      </c>
      <c r="BD775" s="46" t="s">
        <v>237</v>
      </c>
      <c r="BE775" s="46" t="b">
        <v>0</v>
      </c>
      <c r="BF775" s="46" t="b">
        <v>0</v>
      </c>
      <c r="BG775" s="46" t="b">
        <v>0</v>
      </c>
      <c r="BH775" s="46" t="b">
        <v>0</v>
      </c>
      <c r="BI775" s="46" t="b">
        <v>0</v>
      </c>
      <c r="BJ775" s="46" t="b">
        <v>0</v>
      </c>
      <c r="BK775" s="46" t="b">
        <v>0</v>
      </c>
      <c r="BL775" s="46" t="b">
        <v>0</v>
      </c>
      <c r="BM775" s="46" t="b">
        <v>0</v>
      </c>
      <c r="BO775" s="46" t="b">
        <v>0</v>
      </c>
      <c r="BP775" s="46" t="s">
        <v>237</v>
      </c>
      <c r="BQ775" s="46" t="s">
        <v>944</v>
      </c>
      <c r="BR775" s="46" t="s">
        <v>942</v>
      </c>
      <c r="BS775" s="46" t="s">
        <v>945</v>
      </c>
      <c r="BT775" s="46" t="s">
        <v>943</v>
      </c>
      <c r="BU775" s="46" t="s">
        <v>946</v>
      </c>
      <c r="BV775" s="46" t="s">
        <v>943</v>
      </c>
      <c r="BX775" s="46" t="s">
        <v>352</v>
      </c>
      <c r="BY775" s="46" t="s">
        <v>244</v>
      </c>
      <c r="BZ775" s="46" t="s">
        <v>2941</v>
      </c>
      <c r="CC775" s="46" t="s">
        <v>2941</v>
      </c>
      <c r="CU775" s="46" t="s">
        <v>264</v>
      </c>
      <c r="DA775" s="46" t="s">
        <v>245</v>
      </c>
      <c r="DB775" s="46" t="s">
        <v>245</v>
      </c>
      <c r="DC775" s="46" t="s">
        <v>245</v>
      </c>
      <c r="DD775" s="46" t="s">
        <v>246</v>
      </c>
      <c r="DE775" s="46" t="s">
        <v>245</v>
      </c>
      <c r="DF775" s="46" t="s">
        <v>245</v>
      </c>
      <c r="DG775" s="46" t="s">
        <v>246</v>
      </c>
      <c r="DH775" s="46" t="s">
        <v>247</v>
      </c>
      <c r="DK775" s="46" t="b">
        <f>vw_ET_Dataset_Public[[#This Row],[Event Location:  State PCODE]]=vw_ET_Dataset_Public[[#This Row],[Arrival from: Admin 1 PCODE]]</f>
        <v>0</v>
      </c>
      <c r="DL775" s="46" t="b">
        <f>vw_ET_Dataset_Public[[#This Row],[Event Location:  County PCODE]]=vw_ET_Dataset_Public[[#This Row],[Arrival from: Admin 2 PCODE]]</f>
        <v>0</v>
      </c>
      <c r="DM775" s="46" t="b">
        <f>vw_ET_Dataset_Public[[#This Row],[Event Location:  Payam PCODE]]=vw_ET_Dataset_Public[[#This Row],[Arrival from: Admin 3 PCODE]]</f>
        <v>0</v>
      </c>
      <c r="DN775" s="46" t="s">
        <v>3393</v>
      </c>
    </row>
    <row r="776" spans="1:118" x14ac:dyDescent="0.35">
      <c r="A776" s="46" t="s">
        <v>2908</v>
      </c>
      <c r="B776" s="47">
        <v>44523</v>
      </c>
      <c r="C776" s="47">
        <v>44484</v>
      </c>
      <c r="D776" s="47">
        <v>44523</v>
      </c>
      <c r="E776" s="46" t="s">
        <v>841</v>
      </c>
      <c r="F776" s="46" t="s">
        <v>57</v>
      </c>
      <c r="G776" s="46" t="s">
        <v>987</v>
      </c>
      <c r="H776" s="46" t="s">
        <v>99</v>
      </c>
      <c r="I776" s="46" t="s">
        <v>2910</v>
      </c>
      <c r="J776" s="46" t="s">
        <v>2909</v>
      </c>
      <c r="K776" s="46" t="s">
        <v>2911</v>
      </c>
      <c r="L776" s="46" t="s">
        <v>2909</v>
      </c>
      <c r="M776" s="46">
        <v>8.4781398770000003</v>
      </c>
      <c r="N776" s="46">
        <v>29.957500459999999</v>
      </c>
      <c r="O776" s="46" t="s">
        <v>232</v>
      </c>
      <c r="P776" s="46" t="s">
        <v>271</v>
      </c>
      <c r="Q776" s="46" t="s">
        <v>6</v>
      </c>
      <c r="R776" s="46" t="b">
        <v>0</v>
      </c>
      <c r="S776" s="46" t="b">
        <v>0</v>
      </c>
      <c r="T776" s="46" t="b">
        <v>0</v>
      </c>
      <c r="U776" s="46" t="b">
        <v>1</v>
      </c>
      <c r="V776" s="46">
        <v>51</v>
      </c>
      <c r="W776" s="46">
        <v>306</v>
      </c>
      <c r="X776" s="46">
        <v>25</v>
      </c>
      <c r="Y776" s="46">
        <v>28</v>
      </c>
      <c r="Z776" s="46">
        <v>45</v>
      </c>
      <c r="AA776" s="46">
        <v>20</v>
      </c>
      <c r="AB776" s="46">
        <v>10</v>
      </c>
      <c r="AC776" s="46">
        <v>12</v>
      </c>
      <c r="AD776" s="46">
        <v>26</v>
      </c>
      <c r="AE776" s="46">
        <v>30</v>
      </c>
      <c r="AF776" s="46">
        <v>48</v>
      </c>
      <c r="AG776" s="46">
        <v>31</v>
      </c>
      <c r="AH776" s="46">
        <v>15</v>
      </c>
      <c r="AI776" s="46">
        <v>16</v>
      </c>
      <c r="AJ776" s="46">
        <v>140</v>
      </c>
      <c r="AK776" s="46">
        <v>166</v>
      </c>
      <c r="AL776" s="46">
        <v>109</v>
      </c>
      <c r="AM776" s="46">
        <v>28</v>
      </c>
      <c r="AN776" s="46">
        <v>306</v>
      </c>
      <c r="AO776" s="46" t="s">
        <v>13</v>
      </c>
      <c r="AP776" s="46" t="s">
        <v>48</v>
      </c>
      <c r="AR776" s="46" t="s">
        <v>409</v>
      </c>
      <c r="AV776" s="46" t="s">
        <v>255</v>
      </c>
      <c r="AX776" s="46" t="s">
        <v>65</v>
      </c>
      <c r="BD776" s="46" t="s">
        <v>256</v>
      </c>
      <c r="BE776" s="46" t="b">
        <v>1</v>
      </c>
      <c r="BF776" s="46" t="b">
        <v>1</v>
      </c>
      <c r="BG776" s="46" t="b">
        <v>0</v>
      </c>
      <c r="BH776" s="46" t="b">
        <v>0</v>
      </c>
      <c r="BI776" s="46" t="b">
        <v>0</v>
      </c>
      <c r="BJ776" s="46" t="b">
        <v>0</v>
      </c>
      <c r="BK776" s="46" t="b">
        <v>0</v>
      </c>
      <c r="BL776" s="46" t="b">
        <v>0</v>
      </c>
      <c r="BM776" s="46" t="b">
        <v>0</v>
      </c>
      <c r="BO776" s="46" t="b">
        <v>0</v>
      </c>
      <c r="BP776" s="46" t="s">
        <v>237</v>
      </c>
      <c r="BQ776" s="46" t="s">
        <v>242</v>
      </c>
      <c r="BR776" s="46" t="s">
        <v>238</v>
      </c>
      <c r="BS776" s="46" t="s">
        <v>841</v>
      </c>
      <c r="BT776" s="46" t="s">
        <v>57</v>
      </c>
      <c r="BU776" s="46" t="s">
        <v>987</v>
      </c>
      <c r="BV776" s="46" t="s">
        <v>99</v>
      </c>
      <c r="BX776" s="46" t="s">
        <v>2909</v>
      </c>
      <c r="BY776" s="46" t="s">
        <v>2910</v>
      </c>
      <c r="CA776" s="46" t="s">
        <v>2911</v>
      </c>
      <c r="CB776" s="46" t="s">
        <v>2909</v>
      </c>
      <c r="CC776" s="46" t="s">
        <v>2909</v>
      </c>
      <c r="CD776" s="46" t="s">
        <v>237</v>
      </c>
      <c r="CU776" s="46" t="s">
        <v>264</v>
      </c>
      <c r="DA776" s="46" t="s">
        <v>246</v>
      </c>
      <c r="DB776" s="46" t="s">
        <v>245</v>
      </c>
      <c r="DC776" s="46" t="s">
        <v>245</v>
      </c>
      <c r="DD776" s="46" t="s">
        <v>246</v>
      </c>
      <c r="DE776" s="46" t="s">
        <v>245</v>
      </c>
      <c r="DF776" s="46" t="s">
        <v>245</v>
      </c>
      <c r="DG776" s="46" t="s">
        <v>246</v>
      </c>
      <c r="DH776" s="46" t="s">
        <v>247</v>
      </c>
      <c r="DK776" s="46" t="b">
        <f>vw_ET_Dataset_Public[[#This Row],[Event Location:  State PCODE]]=vw_ET_Dataset_Public[[#This Row],[Arrival from: Admin 1 PCODE]]</f>
        <v>1</v>
      </c>
      <c r="DL776" s="46" t="b">
        <f>vw_ET_Dataset_Public[[#This Row],[Event Location:  County PCODE]]=vw_ET_Dataset_Public[[#This Row],[Arrival from: Admin 2 PCODE]]</f>
        <v>1</v>
      </c>
      <c r="DM776" s="46" t="b">
        <f>vw_ET_Dataset_Public[[#This Row],[Event Location:  Payam PCODE]]=vw_ET_Dataset_Public[[#This Row],[Arrival from: Admin 3 PCODE]]</f>
        <v>1</v>
      </c>
      <c r="DN776" s="46" t="s">
        <v>3390</v>
      </c>
    </row>
    <row r="777" spans="1:118" x14ac:dyDescent="0.35">
      <c r="A777" s="46" t="s">
        <v>2979</v>
      </c>
      <c r="B777" s="47">
        <v>44526</v>
      </c>
      <c r="C777" s="47">
        <v>44505</v>
      </c>
      <c r="D777" s="47">
        <v>44526</v>
      </c>
      <c r="E777" s="46" t="s">
        <v>1626</v>
      </c>
      <c r="F777" s="46" t="s">
        <v>111</v>
      </c>
      <c r="G777" s="46" t="s">
        <v>1652</v>
      </c>
      <c r="H777" s="46" t="s">
        <v>1649</v>
      </c>
      <c r="I777" s="46" t="s">
        <v>1653</v>
      </c>
      <c r="J777" s="46" t="s">
        <v>1650</v>
      </c>
      <c r="K777" s="46" t="s">
        <v>1878</v>
      </c>
      <c r="L777" s="46" t="s">
        <v>1879</v>
      </c>
      <c r="M777" s="46">
        <v>8.1783103940000004</v>
      </c>
      <c r="N777" s="46">
        <v>28.64909935</v>
      </c>
      <c r="O777" s="46" t="s">
        <v>232</v>
      </c>
      <c r="P777" s="46" t="s">
        <v>271</v>
      </c>
      <c r="Q777" s="46" t="s">
        <v>24</v>
      </c>
      <c r="R777" s="46" t="b">
        <v>1</v>
      </c>
      <c r="S777" s="46" t="b">
        <v>0</v>
      </c>
      <c r="T777" s="46" t="b">
        <v>0</v>
      </c>
      <c r="U777" s="46" t="b">
        <v>0</v>
      </c>
      <c r="V777" s="46">
        <v>57</v>
      </c>
      <c r="W777" s="46">
        <v>285</v>
      </c>
      <c r="X777" s="46">
        <v>11</v>
      </c>
      <c r="Y777" s="46">
        <v>18</v>
      </c>
      <c r="Z777" s="46">
        <v>32</v>
      </c>
      <c r="AA777" s="46">
        <v>25</v>
      </c>
      <c r="AB777" s="46">
        <v>27</v>
      </c>
      <c r="AC777" s="46">
        <v>10</v>
      </c>
      <c r="AD777" s="46">
        <v>13</v>
      </c>
      <c r="AE777" s="46">
        <v>24</v>
      </c>
      <c r="AF777" s="46">
        <v>41</v>
      </c>
      <c r="AG777" s="46">
        <v>32</v>
      </c>
      <c r="AH777" s="46">
        <v>34</v>
      </c>
      <c r="AI777" s="46">
        <v>18</v>
      </c>
      <c r="AJ777" s="46">
        <v>123</v>
      </c>
      <c r="AK777" s="46">
        <v>162</v>
      </c>
      <c r="AL777" s="46">
        <v>66</v>
      </c>
      <c r="AM777" s="46">
        <v>28</v>
      </c>
      <c r="AN777" s="46">
        <v>285</v>
      </c>
      <c r="AP777" s="46" t="s">
        <v>48</v>
      </c>
      <c r="AR777" s="46" t="s">
        <v>272</v>
      </c>
      <c r="AS777" s="46" t="b">
        <v>0</v>
      </c>
      <c r="AT777" s="46" t="b">
        <v>1</v>
      </c>
      <c r="AU777" s="46" t="b">
        <v>0</v>
      </c>
      <c r="AV777" s="46" t="s">
        <v>255</v>
      </c>
      <c r="AX777" s="46" t="s">
        <v>305</v>
      </c>
      <c r="BD777" s="46" t="s">
        <v>256</v>
      </c>
      <c r="BE777" s="46" t="b">
        <v>0</v>
      </c>
      <c r="BF777" s="46" t="b">
        <v>1</v>
      </c>
      <c r="BG777" s="46" t="b">
        <v>0</v>
      </c>
      <c r="BH777" s="46" t="b">
        <v>0</v>
      </c>
      <c r="BI777" s="46" t="b">
        <v>0</v>
      </c>
      <c r="BJ777" s="46" t="b">
        <v>0</v>
      </c>
      <c r="BK777" s="46" t="b">
        <v>0</v>
      </c>
      <c r="BL777" s="46" t="b">
        <v>0</v>
      </c>
      <c r="BM777" s="46" t="b">
        <v>0</v>
      </c>
      <c r="BO777" s="46" t="b">
        <v>0</v>
      </c>
      <c r="BP777" s="46" t="s">
        <v>237</v>
      </c>
      <c r="BQ777" s="46" t="s">
        <v>242</v>
      </c>
      <c r="BR777" s="46" t="s">
        <v>238</v>
      </c>
      <c r="BS777" s="46" t="s">
        <v>1626</v>
      </c>
      <c r="BT777" s="46" t="s">
        <v>111</v>
      </c>
      <c r="BU777" s="46" t="s">
        <v>1652</v>
      </c>
      <c r="BV777" s="46" t="s">
        <v>1649</v>
      </c>
      <c r="BX777" s="46" t="s">
        <v>1650</v>
      </c>
      <c r="BY777" s="46" t="s">
        <v>1653</v>
      </c>
      <c r="CA777" s="46" t="s">
        <v>244</v>
      </c>
      <c r="CB777" s="46" t="s">
        <v>240</v>
      </c>
      <c r="CC777" s="46" t="s">
        <v>2980</v>
      </c>
      <c r="CU777" s="46" t="s">
        <v>237</v>
      </c>
      <c r="DA777" s="46" t="s">
        <v>245</v>
      </c>
      <c r="DB777" s="46" t="s">
        <v>245</v>
      </c>
      <c r="DC777" s="46" t="s">
        <v>245</v>
      </c>
      <c r="DD777" s="46" t="s">
        <v>246</v>
      </c>
      <c r="DE777" s="46" t="s">
        <v>265</v>
      </c>
      <c r="DF777" s="46" t="s">
        <v>245</v>
      </c>
      <c r="DG777" s="46" t="s">
        <v>246</v>
      </c>
      <c r="DH777" s="46" t="s">
        <v>247</v>
      </c>
      <c r="DK777" s="46" t="b">
        <f>vw_ET_Dataset_Public[[#This Row],[Event Location:  State PCODE]]=vw_ET_Dataset_Public[[#This Row],[Arrival from: Admin 1 PCODE]]</f>
        <v>1</v>
      </c>
      <c r="DL777" s="46" t="b">
        <f>vw_ET_Dataset_Public[[#This Row],[Event Location:  County PCODE]]=vw_ET_Dataset_Public[[#This Row],[Arrival from: Admin 2 PCODE]]</f>
        <v>1</v>
      </c>
      <c r="DM777" s="46" t="b">
        <f>vw_ET_Dataset_Public[[#This Row],[Event Location:  Payam PCODE]]=vw_ET_Dataset_Public[[#This Row],[Arrival from: Admin 3 PCODE]]</f>
        <v>1</v>
      </c>
      <c r="DN777" s="46" t="s">
        <v>3390</v>
      </c>
    </row>
    <row r="778" spans="1:118" x14ac:dyDescent="0.35">
      <c r="A778" s="46" t="s">
        <v>3298</v>
      </c>
      <c r="B778" s="47">
        <v>44527</v>
      </c>
      <c r="C778" s="47">
        <v>44495</v>
      </c>
      <c r="D778" s="47">
        <v>44527</v>
      </c>
      <c r="E778" s="46" t="s">
        <v>1626</v>
      </c>
      <c r="F778" s="46" t="s">
        <v>111</v>
      </c>
      <c r="G778" s="46" t="s">
        <v>1652</v>
      </c>
      <c r="H778" s="46" t="s">
        <v>1649</v>
      </c>
      <c r="I778" s="46" t="s">
        <v>1653</v>
      </c>
      <c r="J778" s="46" t="s">
        <v>1650</v>
      </c>
      <c r="K778" s="46" t="s">
        <v>3299</v>
      </c>
      <c r="L778" s="46" t="s">
        <v>3300</v>
      </c>
      <c r="M778" s="46">
        <v>8.0909420000000001</v>
      </c>
      <c r="N778" s="46">
        <v>28.635000000000002</v>
      </c>
      <c r="O778" s="46" t="s">
        <v>253</v>
      </c>
      <c r="P778" s="46" t="s">
        <v>271</v>
      </c>
      <c r="Q778" s="46" t="s">
        <v>6</v>
      </c>
      <c r="R778" s="46" t="b">
        <v>1</v>
      </c>
      <c r="V778" s="46">
        <v>54</v>
      </c>
      <c r="W778" s="46">
        <v>292</v>
      </c>
      <c r="X778" s="46">
        <v>14</v>
      </c>
      <c r="Y778" s="46">
        <v>21</v>
      </c>
      <c r="Z778" s="46">
        <v>28</v>
      </c>
      <c r="AA778" s="46">
        <v>32</v>
      </c>
      <c r="AB778" s="46">
        <v>12</v>
      </c>
      <c r="AC778" s="46">
        <v>6</v>
      </c>
      <c r="AD778" s="46">
        <v>19</v>
      </c>
      <c r="AE778" s="46">
        <v>27</v>
      </c>
      <c r="AF778" s="46">
        <v>41</v>
      </c>
      <c r="AG778" s="46">
        <v>53</v>
      </c>
      <c r="AH778" s="46">
        <v>21</v>
      </c>
      <c r="AI778" s="46">
        <v>18</v>
      </c>
      <c r="AJ778" s="46">
        <v>113</v>
      </c>
      <c r="AK778" s="46">
        <v>179</v>
      </c>
      <c r="AL778" s="46">
        <v>81</v>
      </c>
      <c r="AM778" s="46">
        <v>24</v>
      </c>
      <c r="AN778" s="46">
        <v>292</v>
      </c>
      <c r="AO778" s="46" t="s">
        <v>13</v>
      </c>
      <c r="AP778" s="46" t="s">
        <v>48</v>
      </c>
      <c r="AR778" s="46" t="s">
        <v>234</v>
      </c>
      <c r="AV778" s="46" t="s">
        <v>255</v>
      </c>
      <c r="AX778" s="46" t="s">
        <v>29</v>
      </c>
      <c r="AZ778" s="46" t="s">
        <v>273</v>
      </c>
      <c r="BB778" s="46" t="b">
        <v>1</v>
      </c>
      <c r="BD778" s="46" t="s">
        <v>256</v>
      </c>
      <c r="BE778" s="46" t="b">
        <v>1</v>
      </c>
      <c r="BP778" s="46" t="s">
        <v>237</v>
      </c>
      <c r="BQ778" s="46" t="s">
        <v>242</v>
      </c>
      <c r="BR778" s="46" t="s">
        <v>238</v>
      </c>
      <c r="BS778" s="46" t="s">
        <v>1626</v>
      </c>
      <c r="BT778" s="46" t="s">
        <v>111</v>
      </c>
      <c r="BU778" s="46" t="s">
        <v>1652</v>
      </c>
      <c r="BV778" s="46" t="s">
        <v>1649</v>
      </c>
      <c r="BX778" s="46" t="s">
        <v>1650</v>
      </c>
      <c r="BY778" s="46" t="s">
        <v>1653</v>
      </c>
      <c r="CA778" s="46" t="s">
        <v>244</v>
      </c>
      <c r="CB778" s="46" t="s">
        <v>240</v>
      </c>
      <c r="CC778" s="46" t="s">
        <v>3301</v>
      </c>
      <c r="CD778" s="46" t="s">
        <v>237</v>
      </c>
      <c r="CU778" s="46" t="s">
        <v>237</v>
      </c>
      <c r="DA778" s="46" t="s">
        <v>245</v>
      </c>
      <c r="DB778" s="46" t="s">
        <v>245</v>
      </c>
      <c r="DC778" s="46" t="s">
        <v>265</v>
      </c>
      <c r="DD778" s="46" t="s">
        <v>246</v>
      </c>
      <c r="DE778" s="46" t="s">
        <v>265</v>
      </c>
      <c r="DF778" s="46" t="s">
        <v>245</v>
      </c>
      <c r="DG778" s="46" t="s">
        <v>246</v>
      </c>
      <c r="DH778" s="46" t="s">
        <v>247</v>
      </c>
      <c r="DK778" s="46" t="b">
        <f>vw_ET_Dataset_Public[[#This Row],[Event Location:  State PCODE]]=vw_ET_Dataset_Public[[#This Row],[Arrival from: Admin 1 PCODE]]</f>
        <v>1</v>
      </c>
      <c r="DL778" s="46" t="b">
        <f>vw_ET_Dataset_Public[[#This Row],[Event Location:  County PCODE]]=vw_ET_Dataset_Public[[#This Row],[Arrival from: Admin 2 PCODE]]</f>
        <v>1</v>
      </c>
      <c r="DM778" s="46" t="b">
        <f>vw_ET_Dataset_Public[[#This Row],[Event Location:  Payam PCODE]]=vw_ET_Dataset_Public[[#This Row],[Arrival from: Admin 3 PCODE]]</f>
        <v>1</v>
      </c>
      <c r="DN778" s="46" t="s">
        <v>3390</v>
      </c>
    </row>
    <row r="779" spans="1:118" x14ac:dyDescent="0.35">
      <c r="A779" s="46" t="s">
        <v>2983</v>
      </c>
      <c r="B779" s="47">
        <v>44528</v>
      </c>
      <c r="C779" s="47">
        <v>44515</v>
      </c>
      <c r="D779" s="47">
        <v>44528</v>
      </c>
      <c r="E779" s="46" t="s">
        <v>1626</v>
      </c>
      <c r="F779" s="46" t="s">
        <v>111</v>
      </c>
      <c r="G779" s="46" t="s">
        <v>1652</v>
      </c>
      <c r="H779" s="46" t="s">
        <v>1649</v>
      </c>
      <c r="I779" s="46" t="s">
        <v>1653</v>
      </c>
      <c r="J779" s="46" t="s">
        <v>1650</v>
      </c>
      <c r="K779" s="46" t="s">
        <v>1882</v>
      </c>
      <c r="L779" s="46" t="s">
        <v>1883</v>
      </c>
      <c r="M779" s="46">
        <v>8.1459503170000005</v>
      </c>
      <c r="N779" s="46">
        <v>28.538299559999999</v>
      </c>
      <c r="O779" s="46" t="s">
        <v>232</v>
      </c>
      <c r="P779" s="46" t="s">
        <v>271</v>
      </c>
      <c r="Q779" s="46" t="s">
        <v>24</v>
      </c>
      <c r="R779" s="46" t="b">
        <v>1</v>
      </c>
      <c r="S779" s="46" t="b">
        <v>0</v>
      </c>
      <c r="T779" s="46" t="b">
        <v>0</v>
      </c>
      <c r="U779" s="46" t="b">
        <v>0</v>
      </c>
      <c r="V779" s="46">
        <v>58</v>
      </c>
      <c r="W779" s="46">
        <v>232</v>
      </c>
      <c r="X779" s="46">
        <v>7</v>
      </c>
      <c r="Y779" s="46">
        <v>22</v>
      </c>
      <c r="Z779" s="46">
        <v>19</v>
      </c>
      <c r="AA779" s="46">
        <v>21</v>
      </c>
      <c r="AB779" s="46">
        <v>16</v>
      </c>
      <c r="AC779" s="46">
        <v>12</v>
      </c>
      <c r="AD779" s="46">
        <v>12</v>
      </c>
      <c r="AE779" s="46">
        <v>20</v>
      </c>
      <c r="AF779" s="46">
        <v>28</v>
      </c>
      <c r="AG779" s="46">
        <v>30</v>
      </c>
      <c r="AH779" s="46">
        <v>28</v>
      </c>
      <c r="AI779" s="46">
        <v>17</v>
      </c>
      <c r="AJ779" s="46">
        <v>97</v>
      </c>
      <c r="AK779" s="46">
        <v>135</v>
      </c>
      <c r="AL779" s="46">
        <v>61</v>
      </c>
      <c r="AM779" s="46">
        <v>29</v>
      </c>
      <c r="AN779" s="46">
        <v>232</v>
      </c>
      <c r="AP779" s="46" t="s">
        <v>48</v>
      </c>
      <c r="AR779" s="46" t="s">
        <v>409</v>
      </c>
      <c r="AS779" s="46" t="b">
        <v>0</v>
      </c>
      <c r="AT779" s="46" t="b">
        <v>1</v>
      </c>
      <c r="AU779" s="46" t="b">
        <v>0</v>
      </c>
      <c r="AV779" s="46" t="s">
        <v>255</v>
      </c>
      <c r="AX779" s="46" t="s">
        <v>305</v>
      </c>
      <c r="BD779" s="46" t="s">
        <v>256</v>
      </c>
      <c r="BE779" s="46" t="b">
        <v>1</v>
      </c>
      <c r="BF779" s="46" t="b">
        <v>0</v>
      </c>
      <c r="BG779" s="46" t="b">
        <v>0</v>
      </c>
      <c r="BH779" s="46" t="b">
        <v>0</v>
      </c>
      <c r="BI779" s="46" t="b">
        <v>0</v>
      </c>
      <c r="BJ779" s="46" t="b">
        <v>0</v>
      </c>
      <c r="BK779" s="46" t="b">
        <v>0</v>
      </c>
      <c r="BL779" s="46" t="b">
        <v>0</v>
      </c>
      <c r="BM779" s="46" t="b">
        <v>0</v>
      </c>
      <c r="BO779" s="46" t="b">
        <v>0</v>
      </c>
      <c r="BP779" s="46" t="s">
        <v>237</v>
      </c>
      <c r="BQ779" s="46" t="s">
        <v>242</v>
      </c>
      <c r="BR779" s="46" t="s">
        <v>238</v>
      </c>
      <c r="BS779" s="46" t="s">
        <v>1626</v>
      </c>
      <c r="BT779" s="46" t="s">
        <v>111</v>
      </c>
      <c r="BU779" s="46" t="s">
        <v>1652</v>
      </c>
      <c r="BV779" s="46" t="s">
        <v>1649</v>
      </c>
      <c r="BX779" s="46" t="s">
        <v>1650</v>
      </c>
      <c r="BY779" s="46" t="s">
        <v>1653</v>
      </c>
      <c r="CA779" s="46" t="s">
        <v>244</v>
      </c>
      <c r="CB779" s="46" t="s">
        <v>240</v>
      </c>
      <c r="CC779" s="46" t="s">
        <v>2984</v>
      </c>
      <c r="CU779" s="46" t="s">
        <v>237</v>
      </c>
      <c r="DA779" s="46" t="s">
        <v>245</v>
      </c>
      <c r="DB779" s="46" t="s">
        <v>245</v>
      </c>
      <c r="DC779" s="46" t="s">
        <v>265</v>
      </c>
      <c r="DD779" s="46" t="s">
        <v>265</v>
      </c>
      <c r="DE779" s="46" t="s">
        <v>245</v>
      </c>
      <c r="DF779" s="46" t="s">
        <v>246</v>
      </c>
      <c r="DG779" s="46" t="s">
        <v>245</v>
      </c>
      <c r="DH779" s="46" t="s">
        <v>247</v>
      </c>
      <c r="DK779" s="46" t="b">
        <f>vw_ET_Dataset_Public[[#This Row],[Event Location:  State PCODE]]=vw_ET_Dataset_Public[[#This Row],[Arrival from: Admin 1 PCODE]]</f>
        <v>1</v>
      </c>
      <c r="DL779" s="46" t="b">
        <f>vw_ET_Dataset_Public[[#This Row],[Event Location:  County PCODE]]=vw_ET_Dataset_Public[[#This Row],[Arrival from: Admin 2 PCODE]]</f>
        <v>1</v>
      </c>
      <c r="DM779" s="46" t="b">
        <f>vw_ET_Dataset_Public[[#This Row],[Event Location:  Payam PCODE]]=vw_ET_Dataset_Public[[#This Row],[Arrival from: Admin 3 PCODE]]</f>
        <v>1</v>
      </c>
      <c r="DN779" s="46" t="s">
        <v>3390</v>
      </c>
    </row>
    <row r="780" spans="1:118" x14ac:dyDescent="0.35">
      <c r="A780" s="46" t="s">
        <v>2997</v>
      </c>
      <c r="B780" s="47">
        <v>44528</v>
      </c>
      <c r="C780" s="47">
        <v>44515</v>
      </c>
      <c r="D780" s="47">
        <v>44528</v>
      </c>
      <c r="E780" s="46" t="s">
        <v>1626</v>
      </c>
      <c r="F780" s="46" t="s">
        <v>111</v>
      </c>
      <c r="G780" s="46" t="s">
        <v>1652</v>
      </c>
      <c r="H780" s="46" t="s">
        <v>1649</v>
      </c>
      <c r="I780" s="46" t="s">
        <v>1653</v>
      </c>
      <c r="J780" s="46" t="s">
        <v>1650</v>
      </c>
      <c r="K780" s="46" t="s">
        <v>1874</v>
      </c>
      <c r="L780" s="46" t="s">
        <v>1650</v>
      </c>
      <c r="M780" s="46">
        <v>8.1869802479999993</v>
      </c>
      <c r="N780" s="46">
        <v>28.737199780000001</v>
      </c>
      <c r="O780" s="46" t="s">
        <v>232</v>
      </c>
      <c r="P780" s="46" t="s">
        <v>271</v>
      </c>
      <c r="Q780" s="46" t="s">
        <v>24</v>
      </c>
      <c r="R780" s="46" t="b">
        <v>1</v>
      </c>
      <c r="S780" s="46" t="b">
        <v>1</v>
      </c>
      <c r="V780" s="46">
        <v>87</v>
      </c>
      <c r="W780" s="46">
        <v>392</v>
      </c>
      <c r="X780" s="46">
        <v>19</v>
      </c>
      <c r="Y780" s="46">
        <v>34</v>
      </c>
      <c r="Z780" s="46">
        <v>40</v>
      </c>
      <c r="AA780" s="46">
        <v>26</v>
      </c>
      <c r="AB780" s="46">
        <v>31</v>
      </c>
      <c r="AC780" s="46">
        <v>14</v>
      </c>
      <c r="AD780" s="46">
        <v>22</v>
      </c>
      <c r="AE780" s="46">
        <v>39</v>
      </c>
      <c r="AF780" s="46">
        <v>54</v>
      </c>
      <c r="AG780" s="46">
        <v>53</v>
      </c>
      <c r="AH780" s="46">
        <v>39</v>
      </c>
      <c r="AI780" s="46">
        <v>21</v>
      </c>
      <c r="AJ780" s="46">
        <v>164</v>
      </c>
      <c r="AK780" s="46">
        <v>228</v>
      </c>
      <c r="AL780" s="46">
        <v>114</v>
      </c>
      <c r="AM780" s="46">
        <v>35</v>
      </c>
      <c r="AN780" s="46">
        <v>392</v>
      </c>
      <c r="AP780" s="46" t="s">
        <v>48</v>
      </c>
      <c r="AR780" s="46" t="s">
        <v>234</v>
      </c>
      <c r="AT780" s="46" t="b">
        <v>1</v>
      </c>
      <c r="AV780" s="46" t="s">
        <v>255</v>
      </c>
      <c r="AX780" s="46" t="s">
        <v>305</v>
      </c>
      <c r="BD780" s="46" t="s">
        <v>256</v>
      </c>
      <c r="BL780" s="46" t="b">
        <v>1</v>
      </c>
      <c r="BP780" s="46" t="s">
        <v>237</v>
      </c>
      <c r="BQ780" s="46" t="s">
        <v>242</v>
      </c>
      <c r="BR780" s="46" t="s">
        <v>238</v>
      </c>
      <c r="BS780" s="46" t="s">
        <v>1626</v>
      </c>
      <c r="BT780" s="46" t="s">
        <v>111</v>
      </c>
      <c r="BU780" s="46" t="s">
        <v>1652</v>
      </c>
      <c r="BV780" s="46" t="s">
        <v>1649</v>
      </c>
      <c r="BX780" s="46" t="s">
        <v>1650</v>
      </c>
      <c r="BY780" s="46" t="s">
        <v>1653</v>
      </c>
      <c r="CA780" s="46" t="s">
        <v>244</v>
      </c>
      <c r="CB780" s="46" t="s">
        <v>240</v>
      </c>
      <c r="CC780" s="46" t="s">
        <v>2998</v>
      </c>
      <c r="CU780" s="46" t="s">
        <v>237</v>
      </c>
      <c r="DA780" s="46" t="s">
        <v>245</v>
      </c>
      <c r="DB780" s="46" t="s">
        <v>246</v>
      </c>
      <c r="DC780" s="46" t="s">
        <v>245</v>
      </c>
      <c r="DD780" s="46" t="s">
        <v>246</v>
      </c>
      <c r="DE780" s="46" t="s">
        <v>246</v>
      </c>
      <c r="DF780" s="46" t="s">
        <v>265</v>
      </c>
      <c r="DG780" s="46" t="s">
        <v>265</v>
      </c>
      <c r="DH780" s="46" t="s">
        <v>247</v>
      </c>
      <c r="DK780" s="46" t="b">
        <f>vw_ET_Dataset_Public[[#This Row],[Event Location:  State PCODE]]=vw_ET_Dataset_Public[[#This Row],[Arrival from: Admin 1 PCODE]]</f>
        <v>1</v>
      </c>
      <c r="DL780" s="46" t="b">
        <f>vw_ET_Dataset_Public[[#This Row],[Event Location:  County PCODE]]=vw_ET_Dataset_Public[[#This Row],[Arrival from: Admin 2 PCODE]]</f>
        <v>1</v>
      </c>
      <c r="DM780" s="46" t="b">
        <f>vw_ET_Dataset_Public[[#This Row],[Event Location:  Payam PCODE]]=vw_ET_Dataset_Public[[#This Row],[Arrival from: Admin 3 PCODE]]</f>
        <v>1</v>
      </c>
      <c r="DN780" s="46" t="s">
        <v>3390</v>
      </c>
    </row>
    <row r="781" spans="1:118" x14ac:dyDescent="0.35">
      <c r="A781" s="46" t="s">
        <v>2987</v>
      </c>
      <c r="B781" s="47">
        <v>44528</v>
      </c>
      <c r="C781" s="47">
        <v>44515</v>
      </c>
      <c r="D781" s="47">
        <v>44528</v>
      </c>
      <c r="E781" s="46" t="s">
        <v>1626</v>
      </c>
      <c r="F781" s="46" t="s">
        <v>111</v>
      </c>
      <c r="G781" s="46" t="s">
        <v>1652</v>
      </c>
      <c r="H781" s="46" t="s">
        <v>1649</v>
      </c>
      <c r="I781" s="46" t="s">
        <v>1653</v>
      </c>
      <c r="J781" s="46" t="s">
        <v>1650</v>
      </c>
      <c r="K781" s="46" t="s">
        <v>3296</v>
      </c>
      <c r="L781" s="46" t="s">
        <v>3297</v>
      </c>
      <c r="M781" s="46">
        <v>8.0579999999999998</v>
      </c>
      <c r="N781" s="46">
        <v>28.57</v>
      </c>
      <c r="O781" s="46" t="s">
        <v>232</v>
      </c>
      <c r="P781" s="46" t="s">
        <v>271</v>
      </c>
      <c r="Q781" s="46" t="s">
        <v>24</v>
      </c>
      <c r="R781" s="46" t="b">
        <v>1</v>
      </c>
      <c r="V781" s="46">
        <v>62</v>
      </c>
      <c r="W781" s="46">
        <v>322</v>
      </c>
      <c r="X781" s="46">
        <v>21</v>
      </c>
      <c r="Y781" s="46">
        <v>26</v>
      </c>
      <c r="Z781" s="46">
        <v>29</v>
      </c>
      <c r="AA781" s="46">
        <v>34</v>
      </c>
      <c r="AB781" s="46">
        <v>18</v>
      </c>
      <c r="AC781" s="46">
        <v>11</v>
      </c>
      <c r="AD781" s="46">
        <v>24</v>
      </c>
      <c r="AE781" s="46">
        <v>35</v>
      </c>
      <c r="AF781" s="46">
        <v>43</v>
      </c>
      <c r="AG781" s="46">
        <v>49</v>
      </c>
      <c r="AH781" s="46">
        <v>17</v>
      </c>
      <c r="AI781" s="46">
        <v>15</v>
      </c>
      <c r="AJ781" s="46">
        <v>139</v>
      </c>
      <c r="AK781" s="46">
        <v>183</v>
      </c>
      <c r="AL781" s="46">
        <v>106</v>
      </c>
      <c r="AM781" s="46">
        <v>26</v>
      </c>
      <c r="AN781" s="46">
        <v>322</v>
      </c>
      <c r="AP781" s="46" t="s">
        <v>48</v>
      </c>
      <c r="AR781" s="46" t="s">
        <v>409</v>
      </c>
      <c r="AT781" s="46" t="b">
        <v>1</v>
      </c>
      <c r="AV781" s="46" t="s">
        <v>255</v>
      </c>
      <c r="AX781" s="46" t="s">
        <v>305</v>
      </c>
      <c r="BD781" s="46" t="s">
        <v>256</v>
      </c>
      <c r="BE781" s="46" t="b">
        <v>1</v>
      </c>
      <c r="BP781" s="46" t="s">
        <v>237</v>
      </c>
      <c r="BQ781" s="46" t="s">
        <v>242</v>
      </c>
      <c r="BR781" s="46" t="s">
        <v>238</v>
      </c>
      <c r="BS781" s="46" t="s">
        <v>1626</v>
      </c>
      <c r="BT781" s="46" t="s">
        <v>111</v>
      </c>
      <c r="BU781" s="46" t="s">
        <v>1652</v>
      </c>
      <c r="BV781" s="46" t="s">
        <v>1649</v>
      </c>
      <c r="BX781" s="46" t="s">
        <v>1650</v>
      </c>
      <c r="BY781" s="46" t="s">
        <v>1653</v>
      </c>
      <c r="CA781" s="46" t="s">
        <v>244</v>
      </c>
      <c r="CB781" s="46" t="s">
        <v>240</v>
      </c>
      <c r="CC781" s="46" t="s">
        <v>2988</v>
      </c>
      <c r="CU781" s="46" t="s">
        <v>237</v>
      </c>
      <c r="DA781" s="46" t="s">
        <v>245</v>
      </c>
      <c r="DB781" s="46" t="s">
        <v>246</v>
      </c>
      <c r="DC781" s="46" t="s">
        <v>245</v>
      </c>
      <c r="DD781" s="46" t="s">
        <v>265</v>
      </c>
      <c r="DE781" s="46" t="s">
        <v>246</v>
      </c>
      <c r="DF781" s="46" t="s">
        <v>265</v>
      </c>
      <c r="DG781" s="46" t="s">
        <v>265</v>
      </c>
      <c r="DH781" s="46" t="s">
        <v>247</v>
      </c>
      <c r="DK781" s="46" t="b">
        <f>vw_ET_Dataset_Public[[#This Row],[Event Location:  State PCODE]]=vw_ET_Dataset_Public[[#This Row],[Arrival from: Admin 1 PCODE]]</f>
        <v>1</v>
      </c>
      <c r="DL781" s="46" t="b">
        <f>vw_ET_Dataset_Public[[#This Row],[Event Location:  County PCODE]]=vw_ET_Dataset_Public[[#This Row],[Arrival from: Admin 2 PCODE]]</f>
        <v>1</v>
      </c>
      <c r="DM781" s="46" t="b">
        <f>vw_ET_Dataset_Public[[#This Row],[Event Location:  Payam PCODE]]=vw_ET_Dataset_Public[[#This Row],[Arrival from: Admin 3 PCODE]]</f>
        <v>1</v>
      </c>
      <c r="DN781" s="46" t="s">
        <v>3390</v>
      </c>
    </row>
    <row r="782" spans="1:118" x14ac:dyDescent="0.35">
      <c r="A782" s="46" t="s">
        <v>2989</v>
      </c>
      <c r="B782" s="47">
        <v>44528</v>
      </c>
      <c r="C782" s="47">
        <v>44515</v>
      </c>
      <c r="D782" s="47">
        <v>44528</v>
      </c>
      <c r="E782" s="46" t="s">
        <v>1626</v>
      </c>
      <c r="F782" s="46" t="s">
        <v>111</v>
      </c>
      <c r="G782" s="46" t="s">
        <v>1652</v>
      </c>
      <c r="H782" s="46" t="s">
        <v>1649</v>
      </c>
      <c r="I782" s="46" t="s">
        <v>1653</v>
      </c>
      <c r="J782" s="46" t="s">
        <v>1650</v>
      </c>
      <c r="K782" s="46" t="s">
        <v>3294</v>
      </c>
      <c r="L782" s="46" t="s">
        <v>2992</v>
      </c>
      <c r="M782" s="46">
        <v>7.9930000000000003</v>
      </c>
      <c r="N782" s="46">
        <v>28.498000000000001</v>
      </c>
      <c r="O782" s="46" t="s">
        <v>232</v>
      </c>
      <c r="P782" s="46" t="s">
        <v>271</v>
      </c>
      <c r="Q782" s="46" t="s">
        <v>24</v>
      </c>
      <c r="R782" s="46" t="b">
        <v>1</v>
      </c>
      <c r="V782" s="46">
        <v>50</v>
      </c>
      <c r="W782" s="46">
        <v>250</v>
      </c>
      <c r="X782" s="46">
        <v>12</v>
      </c>
      <c r="Y782" s="46">
        <v>23</v>
      </c>
      <c r="Z782" s="46">
        <v>26</v>
      </c>
      <c r="AA782" s="46">
        <v>24</v>
      </c>
      <c r="AB782" s="46">
        <v>20</v>
      </c>
      <c r="AC782" s="46">
        <v>8</v>
      </c>
      <c r="AD782" s="46">
        <v>18</v>
      </c>
      <c r="AE782" s="46">
        <v>26</v>
      </c>
      <c r="AF782" s="46">
        <v>31</v>
      </c>
      <c r="AG782" s="46">
        <v>28</v>
      </c>
      <c r="AH782" s="46">
        <v>23</v>
      </c>
      <c r="AI782" s="46">
        <v>11</v>
      </c>
      <c r="AJ782" s="46">
        <v>113</v>
      </c>
      <c r="AK782" s="46">
        <v>137</v>
      </c>
      <c r="AL782" s="46">
        <v>79</v>
      </c>
      <c r="AM782" s="46">
        <v>19</v>
      </c>
      <c r="AN782" s="46">
        <v>250</v>
      </c>
      <c r="AP782" s="46" t="s">
        <v>48</v>
      </c>
      <c r="AR782" s="46" t="s">
        <v>409</v>
      </c>
      <c r="AT782" s="46" t="b">
        <v>1</v>
      </c>
      <c r="AV782" s="46" t="s">
        <v>255</v>
      </c>
      <c r="AX782" s="46" t="s">
        <v>305</v>
      </c>
      <c r="BD782" s="46" t="s">
        <v>256</v>
      </c>
      <c r="BE782" s="46" t="b">
        <v>1</v>
      </c>
      <c r="BP782" s="46" t="s">
        <v>237</v>
      </c>
      <c r="BQ782" s="46" t="s">
        <v>242</v>
      </c>
      <c r="BR782" s="46" t="s">
        <v>238</v>
      </c>
      <c r="BS782" s="46" t="s">
        <v>1626</v>
      </c>
      <c r="BT782" s="46" t="s">
        <v>111</v>
      </c>
      <c r="BU782" s="46" t="s">
        <v>1652</v>
      </c>
      <c r="BV782" s="46" t="s">
        <v>1649</v>
      </c>
      <c r="BX782" s="46" t="s">
        <v>1650</v>
      </c>
      <c r="BY782" s="46" t="s">
        <v>1653</v>
      </c>
      <c r="CA782" s="46" t="s">
        <v>244</v>
      </c>
      <c r="CB782" s="46" t="s">
        <v>240</v>
      </c>
      <c r="CC782" s="46" t="s">
        <v>2990</v>
      </c>
      <c r="CU782" s="46" t="s">
        <v>237</v>
      </c>
      <c r="DA782" s="46" t="s">
        <v>245</v>
      </c>
      <c r="DB782" s="46" t="s">
        <v>245</v>
      </c>
      <c r="DC782" s="46" t="s">
        <v>265</v>
      </c>
      <c r="DD782" s="46" t="s">
        <v>245</v>
      </c>
      <c r="DE782" s="46" t="s">
        <v>265</v>
      </c>
      <c r="DF782" s="46" t="s">
        <v>246</v>
      </c>
      <c r="DG782" s="46" t="s">
        <v>245</v>
      </c>
      <c r="DH782" s="46" t="s">
        <v>247</v>
      </c>
      <c r="DK782" s="46" t="b">
        <f>vw_ET_Dataset_Public[[#This Row],[Event Location:  State PCODE]]=vw_ET_Dataset_Public[[#This Row],[Arrival from: Admin 1 PCODE]]</f>
        <v>1</v>
      </c>
      <c r="DL782" s="46" t="b">
        <f>vw_ET_Dataset_Public[[#This Row],[Event Location:  County PCODE]]=vw_ET_Dataset_Public[[#This Row],[Arrival from: Admin 2 PCODE]]</f>
        <v>1</v>
      </c>
      <c r="DM782" s="46" t="b">
        <f>vw_ET_Dataset_Public[[#This Row],[Event Location:  Payam PCODE]]=vw_ET_Dataset_Public[[#This Row],[Arrival from: Admin 3 PCODE]]</f>
        <v>1</v>
      </c>
      <c r="DN782" s="46" t="s">
        <v>3390</v>
      </c>
    </row>
    <row r="783" spans="1:118" x14ac:dyDescent="0.35">
      <c r="A783" s="46" t="s">
        <v>2942</v>
      </c>
      <c r="B783" s="47">
        <v>44528</v>
      </c>
      <c r="C783" s="47">
        <v>44522</v>
      </c>
      <c r="D783" s="47">
        <v>44528</v>
      </c>
      <c r="E783" s="46" t="s">
        <v>841</v>
      </c>
      <c r="F783" s="46" t="s">
        <v>57</v>
      </c>
      <c r="G783" s="46" t="s">
        <v>1321</v>
      </c>
      <c r="H783" s="46" t="s">
        <v>98</v>
      </c>
      <c r="I783" s="46" t="s">
        <v>1403</v>
      </c>
      <c r="J783" s="46" t="s">
        <v>98</v>
      </c>
      <c r="K783" s="46" t="s">
        <v>1404</v>
      </c>
      <c r="L783" s="46" t="s">
        <v>1402</v>
      </c>
      <c r="M783" s="46">
        <v>9.2894232999999993</v>
      </c>
      <c r="N783" s="46">
        <v>29.789508399999999</v>
      </c>
      <c r="O783" s="46" t="s">
        <v>232</v>
      </c>
      <c r="P783" s="46" t="s">
        <v>271</v>
      </c>
      <c r="Q783" s="46" t="s">
        <v>24</v>
      </c>
      <c r="R783" s="46" t="b">
        <v>0</v>
      </c>
      <c r="S783" s="46" t="b">
        <v>0</v>
      </c>
      <c r="T783" s="46" t="b">
        <v>0</v>
      </c>
      <c r="U783" s="46" t="b">
        <v>1</v>
      </c>
      <c r="V783" s="46">
        <v>31</v>
      </c>
      <c r="W783" s="46">
        <v>136</v>
      </c>
      <c r="X783" s="46">
        <v>2</v>
      </c>
      <c r="Y783" s="46">
        <v>5</v>
      </c>
      <c r="Z783" s="46">
        <v>21</v>
      </c>
      <c r="AA783" s="46">
        <v>23</v>
      </c>
      <c r="AB783" s="46">
        <v>8</v>
      </c>
      <c r="AC783" s="46">
        <v>2</v>
      </c>
      <c r="AD783" s="46">
        <v>1</v>
      </c>
      <c r="AE783" s="46">
        <v>3</v>
      </c>
      <c r="AF783" s="46">
        <v>29</v>
      </c>
      <c r="AG783" s="46">
        <v>25</v>
      </c>
      <c r="AH783" s="46">
        <v>12</v>
      </c>
      <c r="AI783" s="46">
        <v>5</v>
      </c>
      <c r="AJ783" s="46">
        <v>61</v>
      </c>
      <c r="AK783" s="46">
        <v>75</v>
      </c>
      <c r="AL783" s="46">
        <v>11</v>
      </c>
      <c r="AM783" s="46">
        <v>7</v>
      </c>
      <c r="AN783" s="46">
        <v>136</v>
      </c>
      <c r="AP783" s="46" t="s">
        <v>48</v>
      </c>
      <c r="AR783" s="46" t="s">
        <v>264</v>
      </c>
      <c r="AS783" s="46" t="b">
        <v>0</v>
      </c>
      <c r="AT783" s="46" t="b">
        <v>1</v>
      </c>
      <c r="AU783" s="46" t="b">
        <v>0</v>
      </c>
      <c r="AV783" s="46" t="s">
        <v>304</v>
      </c>
      <c r="AX783" s="46" t="s">
        <v>2940</v>
      </c>
      <c r="BD783" s="46" t="s">
        <v>237</v>
      </c>
      <c r="BE783" s="46" t="b">
        <v>0</v>
      </c>
      <c r="BF783" s="46" t="b">
        <v>0</v>
      </c>
      <c r="BG783" s="46" t="b">
        <v>0</v>
      </c>
      <c r="BH783" s="46" t="b">
        <v>0</v>
      </c>
      <c r="BI783" s="46" t="b">
        <v>0</v>
      </c>
      <c r="BJ783" s="46" t="b">
        <v>0</v>
      </c>
      <c r="BK783" s="46" t="b">
        <v>0</v>
      </c>
      <c r="BL783" s="46" t="b">
        <v>0</v>
      </c>
      <c r="BM783" s="46" t="b">
        <v>0</v>
      </c>
      <c r="BO783" s="46" t="b">
        <v>0</v>
      </c>
      <c r="BP783" s="46" t="s">
        <v>237</v>
      </c>
      <c r="BQ783" s="46" t="s">
        <v>944</v>
      </c>
      <c r="BR783" s="46" t="s">
        <v>942</v>
      </c>
      <c r="BS783" s="46" t="s">
        <v>2946</v>
      </c>
      <c r="BT783" s="46" t="s">
        <v>2943</v>
      </c>
      <c r="BU783" s="46" t="s">
        <v>2947</v>
      </c>
      <c r="BV783" s="46" t="s">
        <v>2944</v>
      </c>
      <c r="BX783" s="46" t="s">
        <v>352</v>
      </c>
      <c r="BY783" s="46" t="s">
        <v>244</v>
      </c>
      <c r="BZ783" s="46" t="s">
        <v>2945</v>
      </c>
      <c r="CC783" s="46" t="s">
        <v>2945</v>
      </c>
      <c r="CU783" s="46" t="s">
        <v>264</v>
      </c>
      <c r="DA783" s="46" t="s">
        <v>245</v>
      </c>
      <c r="DB783" s="46" t="s">
        <v>245</v>
      </c>
      <c r="DC783" s="46" t="s">
        <v>245</v>
      </c>
      <c r="DD783" s="46" t="s">
        <v>246</v>
      </c>
      <c r="DE783" s="46" t="s">
        <v>245</v>
      </c>
      <c r="DF783" s="46" t="s">
        <v>245</v>
      </c>
      <c r="DG783" s="46" t="s">
        <v>246</v>
      </c>
      <c r="DH783" s="46" t="s">
        <v>247</v>
      </c>
      <c r="DK783" s="46" t="b">
        <f>vw_ET_Dataset_Public[[#This Row],[Event Location:  State PCODE]]=vw_ET_Dataset_Public[[#This Row],[Arrival from: Admin 1 PCODE]]</f>
        <v>0</v>
      </c>
      <c r="DL783" s="46" t="b">
        <f>vw_ET_Dataset_Public[[#This Row],[Event Location:  County PCODE]]=vw_ET_Dataset_Public[[#This Row],[Arrival from: Admin 2 PCODE]]</f>
        <v>0</v>
      </c>
      <c r="DM783" s="46" t="b">
        <f>vw_ET_Dataset_Public[[#This Row],[Event Location:  Payam PCODE]]=vw_ET_Dataset_Public[[#This Row],[Arrival from: Admin 3 PCODE]]</f>
        <v>0</v>
      </c>
      <c r="DN783" s="46" t="s">
        <v>3393</v>
      </c>
    </row>
    <row r="784" spans="1:118" x14ac:dyDescent="0.35">
      <c r="A784" s="46" t="s">
        <v>2981</v>
      </c>
      <c r="B784" s="47">
        <v>44529</v>
      </c>
      <c r="C784" s="47">
        <v>44516</v>
      </c>
      <c r="D784" s="47">
        <v>44529</v>
      </c>
      <c r="E784" s="46" t="s">
        <v>1626</v>
      </c>
      <c r="F784" s="46" t="s">
        <v>111</v>
      </c>
      <c r="G784" s="46" t="s">
        <v>1652</v>
      </c>
      <c r="H784" s="46" t="s">
        <v>1649</v>
      </c>
      <c r="I784" s="46" t="s">
        <v>1653</v>
      </c>
      <c r="J784" s="46" t="s">
        <v>1650</v>
      </c>
      <c r="K784" s="46" t="s">
        <v>1876</v>
      </c>
      <c r="L784" s="46" t="s">
        <v>1875</v>
      </c>
      <c r="M784" s="46">
        <v>8.2100000380000004</v>
      </c>
      <c r="N784" s="46">
        <v>28.770000459999999</v>
      </c>
      <c r="O784" s="46" t="s">
        <v>232</v>
      </c>
      <c r="P784" s="46" t="s">
        <v>271</v>
      </c>
      <c r="Q784" s="46" t="s">
        <v>24</v>
      </c>
      <c r="R784" s="46" t="b">
        <v>1</v>
      </c>
      <c r="S784" s="46" t="b">
        <v>0</v>
      </c>
      <c r="T784" s="46" t="b">
        <v>0</v>
      </c>
      <c r="U784" s="46" t="b">
        <v>0</v>
      </c>
      <c r="V784" s="46">
        <v>56</v>
      </c>
      <c r="W784" s="46">
        <v>252</v>
      </c>
      <c r="X784" s="46">
        <v>6</v>
      </c>
      <c r="Y784" s="46">
        <v>10</v>
      </c>
      <c r="Z784" s="46">
        <v>22</v>
      </c>
      <c r="AA784" s="46">
        <v>32</v>
      </c>
      <c r="AB784" s="46">
        <v>20</v>
      </c>
      <c r="AC784" s="46">
        <v>8</v>
      </c>
      <c r="AD784" s="46">
        <v>11</v>
      </c>
      <c r="AE784" s="46">
        <v>16</v>
      </c>
      <c r="AF784" s="46">
        <v>30</v>
      </c>
      <c r="AG784" s="46">
        <v>30</v>
      </c>
      <c r="AH784" s="46">
        <v>41</v>
      </c>
      <c r="AI784" s="46">
        <v>26</v>
      </c>
      <c r="AJ784" s="46">
        <v>98</v>
      </c>
      <c r="AK784" s="46">
        <v>154</v>
      </c>
      <c r="AL784" s="46">
        <v>43</v>
      </c>
      <c r="AM784" s="46">
        <v>34</v>
      </c>
      <c r="AN784" s="46">
        <v>252</v>
      </c>
      <c r="AP784" s="46" t="s">
        <v>48</v>
      </c>
      <c r="AR784" s="46" t="s">
        <v>409</v>
      </c>
      <c r="AS784" s="46" t="b">
        <v>0</v>
      </c>
      <c r="AT784" s="46" t="b">
        <v>1</v>
      </c>
      <c r="AU784" s="46" t="b">
        <v>0</v>
      </c>
      <c r="AV784" s="46" t="s">
        <v>255</v>
      </c>
      <c r="AX784" s="46" t="s">
        <v>305</v>
      </c>
      <c r="BD784" s="46" t="s">
        <v>256</v>
      </c>
      <c r="BE784" s="46" t="b">
        <v>0</v>
      </c>
      <c r="BF784" s="46" t="b">
        <v>1</v>
      </c>
      <c r="BG784" s="46" t="b">
        <v>0</v>
      </c>
      <c r="BH784" s="46" t="b">
        <v>0</v>
      </c>
      <c r="BI784" s="46" t="b">
        <v>0</v>
      </c>
      <c r="BJ784" s="46" t="b">
        <v>0</v>
      </c>
      <c r="BK784" s="46" t="b">
        <v>0</v>
      </c>
      <c r="BL784" s="46" t="b">
        <v>0</v>
      </c>
      <c r="BM784" s="46" t="b">
        <v>0</v>
      </c>
      <c r="BO784" s="46" t="b">
        <v>0</v>
      </c>
      <c r="BP784" s="46" t="s">
        <v>237</v>
      </c>
      <c r="BQ784" s="46" t="s">
        <v>242</v>
      </c>
      <c r="BR784" s="46" t="s">
        <v>238</v>
      </c>
      <c r="BS784" s="46" t="s">
        <v>1626</v>
      </c>
      <c r="BT784" s="46" t="s">
        <v>111</v>
      </c>
      <c r="BU784" s="46" t="s">
        <v>1652</v>
      </c>
      <c r="BV784" s="46" t="s">
        <v>1649</v>
      </c>
      <c r="BX784" s="46" t="s">
        <v>1650</v>
      </c>
      <c r="BY784" s="46" t="s">
        <v>1653</v>
      </c>
      <c r="CA784" s="46" t="s">
        <v>244</v>
      </c>
      <c r="CB784" s="46" t="s">
        <v>240</v>
      </c>
      <c r="CC784" s="46" t="s">
        <v>2982</v>
      </c>
      <c r="CU784" s="46" t="s">
        <v>237</v>
      </c>
      <c r="DA784" s="46" t="s">
        <v>245</v>
      </c>
      <c r="DB784" s="46" t="s">
        <v>265</v>
      </c>
      <c r="DC784" s="46" t="s">
        <v>245</v>
      </c>
      <c r="DD784" s="46" t="s">
        <v>245</v>
      </c>
      <c r="DE784" s="46" t="s">
        <v>246</v>
      </c>
      <c r="DF784" s="46" t="s">
        <v>265</v>
      </c>
      <c r="DG784" s="46" t="s">
        <v>245</v>
      </c>
      <c r="DH784" s="46" t="s">
        <v>247</v>
      </c>
      <c r="DK784" s="46" t="b">
        <f>vw_ET_Dataset_Public[[#This Row],[Event Location:  State PCODE]]=vw_ET_Dataset_Public[[#This Row],[Arrival from: Admin 1 PCODE]]</f>
        <v>1</v>
      </c>
      <c r="DL784" s="46" t="b">
        <f>vw_ET_Dataset_Public[[#This Row],[Event Location:  County PCODE]]=vw_ET_Dataset_Public[[#This Row],[Arrival from: Admin 2 PCODE]]</f>
        <v>1</v>
      </c>
      <c r="DM784" s="46" t="b">
        <f>vw_ET_Dataset_Public[[#This Row],[Event Location:  Payam PCODE]]=vw_ET_Dataset_Public[[#This Row],[Arrival from: Admin 3 PCODE]]</f>
        <v>1</v>
      </c>
      <c r="DN784" s="46" t="s">
        <v>3390</v>
      </c>
    </row>
    <row r="785" spans="1:118" x14ac:dyDescent="0.35">
      <c r="A785" s="46" t="s">
        <v>2972</v>
      </c>
      <c r="B785" s="47">
        <v>44529</v>
      </c>
      <c r="C785" s="47">
        <v>44516</v>
      </c>
      <c r="D785" s="47">
        <v>44529</v>
      </c>
      <c r="E785" s="46" t="s">
        <v>1626</v>
      </c>
      <c r="F785" s="46" t="s">
        <v>111</v>
      </c>
      <c r="G785" s="46" t="s">
        <v>1652</v>
      </c>
      <c r="H785" s="46" t="s">
        <v>1649</v>
      </c>
      <c r="I785" s="46" t="s">
        <v>1653</v>
      </c>
      <c r="J785" s="46" t="s">
        <v>1650</v>
      </c>
      <c r="K785" s="46" t="s">
        <v>1864</v>
      </c>
      <c r="L785" s="46" t="s">
        <v>1865</v>
      </c>
      <c r="M785" s="46">
        <v>8.1333303449999992</v>
      </c>
      <c r="N785" s="46">
        <v>28.616699220000001</v>
      </c>
      <c r="O785" s="46" t="s">
        <v>232</v>
      </c>
      <c r="P785" s="46" t="s">
        <v>271</v>
      </c>
      <c r="Q785" s="46" t="s">
        <v>24</v>
      </c>
      <c r="R785" s="46" t="b">
        <v>1</v>
      </c>
      <c r="S785" s="46" t="b">
        <v>0</v>
      </c>
      <c r="T785" s="46" t="b">
        <v>0</v>
      </c>
      <c r="U785" s="46" t="b">
        <v>0</v>
      </c>
      <c r="V785" s="46">
        <v>62</v>
      </c>
      <c r="W785" s="46">
        <v>279</v>
      </c>
      <c r="X785" s="46">
        <v>9</v>
      </c>
      <c r="Y785" s="46">
        <v>12</v>
      </c>
      <c r="Z785" s="46">
        <v>31</v>
      </c>
      <c r="AA785" s="46">
        <v>42</v>
      </c>
      <c r="AB785" s="46">
        <v>28</v>
      </c>
      <c r="AC785" s="46">
        <v>12</v>
      </c>
      <c r="AD785" s="46">
        <v>11</v>
      </c>
      <c r="AE785" s="46">
        <v>14</v>
      </c>
      <c r="AF785" s="46">
        <v>37</v>
      </c>
      <c r="AG785" s="46">
        <v>36</v>
      </c>
      <c r="AH785" s="46">
        <v>30</v>
      </c>
      <c r="AI785" s="46">
        <v>17</v>
      </c>
      <c r="AJ785" s="46">
        <v>134</v>
      </c>
      <c r="AK785" s="46">
        <v>145</v>
      </c>
      <c r="AL785" s="46">
        <v>46</v>
      </c>
      <c r="AM785" s="46">
        <v>29</v>
      </c>
      <c r="AN785" s="46">
        <v>279</v>
      </c>
      <c r="AP785" s="46" t="s">
        <v>48</v>
      </c>
      <c r="AR785" s="46" t="s">
        <v>409</v>
      </c>
      <c r="AS785" s="46" t="b">
        <v>0</v>
      </c>
      <c r="AT785" s="46" t="b">
        <v>1</v>
      </c>
      <c r="AU785" s="46" t="b">
        <v>0</v>
      </c>
      <c r="AV785" s="46" t="s">
        <v>255</v>
      </c>
      <c r="AX785" s="46" t="s">
        <v>305</v>
      </c>
      <c r="BD785" s="46" t="s">
        <v>256</v>
      </c>
      <c r="BE785" s="46" t="b">
        <v>0</v>
      </c>
      <c r="BF785" s="46" t="b">
        <v>1</v>
      </c>
      <c r="BG785" s="46" t="b">
        <v>0</v>
      </c>
      <c r="BH785" s="46" t="b">
        <v>0</v>
      </c>
      <c r="BI785" s="46" t="b">
        <v>0</v>
      </c>
      <c r="BJ785" s="46" t="b">
        <v>0</v>
      </c>
      <c r="BK785" s="46" t="b">
        <v>0</v>
      </c>
      <c r="BL785" s="46" t="b">
        <v>0</v>
      </c>
      <c r="BM785" s="46" t="b">
        <v>0</v>
      </c>
      <c r="BO785" s="46" t="b">
        <v>0</v>
      </c>
      <c r="BP785" s="46" t="s">
        <v>237</v>
      </c>
      <c r="BQ785" s="46" t="s">
        <v>242</v>
      </c>
      <c r="BR785" s="46" t="s">
        <v>238</v>
      </c>
      <c r="BS785" s="46" t="s">
        <v>1626</v>
      </c>
      <c r="BT785" s="46" t="s">
        <v>111</v>
      </c>
      <c r="BU785" s="46" t="s">
        <v>1652</v>
      </c>
      <c r="BV785" s="46" t="s">
        <v>1649</v>
      </c>
      <c r="BX785" s="46" t="s">
        <v>1650</v>
      </c>
      <c r="BY785" s="46" t="s">
        <v>1653</v>
      </c>
      <c r="CA785" s="46" t="s">
        <v>244</v>
      </c>
      <c r="CB785" s="46" t="s">
        <v>240</v>
      </c>
      <c r="CC785" s="46" t="s">
        <v>2973</v>
      </c>
      <c r="CU785" s="46" t="s">
        <v>237</v>
      </c>
      <c r="DA785" s="46" t="s">
        <v>245</v>
      </c>
      <c r="DB785" s="46" t="s">
        <v>245</v>
      </c>
      <c r="DC785" s="46" t="s">
        <v>265</v>
      </c>
      <c r="DD785" s="46" t="s">
        <v>265</v>
      </c>
      <c r="DE785" s="46" t="s">
        <v>246</v>
      </c>
      <c r="DF785" s="46" t="s">
        <v>246</v>
      </c>
      <c r="DG785" s="46" t="s">
        <v>246</v>
      </c>
      <c r="DH785" s="46" t="s">
        <v>247</v>
      </c>
      <c r="DK785" s="46" t="b">
        <f>vw_ET_Dataset_Public[[#This Row],[Event Location:  State PCODE]]=vw_ET_Dataset_Public[[#This Row],[Arrival from: Admin 1 PCODE]]</f>
        <v>1</v>
      </c>
      <c r="DL785" s="46" t="b">
        <f>vw_ET_Dataset_Public[[#This Row],[Event Location:  County PCODE]]=vw_ET_Dataset_Public[[#This Row],[Arrival from: Admin 2 PCODE]]</f>
        <v>1</v>
      </c>
      <c r="DM785" s="46" t="b">
        <f>vw_ET_Dataset_Public[[#This Row],[Event Location:  Payam PCODE]]=vw_ET_Dataset_Public[[#This Row],[Arrival from: Admin 3 PCODE]]</f>
        <v>1</v>
      </c>
      <c r="DN785" s="46" t="s">
        <v>3390</v>
      </c>
    </row>
    <row r="786" spans="1:118" x14ac:dyDescent="0.35">
      <c r="A786" s="46" t="s">
        <v>3314</v>
      </c>
      <c r="B786" s="47">
        <v>44530</v>
      </c>
      <c r="C786" s="47">
        <v>44391</v>
      </c>
      <c r="D786" s="47">
        <v>44510</v>
      </c>
      <c r="E786" s="46" t="s">
        <v>2058</v>
      </c>
      <c r="F786" s="46" t="s">
        <v>2055</v>
      </c>
      <c r="G786" s="46" t="s">
        <v>2070</v>
      </c>
      <c r="H786" s="46" t="s">
        <v>2068</v>
      </c>
      <c r="I786" s="46" t="s">
        <v>3316</v>
      </c>
      <c r="J786" s="46" t="s">
        <v>3315</v>
      </c>
      <c r="K786" s="46" t="s">
        <v>3317</v>
      </c>
      <c r="L786" s="46" t="s">
        <v>3318</v>
      </c>
      <c r="M786" s="46">
        <v>7.7108600000000003</v>
      </c>
      <c r="N786" s="46">
        <v>27.970700000000001</v>
      </c>
      <c r="O786" s="46" t="s">
        <v>232</v>
      </c>
      <c r="P786" s="46" t="s">
        <v>302</v>
      </c>
      <c r="Q786" s="46" t="s">
        <v>6</v>
      </c>
      <c r="R786" s="46" t="b">
        <v>1</v>
      </c>
      <c r="S786" s="46" t="b">
        <v>0</v>
      </c>
      <c r="T786" s="46" t="b">
        <v>1</v>
      </c>
      <c r="U786" s="46" t="b">
        <v>1</v>
      </c>
      <c r="V786" s="46">
        <v>44</v>
      </c>
      <c r="W786" s="46">
        <v>99</v>
      </c>
      <c r="X786" s="46">
        <v>2</v>
      </c>
      <c r="Y786" s="46">
        <v>5</v>
      </c>
      <c r="Z786" s="46">
        <v>14</v>
      </c>
      <c r="AA786" s="46">
        <v>15</v>
      </c>
      <c r="AB786" s="46">
        <v>5</v>
      </c>
      <c r="AC786" s="46">
        <v>0</v>
      </c>
      <c r="AD786" s="46">
        <v>3</v>
      </c>
      <c r="AE786" s="46">
        <v>7</v>
      </c>
      <c r="AF786" s="46">
        <v>21</v>
      </c>
      <c r="AG786" s="46">
        <v>20</v>
      </c>
      <c r="AH786" s="46">
        <v>7</v>
      </c>
      <c r="AI786" s="46">
        <v>0</v>
      </c>
      <c r="AJ786" s="46">
        <v>41</v>
      </c>
      <c r="AK786" s="46">
        <v>58</v>
      </c>
      <c r="AL786" s="46">
        <v>17</v>
      </c>
      <c r="AM786" s="46">
        <v>0</v>
      </c>
      <c r="AN786" s="46">
        <v>99</v>
      </c>
      <c r="AO786" s="46" t="s">
        <v>12</v>
      </c>
      <c r="AP786" s="46" t="s">
        <v>48</v>
      </c>
      <c r="AR786" s="46" t="s">
        <v>272</v>
      </c>
      <c r="AV786" s="46" t="s">
        <v>304</v>
      </c>
      <c r="AX786" s="46" t="s">
        <v>29</v>
      </c>
      <c r="AZ786" s="46" t="s">
        <v>906</v>
      </c>
      <c r="BA786" s="46" t="b">
        <v>1</v>
      </c>
      <c r="BB786" s="46" t="b">
        <v>0</v>
      </c>
      <c r="BC786" s="46" t="b">
        <v>0</v>
      </c>
      <c r="BD786" s="46" t="s">
        <v>237</v>
      </c>
      <c r="BE786" s="46" t="b">
        <v>0</v>
      </c>
      <c r="BF786" s="46" t="b">
        <v>0</v>
      </c>
      <c r="BG786" s="46" t="b">
        <v>0</v>
      </c>
      <c r="BH786" s="46" t="b">
        <v>0</v>
      </c>
      <c r="BI786" s="46" t="b">
        <v>0</v>
      </c>
      <c r="BJ786" s="46" t="b">
        <v>0</v>
      </c>
      <c r="BK786" s="46" t="b">
        <v>0</v>
      </c>
      <c r="BL786" s="46" t="b">
        <v>0</v>
      </c>
      <c r="BM786" s="46" t="b">
        <v>0</v>
      </c>
      <c r="BO786" s="46" t="b">
        <v>0</v>
      </c>
      <c r="BP786" s="46" t="s">
        <v>237</v>
      </c>
      <c r="BQ786" s="46" t="s">
        <v>242</v>
      </c>
      <c r="BR786" s="46" t="s">
        <v>238</v>
      </c>
      <c r="BS786" s="46" t="s">
        <v>908</v>
      </c>
      <c r="BT786" s="46" t="s">
        <v>58</v>
      </c>
      <c r="BU786" s="46" t="s">
        <v>909</v>
      </c>
      <c r="BV786" s="46" t="s">
        <v>61</v>
      </c>
      <c r="BX786" s="46" t="s">
        <v>61</v>
      </c>
      <c r="BY786" s="46" t="s">
        <v>910</v>
      </c>
      <c r="CA786" s="46" t="s">
        <v>911</v>
      </c>
      <c r="CB786" s="46" t="s">
        <v>907</v>
      </c>
      <c r="CC786" s="46" t="s">
        <v>61</v>
      </c>
      <c r="CD786" s="46" t="s">
        <v>237</v>
      </c>
      <c r="CU786" s="46" t="s">
        <v>264</v>
      </c>
      <c r="DA786" s="46" t="s">
        <v>245</v>
      </c>
      <c r="DB786" s="46" t="s">
        <v>245</v>
      </c>
      <c r="DC786" s="46" t="s">
        <v>245</v>
      </c>
      <c r="DD786" s="46" t="s">
        <v>265</v>
      </c>
      <c r="DE786" s="46" t="s">
        <v>265</v>
      </c>
      <c r="DF786" s="46" t="s">
        <v>265</v>
      </c>
      <c r="DG786" s="46" t="s">
        <v>246</v>
      </c>
      <c r="DH786" s="46" t="s">
        <v>247</v>
      </c>
      <c r="DK786" s="46" t="b">
        <f>vw_ET_Dataset_Public[[#This Row],[Event Location:  State PCODE]]=vw_ET_Dataset_Public[[#This Row],[Arrival from: Admin 1 PCODE]]</f>
        <v>0</v>
      </c>
      <c r="DL786" s="46" t="b">
        <f>vw_ET_Dataset_Public[[#This Row],[Event Location:  County PCODE]]=vw_ET_Dataset_Public[[#This Row],[Arrival from: Admin 2 PCODE]]</f>
        <v>0</v>
      </c>
      <c r="DM786" s="46" t="b">
        <f>vw_ET_Dataset_Public[[#This Row],[Event Location:  Payam PCODE]]=vw_ET_Dataset_Public[[#This Row],[Arrival from: Admin 3 PCODE]]</f>
        <v>0</v>
      </c>
      <c r="DN786" s="46" t="s">
        <v>3395</v>
      </c>
    </row>
    <row r="787" spans="1:118" x14ac:dyDescent="0.35">
      <c r="A787" s="46" t="s">
        <v>3319</v>
      </c>
      <c r="B787" s="47">
        <v>44530</v>
      </c>
      <c r="C787" s="47">
        <v>44391</v>
      </c>
      <c r="D787" s="47">
        <v>44510</v>
      </c>
      <c r="E787" s="46" t="s">
        <v>2058</v>
      </c>
      <c r="F787" s="46" t="s">
        <v>2055</v>
      </c>
      <c r="G787" s="46" t="s">
        <v>2070</v>
      </c>
      <c r="H787" s="46" t="s">
        <v>2068</v>
      </c>
      <c r="I787" s="46" t="s">
        <v>3316</v>
      </c>
      <c r="J787" s="46" t="s">
        <v>3315</v>
      </c>
      <c r="K787" s="46" t="s">
        <v>3320</v>
      </c>
      <c r="L787" s="46" t="s">
        <v>3321</v>
      </c>
      <c r="M787" s="46">
        <v>7.70716</v>
      </c>
      <c r="N787" s="46">
        <v>27.97016</v>
      </c>
      <c r="O787" s="46" t="s">
        <v>232</v>
      </c>
      <c r="P787" s="46" t="s">
        <v>302</v>
      </c>
      <c r="Q787" s="46" t="s">
        <v>6</v>
      </c>
      <c r="R787" s="46" t="b">
        <v>1</v>
      </c>
      <c r="S787" s="46" t="b">
        <v>0</v>
      </c>
      <c r="T787" s="46" t="b">
        <v>1</v>
      </c>
      <c r="U787" s="46" t="b">
        <v>1</v>
      </c>
      <c r="V787" s="46">
        <v>55</v>
      </c>
      <c r="W787" s="46">
        <v>115</v>
      </c>
      <c r="X787" s="46">
        <v>3</v>
      </c>
      <c r="Y787" s="46">
        <v>6</v>
      </c>
      <c r="Z787" s="46">
        <v>11</v>
      </c>
      <c r="AA787" s="46">
        <v>22</v>
      </c>
      <c r="AB787" s="46">
        <v>8</v>
      </c>
      <c r="AC787" s="46">
        <v>0</v>
      </c>
      <c r="AD787" s="46">
        <v>5</v>
      </c>
      <c r="AE787" s="46">
        <v>9</v>
      </c>
      <c r="AF787" s="46">
        <v>13</v>
      </c>
      <c r="AG787" s="46">
        <v>24</v>
      </c>
      <c r="AH787" s="46">
        <v>12</v>
      </c>
      <c r="AI787" s="46">
        <v>2</v>
      </c>
      <c r="AJ787" s="46">
        <v>50</v>
      </c>
      <c r="AK787" s="46">
        <v>65</v>
      </c>
      <c r="AL787" s="46">
        <v>23</v>
      </c>
      <c r="AM787" s="46">
        <v>2</v>
      </c>
      <c r="AN787" s="46">
        <v>115</v>
      </c>
      <c r="AO787" s="46" t="s">
        <v>12</v>
      </c>
      <c r="AP787" s="46" t="s">
        <v>48</v>
      </c>
      <c r="AR787" s="46" t="s">
        <v>272</v>
      </c>
      <c r="AV787" s="46" t="s">
        <v>304</v>
      </c>
      <c r="AX787" s="46" t="s">
        <v>29</v>
      </c>
      <c r="AZ787" s="46" t="s">
        <v>906</v>
      </c>
      <c r="BA787" s="46" t="b">
        <v>1</v>
      </c>
      <c r="BB787" s="46" t="b">
        <v>0</v>
      </c>
      <c r="BC787" s="46" t="b">
        <v>0</v>
      </c>
      <c r="BD787" s="46" t="s">
        <v>237</v>
      </c>
      <c r="BE787" s="46" t="b">
        <v>0</v>
      </c>
      <c r="BF787" s="46" t="b">
        <v>0</v>
      </c>
      <c r="BG787" s="46" t="b">
        <v>0</v>
      </c>
      <c r="BH787" s="46" t="b">
        <v>0</v>
      </c>
      <c r="BI787" s="46" t="b">
        <v>0</v>
      </c>
      <c r="BJ787" s="46" t="b">
        <v>0</v>
      </c>
      <c r="BK787" s="46" t="b">
        <v>0</v>
      </c>
      <c r="BL787" s="46" t="b">
        <v>0</v>
      </c>
      <c r="BM787" s="46" t="b">
        <v>0</v>
      </c>
      <c r="BO787" s="46" t="b">
        <v>0</v>
      </c>
      <c r="BP787" s="46" t="s">
        <v>237</v>
      </c>
      <c r="BQ787" s="46" t="s">
        <v>242</v>
      </c>
      <c r="BR787" s="46" t="s">
        <v>238</v>
      </c>
      <c r="BS787" s="46" t="s">
        <v>908</v>
      </c>
      <c r="BT787" s="46" t="s">
        <v>58</v>
      </c>
      <c r="BU787" s="46" t="s">
        <v>909</v>
      </c>
      <c r="BV787" s="46" t="s">
        <v>61</v>
      </c>
      <c r="BX787" s="46" t="s">
        <v>61</v>
      </c>
      <c r="BY787" s="46" t="s">
        <v>910</v>
      </c>
      <c r="CA787" s="46" t="s">
        <v>2154</v>
      </c>
      <c r="CB787" s="46" t="s">
        <v>2155</v>
      </c>
      <c r="CC787" s="46" t="s">
        <v>61</v>
      </c>
      <c r="CD787" s="46" t="s">
        <v>237</v>
      </c>
      <c r="CU787" s="46" t="s">
        <v>264</v>
      </c>
      <c r="DA787" s="46" t="s">
        <v>265</v>
      </c>
      <c r="DB787" s="46" t="s">
        <v>245</v>
      </c>
      <c r="DC787" s="46" t="s">
        <v>245</v>
      </c>
      <c r="DD787" s="46" t="s">
        <v>265</v>
      </c>
      <c r="DE787" s="46" t="s">
        <v>265</v>
      </c>
      <c r="DF787" s="46" t="s">
        <v>265</v>
      </c>
      <c r="DG787" s="46" t="s">
        <v>265</v>
      </c>
      <c r="DH787" s="46" t="s">
        <v>247</v>
      </c>
      <c r="DK787" s="46" t="b">
        <f>vw_ET_Dataset_Public[[#This Row],[Event Location:  State PCODE]]=vw_ET_Dataset_Public[[#This Row],[Arrival from: Admin 1 PCODE]]</f>
        <v>0</v>
      </c>
      <c r="DL787" s="46" t="b">
        <f>vw_ET_Dataset_Public[[#This Row],[Event Location:  County PCODE]]=vw_ET_Dataset_Public[[#This Row],[Arrival from: Admin 2 PCODE]]</f>
        <v>0</v>
      </c>
      <c r="DM787" s="46" t="b">
        <f>vw_ET_Dataset_Public[[#This Row],[Event Location:  Payam PCODE]]=vw_ET_Dataset_Public[[#This Row],[Arrival from: Admin 3 PCODE]]</f>
        <v>0</v>
      </c>
      <c r="DN787" s="46" t="s">
        <v>3395</v>
      </c>
    </row>
    <row r="788" spans="1:118" x14ac:dyDescent="0.35">
      <c r="A788" s="46" t="s">
        <v>3338</v>
      </c>
      <c r="B788" s="47">
        <v>44530</v>
      </c>
      <c r="C788" s="47">
        <v>44391</v>
      </c>
      <c r="D788" s="47">
        <v>44510</v>
      </c>
      <c r="E788" s="46" t="s">
        <v>2058</v>
      </c>
      <c r="F788" s="46" t="s">
        <v>2055</v>
      </c>
      <c r="G788" s="46" t="s">
        <v>2070</v>
      </c>
      <c r="H788" s="46" t="s">
        <v>2068</v>
      </c>
      <c r="I788" s="46" t="s">
        <v>2071</v>
      </c>
      <c r="J788" s="46" t="s">
        <v>2069</v>
      </c>
      <c r="K788" s="46" t="s">
        <v>3339</v>
      </c>
      <c r="L788" s="46" t="s">
        <v>3340</v>
      </c>
      <c r="M788" s="46">
        <v>7.6758899999999999</v>
      </c>
      <c r="N788" s="46">
        <v>27.982009999999999</v>
      </c>
      <c r="O788" s="46" t="s">
        <v>232</v>
      </c>
      <c r="P788" s="46" t="s">
        <v>302</v>
      </c>
      <c r="Q788" s="46" t="s">
        <v>6</v>
      </c>
      <c r="R788" s="46" t="b">
        <v>1</v>
      </c>
      <c r="S788" s="46" t="b">
        <v>0</v>
      </c>
      <c r="T788" s="46" t="b">
        <v>1</v>
      </c>
      <c r="U788" s="46" t="b">
        <v>1</v>
      </c>
      <c r="V788" s="46">
        <v>43</v>
      </c>
      <c r="W788" s="46">
        <v>110</v>
      </c>
      <c r="X788" s="46">
        <v>1</v>
      </c>
      <c r="Y788" s="46">
        <v>4</v>
      </c>
      <c r="Z788" s="46">
        <v>11</v>
      </c>
      <c r="AA788" s="46">
        <v>22</v>
      </c>
      <c r="AB788" s="46">
        <v>12</v>
      </c>
      <c r="AC788" s="46">
        <v>0</v>
      </c>
      <c r="AD788" s="46">
        <v>3</v>
      </c>
      <c r="AE788" s="46">
        <v>5</v>
      </c>
      <c r="AF788" s="46">
        <v>13</v>
      </c>
      <c r="AG788" s="46">
        <v>24</v>
      </c>
      <c r="AH788" s="46">
        <v>15</v>
      </c>
      <c r="AI788" s="46">
        <v>0</v>
      </c>
      <c r="AJ788" s="46">
        <v>50</v>
      </c>
      <c r="AK788" s="46">
        <v>60</v>
      </c>
      <c r="AL788" s="46">
        <v>13</v>
      </c>
      <c r="AM788" s="46">
        <v>0</v>
      </c>
      <c r="AN788" s="46">
        <v>110</v>
      </c>
      <c r="AO788" s="46" t="s">
        <v>12</v>
      </c>
      <c r="AP788" s="46" t="s">
        <v>48</v>
      </c>
      <c r="AR788" s="46" t="s">
        <v>272</v>
      </c>
      <c r="AV788" s="46" t="s">
        <v>304</v>
      </c>
      <c r="AX788" s="46" t="s">
        <v>29</v>
      </c>
      <c r="AZ788" s="46" t="s">
        <v>906</v>
      </c>
      <c r="BA788" s="46" t="b">
        <v>1</v>
      </c>
      <c r="BB788" s="46" t="b">
        <v>0</v>
      </c>
      <c r="BC788" s="46" t="b">
        <v>0</v>
      </c>
      <c r="BD788" s="46" t="s">
        <v>237</v>
      </c>
      <c r="BE788" s="46" t="b">
        <v>0</v>
      </c>
      <c r="BF788" s="46" t="b">
        <v>0</v>
      </c>
      <c r="BG788" s="46" t="b">
        <v>0</v>
      </c>
      <c r="BH788" s="46" t="b">
        <v>0</v>
      </c>
      <c r="BI788" s="46" t="b">
        <v>0</v>
      </c>
      <c r="BJ788" s="46" t="b">
        <v>0</v>
      </c>
      <c r="BK788" s="46" t="b">
        <v>0</v>
      </c>
      <c r="BL788" s="46" t="b">
        <v>0</v>
      </c>
      <c r="BM788" s="46" t="b">
        <v>0</v>
      </c>
      <c r="BO788" s="46" t="b">
        <v>0</v>
      </c>
      <c r="BP788" s="46" t="s">
        <v>237</v>
      </c>
      <c r="BQ788" s="46" t="s">
        <v>242</v>
      </c>
      <c r="BR788" s="46" t="s">
        <v>238</v>
      </c>
      <c r="BS788" s="46" t="s">
        <v>908</v>
      </c>
      <c r="BT788" s="46" t="s">
        <v>58</v>
      </c>
      <c r="BU788" s="46" t="s">
        <v>909</v>
      </c>
      <c r="BV788" s="46" t="s">
        <v>61</v>
      </c>
      <c r="BX788" s="46" t="s">
        <v>61</v>
      </c>
      <c r="BY788" s="46" t="s">
        <v>910</v>
      </c>
      <c r="CA788" s="46" t="s">
        <v>3342</v>
      </c>
      <c r="CB788" s="46" t="s">
        <v>3341</v>
      </c>
      <c r="CC788" s="46" t="s">
        <v>61</v>
      </c>
      <c r="CD788" s="46" t="s">
        <v>237</v>
      </c>
      <c r="CU788" s="46" t="s">
        <v>264</v>
      </c>
      <c r="DA788" s="46" t="s">
        <v>245</v>
      </c>
      <c r="DB788" s="46" t="s">
        <v>245</v>
      </c>
      <c r="DC788" s="46" t="s">
        <v>245</v>
      </c>
      <c r="DD788" s="46" t="s">
        <v>265</v>
      </c>
      <c r="DE788" s="46" t="s">
        <v>265</v>
      </c>
      <c r="DF788" s="46" t="s">
        <v>265</v>
      </c>
      <c r="DG788" s="46" t="s">
        <v>265</v>
      </c>
      <c r="DH788" s="46" t="s">
        <v>247</v>
      </c>
      <c r="DK788" s="46" t="b">
        <f>vw_ET_Dataset_Public[[#This Row],[Event Location:  State PCODE]]=vw_ET_Dataset_Public[[#This Row],[Arrival from: Admin 1 PCODE]]</f>
        <v>0</v>
      </c>
      <c r="DL788" s="46" t="b">
        <f>vw_ET_Dataset_Public[[#This Row],[Event Location:  County PCODE]]=vw_ET_Dataset_Public[[#This Row],[Arrival from: Admin 2 PCODE]]</f>
        <v>0</v>
      </c>
      <c r="DM788" s="46" t="b">
        <f>vw_ET_Dataset_Public[[#This Row],[Event Location:  Payam PCODE]]=vw_ET_Dataset_Public[[#This Row],[Arrival from: Admin 3 PCODE]]</f>
        <v>0</v>
      </c>
      <c r="DN788" s="46" t="s">
        <v>3395</v>
      </c>
    </row>
    <row r="789" spans="1:118" x14ac:dyDescent="0.35">
      <c r="A789" s="46" t="s">
        <v>3331</v>
      </c>
      <c r="B789" s="47">
        <v>44530</v>
      </c>
      <c r="C789" s="47">
        <v>44391</v>
      </c>
      <c r="D789" s="47">
        <v>44510</v>
      </c>
      <c r="E789" s="46" t="s">
        <v>2058</v>
      </c>
      <c r="F789" s="46" t="s">
        <v>2055</v>
      </c>
      <c r="G789" s="46" t="s">
        <v>2070</v>
      </c>
      <c r="H789" s="46" t="s">
        <v>2068</v>
      </c>
      <c r="I789" s="46" t="s">
        <v>2071</v>
      </c>
      <c r="J789" s="46" t="s">
        <v>2069</v>
      </c>
      <c r="K789" s="46" t="s">
        <v>3332</v>
      </c>
      <c r="L789" s="46" t="s">
        <v>3333</v>
      </c>
      <c r="M789" s="46">
        <v>7.691999912</v>
      </c>
      <c r="N789" s="46">
        <v>27.99419975</v>
      </c>
      <c r="O789" s="46" t="s">
        <v>232</v>
      </c>
      <c r="P789" s="46" t="s">
        <v>302</v>
      </c>
      <c r="Q789" s="46" t="s">
        <v>6</v>
      </c>
      <c r="R789" s="46" t="b">
        <v>1</v>
      </c>
      <c r="S789" s="46" t="b">
        <v>0</v>
      </c>
      <c r="T789" s="46" t="b">
        <v>1</v>
      </c>
      <c r="U789" s="46" t="b">
        <v>1</v>
      </c>
      <c r="V789" s="46">
        <v>369</v>
      </c>
      <c r="W789" s="46">
        <v>848</v>
      </c>
      <c r="X789" s="46">
        <v>45</v>
      </c>
      <c r="Y789" s="46">
        <v>59</v>
      </c>
      <c r="Z789" s="46">
        <v>60</v>
      </c>
      <c r="AA789" s="46">
        <v>141</v>
      </c>
      <c r="AB789" s="46">
        <v>68</v>
      </c>
      <c r="AC789" s="46">
        <v>2</v>
      </c>
      <c r="AD789" s="46">
        <v>56</v>
      </c>
      <c r="AE789" s="46">
        <v>73</v>
      </c>
      <c r="AF789" s="46">
        <v>76</v>
      </c>
      <c r="AG789" s="46">
        <v>179</v>
      </c>
      <c r="AH789" s="46">
        <v>86</v>
      </c>
      <c r="AI789" s="46">
        <v>3</v>
      </c>
      <c r="AJ789" s="46">
        <v>375</v>
      </c>
      <c r="AK789" s="46">
        <v>473</v>
      </c>
      <c r="AL789" s="46">
        <v>233</v>
      </c>
      <c r="AM789" s="46">
        <v>5</v>
      </c>
      <c r="AN789" s="46">
        <v>848</v>
      </c>
      <c r="AO789" s="46" t="s">
        <v>12</v>
      </c>
      <c r="AP789" s="46" t="s">
        <v>48</v>
      </c>
      <c r="AR789" s="46" t="s">
        <v>272</v>
      </c>
      <c r="AV789" s="46" t="s">
        <v>304</v>
      </c>
      <c r="AX789" s="46" t="s">
        <v>29</v>
      </c>
      <c r="AZ789" s="46" t="s">
        <v>906</v>
      </c>
      <c r="BA789" s="46" t="b">
        <v>1</v>
      </c>
      <c r="BB789" s="46" t="b">
        <v>0</v>
      </c>
      <c r="BC789" s="46" t="b">
        <v>0</v>
      </c>
      <c r="BD789" s="46" t="s">
        <v>237</v>
      </c>
      <c r="BE789" s="46" t="b">
        <v>0</v>
      </c>
      <c r="BF789" s="46" t="b">
        <v>0</v>
      </c>
      <c r="BG789" s="46" t="b">
        <v>0</v>
      </c>
      <c r="BH789" s="46" t="b">
        <v>0</v>
      </c>
      <c r="BI789" s="46" t="b">
        <v>0</v>
      </c>
      <c r="BJ789" s="46" t="b">
        <v>0</v>
      </c>
      <c r="BK789" s="46" t="b">
        <v>0</v>
      </c>
      <c r="BL789" s="46" t="b">
        <v>0</v>
      </c>
      <c r="BM789" s="46" t="b">
        <v>0</v>
      </c>
      <c r="BO789" s="46" t="b">
        <v>0</v>
      </c>
      <c r="BP789" s="46" t="s">
        <v>237</v>
      </c>
      <c r="BQ789" s="46" t="s">
        <v>242</v>
      </c>
      <c r="BR789" s="46" t="s">
        <v>238</v>
      </c>
      <c r="BS789" s="46" t="s">
        <v>908</v>
      </c>
      <c r="BT789" s="46" t="s">
        <v>58</v>
      </c>
      <c r="BU789" s="46" t="s">
        <v>909</v>
      </c>
      <c r="BV789" s="46" t="s">
        <v>61</v>
      </c>
      <c r="BX789" s="46" t="s">
        <v>61</v>
      </c>
      <c r="BY789" s="46" t="s">
        <v>910</v>
      </c>
      <c r="CA789" s="46" t="s">
        <v>911</v>
      </c>
      <c r="CB789" s="46" t="s">
        <v>907</v>
      </c>
      <c r="CC789" s="46" t="s">
        <v>61</v>
      </c>
      <c r="CD789" s="46" t="s">
        <v>237</v>
      </c>
      <c r="CU789" s="46" t="s">
        <v>264</v>
      </c>
      <c r="DA789" s="46" t="s">
        <v>245</v>
      </c>
      <c r="DB789" s="46" t="s">
        <v>245</v>
      </c>
      <c r="DC789" s="46" t="s">
        <v>245</v>
      </c>
      <c r="DD789" s="46" t="s">
        <v>265</v>
      </c>
      <c r="DE789" s="46" t="s">
        <v>265</v>
      </c>
      <c r="DF789" s="46" t="s">
        <v>265</v>
      </c>
      <c r="DG789" s="46" t="s">
        <v>265</v>
      </c>
      <c r="DH789" s="46" t="s">
        <v>247</v>
      </c>
      <c r="DK789" s="46" t="b">
        <f>vw_ET_Dataset_Public[[#This Row],[Event Location:  State PCODE]]=vw_ET_Dataset_Public[[#This Row],[Arrival from: Admin 1 PCODE]]</f>
        <v>0</v>
      </c>
      <c r="DL789" s="46" t="b">
        <f>vw_ET_Dataset_Public[[#This Row],[Event Location:  County PCODE]]=vw_ET_Dataset_Public[[#This Row],[Arrival from: Admin 2 PCODE]]</f>
        <v>0</v>
      </c>
      <c r="DM789" s="46" t="b">
        <f>vw_ET_Dataset_Public[[#This Row],[Event Location:  Payam PCODE]]=vw_ET_Dataset_Public[[#This Row],[Arrival from: Admin 3 PCODE]]</f>
        <v>0</v>
      </c>
      <c r="DN789" s="46" t="s">
        <v>3395</v>
      </c>
    </row>
    <row r="790" spans="1:118" x14ac:dyDescent="0.35">
      <c r="A790" s="46" t="s">
        <v>3322</v>
      </c>
      <c r="B790" s="47">
        <v>44530</v>
      </c>
      <c r="C790" s="47">
        <v>44391</v>
      </c>
      <c r="D790" s="47">
        <v>44510</v>
      </c>
      <c r="E790" s="46" t="s">
        <v>2058</v>
      </c>
      <c r="F790" s="46" t="s">
        <v>2055</v>
      </c>
      <c r="G790" s="46" t="s">
        <v>2070</v>
      </c>
      <c r="H790" s="46" t="s">
        <v>2068</v>
      </c>
      <c r="I790" s="46" t="s">
        <v>2071</v>
      </c>
      <c r="J790" s="46" t="s">
        <v>2069</v>
      </c>
      <c r="K790" s="46" t="s">
        <v>3323</v>
      </c>
      <c r="L790" s="46" t="s">
        <v>3324</v>
      </c>
      <c r="M790" s="46">
        <v>7.6863799100000003</v>
      </c>
      <c r="N790" s="46">
        <v>27.986099240000001</v>
      </c>
      <c r="O790" s="46" t="s">
        <v>232</v>
      </c>
      <c r="P790" s="46" t="s">
        <v>302</v>
      </c>
      <c r="Q790" s="46" t="s">
        <v>6</v>
      </c>
      <c r="R790" s="46" t="b">
        <v>1</v>
      </c>
      <c r="S790" s="46" t="b">
        <v>0</v>
      </c>
      <c r="T790" s="46" t="b">
        <v>1</v>
      </c>
      <c r="U790" s="46" t="b">
        <v>1</v>
      </c>
      <c r="V790" s="46">
        <v>96</v>
      </c>
      <c r="W790" s="46">
        <v>212</v>
      </c>
      <c r="X790" s="46">
        <v>3</v>
      </c>
      <c r="Y790" s="46">
        <v>10</v>
      </c>
      <c r="Z790" s="46">
        <v>24</v>
      </c>
      <c r="AA790" s="46">
        <v>40</v>
      </c>
      <c r="AB790" s="46">
        <v>18</v>
      </c>
      <c r="AC790" s="46">
        <v>1</v>
      </c>
      <c r="AD790" s="46">
        <v>5</v>
      </c>
      <c r="AE790" s="46">
        <v>13</v>
      </c>
      <c r="AF790" s="46">
        <v>30</v>
      </c>
      <c r="AG790" s="46">
        <v>44</v>
      </c>
      <c r="AH790" s="46">
        <v>21</v>
      </c>
      <c r="AI790" s="46">
        <v>3</v>
      </c>
      <c r="AJ790" s="46">
        <v>96</v>
      </c>
      <c r="AK790" s="46">
        <v>116</v>
      </c>
      <c r="AL790" s="46">
        <v>31</v>
      </c>
      <c r="AM790" s="46">
        <v>4</v>
      </c>
      <c r="AN790" s="46">
        <v>212</v>
      </c>
      <c r="AO790" s="46" t="s">
        <v>12</v>
      </c>
      <c r="AP790" s="46" t="s">
        <v>48</v>
      </c>
      <c r="AR790" s="46" t="s">
        <v>272</v>
      </c>
      <c r="AV790" s="46" t="s">
        <v>304</v>
      </c>
      <c r="AX790" s="46" t="s">
        <v>29</v>
      </c>
      <c r="AZ790" s="46" t="s">
        <v>906</v>
      </c>
      <c r="BA790" s="46" t="b">
        <v>1</v>
      </c>
      <c r="BB790" s="46" t="b">
        <v>0</v>
      </c>
      <c r="BC790" s="46" t="b">
        <v>0</v>
      </c>
      <c r="BD790" s="46" t="s">
        <v>237</v>
      </c>
      <c r="BE790" s="46" t="b">
        <v>0</v>
      </c>
      <c r="BF790" s="46" t="b">
        <v>0</v>
      </c>
      <c r="BG790" s="46" t="b">
        <v>0</v>
      </c>
      <c r="BH790" s="46" t="b">
        <v>0</v>
      </c>
      <c r="BI790" s="46" t="b">
        <v>0</v>
      </c>
      <c r="BJ790" s="46" t="b">
        <v>0</v>
      </c>
      <c r="BK790" s="46" t="b">
        <v>0</v>
      </c>
      <c r="BL790" s="46" t="b">
        <v>0</v>
      </c>
      <c r="BM790" s="46" t="b">
        <v>0</v>
      </c>
      <c r="BO790" s="46" t="b">
        <v>0</v>
      </c>
      <c r="BP790" s="46" t="s">
        <v>237</v>
      </c>
      <c r="BQ790" s="46" t="s">
        <v>242</v>
      </c>
      <c r="BR790" s="46" t="s">
        <v>238</v>
      </c>
      <c r="BS790" s="46" t="s">
        <v>908</v>
      </c>
      <c r="BT790" s="46" t="s">
        <v>58</v>
      </c>
      <c r="BU790" s="46" t="s">
        <v>909</v>
      </c>
      <c r="BV790" s="46" t="s">
        <v>61</v>
      </c>
      <c r="BX790" s="46" t="s">
        <v>61</v>
      </c>
      <c r="BY790" s="46" t="s">
        <v>910</v>
      </c>
      <c r="CA790" s="46" t="s">
        <v>3326</v>
      </c>
      <c r="CB790" s="46" t="s">
        <v>3325</v>
      </c>
      <c r="CC790" s="46" t="s">
        <v>61</v>
      </c>
      <c r="CD790" s="46" t="s">
        <v>237</v>
      </c>
      <c r="CU790" s="46" t="s">
        <v>264</v>
      </c>
      <c r="DA790" s="46" t="s">
        <v>245</v>
      </c>
      <c r="DB790" s="46" t="s">
        <v>245</v>
      </c>
      <c r="DC790" s="46" t="s">
        <v>245</v>
      </c>
      <c r="DD790" s="46" t="s">
        <v>265</v>
      </c>
      <c r="DE790" s="46" t="s">
        <v>265</v>
      </c>
      <c r="DF790" s="46" t="s">
        <v>265</v>
      </c>
      <c r="DG790" s="46" t="s">
        <v>265</v>
      </c>
      <c r="DH790" s="46" t="s">
        <v>247</v>
      </c>
      <c r="DK790" s="46" t="b">
        <f>vw_ET_Dataset_Public[[#This Row],[Event Location:  State PCODE]]=vw_ET_Dataset_Public[[#This Row],[Arrival from: Admin 1 PCODE]]</f>
        <v>0</v>
      </c>
      <c r="DL790" s="46" t="b">
        <f>vw_ET_Dataset_Public[[#This Row],[Event Location:  County PCODE]]=vw_ET_Dataset_Public[[#This Row],[Arrival from: Admin 2 PCODE]]</f>
        <v>0</v>
      </c>
      <c r="DM790" s="46" t="b">
        <f>vw_ET_Dataset_Public[[#This Row],[Event Location:  Payam PCODE]]=vw_ET_Dataset_Public[[#This Row],[Arrival from: Admin 3 PCODE]]</f>
        <v>0</v>
      </c>
      <c r="DN790" s="46" t="s">
        <v>3395</v>
      </c>
    </row>
    <row r="791" spans="1:118" x14ac:dyDescent="0.35">
      <c r="A791" s="46" t="s">
        <v>3327</v>
      </c>
      <c r="B791" s="47">
        <v>44530</v>
      </c>
      <c r="C791" s="47">
        <v>44391</v>
      </c>
      <c r="D791" s="47">
        <v>44510</v>
      </c>
      <c r="E791" s="46" t="s">
        <v>2058</v>
      </c>
      <c r="F791" s="46" t="s">
        <v>2055</v>
      </c>
      <c r="G791" s="46" t="s">
        <v>2070</v>
      </c>
      <c r="H791" s="46" t="s">
        <v>2068</v>
      </c>
      <c r="I791" s="46" t="s">
        <v>2071</v>
      </c>
      <c r="J791" s="46" t="s">
        <v>2069</v>
      </c>
      <c r="K791" s="46" t="s">
        <v>3328</v>
      </c>
      <c r="L791" s="46" t="s">
        <v>1441</v>
      </c>
      <c r="M791" s="46">
        <v>7.6911802150000002</v>
      </c>
      <c r="N791" s="46">
        <v>27.982719079999999</v>
      </c>
      <c r="O791" s="46" t="s">
        <v>232</v>
      </c>
      <c r="P791" s="46" t="s">
        <v>302</v>
      </c>
      <c r="Q791" s="46" t="s">
        <v>6</v>
      </c>
      <c r="R791" s="46" t="b">
        <v>1</v>
      </c>
      <c r="S791" s="46" t="b">
        <v>0</v>
      </c>
      <c r="T791" s="46" t="b">
        <v>1</v>
      </c>
      <c r="U791" s="46" t="b">
        <v>1</v>
      </c>
      <c r="V791" s="46">
        <v>59</v>
      </c>
      <c r="W791" s="46">
        <v>135</v>
      </c>
      <c r="X791" s="46">
        <v>1</v>
      </c>
      <c r="Y791" s="46">
        <v>5</v>
      </c>
      <c r="Z791" s="46">
        <v>18</v>
      </c>
      <c r="AA791" s="46">
        <v>22</v>
      </c>
      <c r="AB791" s="46">
        <v>9</v>
      </c>
      <c r="AC791" s="46">
        <v>3</v>
      </c>
      <c r="AD791" s="46">
        <v>3</v>
      </c>
      <c r="AE791" s="46">
        <v>9</v>
      </c>
      <c r="AF791" s="46">
        <v>23</v>
      </c>
      <c r="AG791" s="46">
        <v>28</v>
      </c>
      <c r="AH791" s="46">
        <v>11</v>
      </c>
      <c r="AI791" s="46">
        <v>3</v>
      </c>
      <c r="AJ791" s="46">
        <v>58</v>
      </c>
      <c r="AK791" s="46">
        <v>77</v>
      </c>
      <c r="AL791" s="46">
        <v>18</v>
      </c>
      <c r="AM791" s="46">
        <v>6</v>
      </c>
      <c r="AN791" s="46">
        <v>135</v>
      </c>
      <c r="AO791" s="46" t="s">
        <v>12</v>
      </c>
      <c r="AP791" s="46" t="s">
        <v>48</v>
      </c>
      <c r="AR791" s="46" t="s">
        <v>272</v>
      </c>
      <c r="AV791" s="46" t="s">
        <v>304</v>
      </c>
      <c r="AX791" s="46" t="s">
        <v>29</v>
      </c>
      <c r="AZ791" s="46" t="s">
        <v>906</v>
      </c>
      <c r="BA791" s="46" t="b">
        <v>1</v>
      </c>
      <c r="BB791" s="46" t="b">
        <v>0</v>
      </c>
      <c r="BC791" s="46" t="b">
        <v>0</v>
      </c>
      <c r="BD791" s="46" t="s">
        <v>237</v>
      </c>
      <c r="BE791" s="46" t="b">
        <v>0</v>
      </c>
      <c r="BF791" s="46" t="b">
        <v>0</v>
      </c>
      <c r="BG791" s="46" t="b">
        <v>0</v>
      </c>
      <c r="BH791" s="46" t="b">
        <v>0</v>
      </c>
      <c r="BI791" s="46" t="b">
        <v>0</v>
      </c>
      <c r="BJ791" s="46" t="b">
        <v>0</v>
      </c>
      <c r="BK791" s="46" t="b">
        <v>0</v>
      </c>
      <c r="BL791" s="46" t="b">
        <v>0</v>
      </c>
      <c r="BM791" s="46" t="b">
        <v>0</v>
      </c>
      <c r="BO791" s="46" t="b">
        <v>0</v>
      </c>
      <c r="BP791" s="46" t="s">
        <v>237</v>
      </c>
      <c r="BQ791" s="46" t="s">
        <v>242</v>
      </c>
      <c r="BR791" s="46" t="s">
        <v>238</v>
      </c>
      <c r="BS791" s="46" t="s">
        <v>908</v>
      </c>
      <c r="BT791" s="46" t="s">
        <v>58</v>
      </c>
      <c r="BU791" s="46" t="s">
        <v>909</v>
      </c>
      <c r="BV791" s="46" t="s">
        <v>61</v>
      </c>
      <c r="BX791" s="46" t="s">
        <v>61</v>
      </c>
      <c r="BY791" s="46" t="s">
        <v>910</v>
      </c>
      <c r="CA791" s="46" t="s">
        <v>3330</v>
      </c>
      <c r="CB791" s="46" t="s">
        <v>3329</v>
      </c>
      <c r="CC791" s="46" t="s">
        <v>61</v>
      </c>
      <c r="CD791" s="46" t="s">
        <v>237</v>
      </c>
      <c r="CU791" s="46" t="s">
        <v>264</v>
      </c>
      <c r="DA791" s="46" t="s">
        <v>245</v>
      </c>
      <c r="DB791" s="46" t="s">
        <v>245</v>
      </c>
      <c r="DC791" s="46" t="s">
        <v>245</v>
      </c>
      <c r="DD791" s="46" t="s">
        <v>265</v>
      </c>
      <c r="DE791" s="46" t="s">
        <v>265</v>
      </c>
      <c r="DF791" s="46" t="s">
        <v>265</v>
      </c>
      <c r="DG791" s="46" t="s">
        <v>265</v>
      </c>
      <c r="DH791" s="46" t="s">
        <v>247</v>
      </c>
      <c r="DK791" s="46" t="b">
        <f>vw_ET_Dataset_Public[[#This Row],[Event Location:  State PCODE]]=vw_ET_Dataset_Public[[#This Row],[Arrival from: Admin 1 PCODE]]</f>
        <v>0</v>
      </c>
      <c r="DL791" s="46" t="b">
        <f>vw_ET_Dataset_Public[[#This Row],[Event Location:  County PCODE]]=vw_ET_Dataset_Public[[#This Row],[Arrival from: Admin 2 PCODE]]</f>
        <v>0</v>
      </c>
      <c r="DM791" s="46" t="b">
        <f>vw_ET_Dataset_Public[[#This Row],[Event Location:  Payam PCODE]]=vw_ET_Dataset_Public[[#This Row],[Arrival from: Admin 3 PCODE]]</f>
        <v>0</v>
      </c>
      <c r="DN791" s="46" t="s">
        <v>3395</v>
      </c>
    </row>
    <row r="792" spans="1:118" x14ac:dyDescent="0.35">
      <c r="A792" s="46" t="s">
        <v>3334</v>
      </c>
      <c r="B792" s="47">
        <v>44530</v>
      </c>
      <c r="C792" s="47">
        <v>44391</v>
      </c>
      <c r="D792" s="47">
        <v>44510</v>
      </c>
      <c r="E792" s="46" t="s">
        <v>2058</v>
      </c>
      <c r="F792" s="46" t="s">
        <v>2055</v>
      </c>
      <c r="G792" s="46" t="s">
        <v>2070</v>
      </c>
      <c r="H792" s="46" t="s">
        <v>2068</v>
      </c>
      <c r="I792" s="46" t="s">
        <v>2071</v>
      </c>
      <c r="J792" s="46" t="s">
        <v>2069</v>
      </c>
      <c r="K792" s="46" t="s">
        <v>3335</v>
      </c>
      <c r="L792" s="46" t="s">
        <v>3336</v>
      </c>
      <c r="M792" s="46">
        <v>7.6869702340000003</v>
      </c>
      <c r="N792" s="46">
        <v>27.981300350000001</v>
      </c>
      <c r="O792" s="46" t="s">
        <v>232</v>
      </c>
      <c r="P792" s="46" t="s">
        <v>302</v>
      </c>
      <c r="Q792" s="46" t="s">
        <v>6</v>
      </c>
      <c r="R792" s="46" t="b">
        <v>1</v>
      </c>
      <c r="S792" s="46" t="b">
        <v>0</v>
      </c>
      <c r="T792" s="46" t="b">
        <v>1</v>
      </c>
      <c r="U792" s="46" t="b">
        <v>1</v>
      </c>
      <c r="V792" s="46">
        <v>67</v>
      </c>
      <c r="W792" s="46">
        <v>176</v>
      </c>
      <c r="X792" s="46">
        <v>2</v>
      </c>
      <c r="Y792" s="46">
        <v>9</v>
      </c>
      <c r="Z792" s="46">
        <v>24</v>
      </c>
      <c r="AA792" s="46">
        <v>32</v>
      </c>
      <c r="AB792" s="46">
        <v>10</v>
      </c>
      <c r="AC792" s="46">
        <v>0</v>
      </c>
      <c r="AD792" s="46">
        <v>4</v>
      </c>
      <c r="AE792" s="46">
        <v>11</v>
      </c>
      <c r="AF792" s="46">
        <v>30</v>
      </c>
      <c r="AG792" s="46">
        <v>42</v>
      </c>
      <c r="AH792" s="46">
        <v>12</v>
      </c>
      <c r="AI792" s="46">
        <v>0</v>
      </c>
      <c r="AJ792" s="46">
        <v>77</v>
      </c>
      <c r="AK792" s="46">
        <v>99</v>
      </c>
      <c r="AL792" s="46">
        <v>26</v>
      </c>
      <c r="AM792" s="46">
        <v>0</v>
      </c>
      <c r="AN792" s="46">
        <v>176</v>
      </c>
      <c r="AO792" s="46" t="s">
        <v>12</v>
      </c>
      <c r="AP792" s="46" t="s">
        <v>48</v>
      </c>
      <c r="AR792" s="46" t="s">
        <v>272</v>
      </c>
      <c r="AV792" s="46" t="s">
        <v>304</v>
      </c>
      <c r="AX792" s="46" t="s">
        <v>29</v>
      </c>
      <c r="AZ792" s="46" t="s">
        <v>906</v>
      </c>
      <c r="BA792" s="46" t="b">
        <v>1</v>
      </c>
      <c r="BB792" s="46" t="b">
        <v>0</v>
      </c>
      <c r="BC792" s="46" t="b">
        <v>0</v>
      </c>
      <c r="BD792" s="46" t="s">
        <v>237</v>
      </c>
      <c r="BE792" s="46" t="b">
        <v>0</v>
      </c>
      <c r="BF792" s="46" t="b">
        <v>0</v>
      </c>
      <c r="BG792" s="46" t="b">
        <v>0</v>
      </c>
      <c r="BH792" s="46" t="b">
        <v>0</v>
      </c>
      <c r="BI792" s="46" t="b">
        <v>0</v>
      </c>
      <c r="BJ792" s="46" t="b">
        <v>0</v>
      </c>
      <c r="BK792" s="46" t="b">
        <v>0</v>
      </c>
      <c r="BL792" s="46" t="b">
        <v>0</v>
      </c>
      <c r="BM792" s="46" t="b">
        <v>0</v>
      </c>
      <c r="BO792" s="46" t="b">
        <v>0</v>
      </c>
      <c r="BP792" s="46" t="s">
        <v>237</v>
      </c>
      <c r="BQ792" s="46" t="s">
        <v>242</v>
      </c>
      <c r="BR792" s="46" t="s">
        <v>238</v>
      </c>
      <c r="BS792" s="46" t="s">
        <v>908</v>
      </c>
      <c r="BT792" s="46" t="s">
        <v>58</v>
      </c>
      <c r="BU792" s="46" t="s">
        <v>909</v>
      </c>
      <c r="BV792" s="46" t="s">
        <v>61</v>
      </c>
      <c r="BX792" s="46" t="s">
        <v>61</v>
      </c>
      <c r="BY792" s="46" t="s">
        <v>910</v>
      </c>
      <c r="CA792" s="46" t="s">
        <v>3337</v>
      </c>
      <c r="CB792" s="46" t="s">
        <v>1441</v>
      </c>
      <c r="CC792" s="46" t="s">
        <v>61</v>
      </c>
      <c r="CD792" s="46" t="s">
        <v>237</v>
      </c>
      <c r="CU792" s="46" t="s">
        <v>264</v>
      </c>
      <c r="DA792" s="46" t="s">
        <v>245</v>
      </c>
      <c r="DB792" s="46" t="s">
        <v>245</v>
      </c>
      <c r="DC792" s="46" t="s">
        <v>245</v>
      </c>
      <c r="DD792" s="46" t="s">
        <v>265</v>
      </c>
      <c r="DE792" s="46" t="s">
        <v>265</v>
      </c>
      <c r="DF792" s="46" t="s">
        <v>265</v>
      </c>
      <c r="DG792" s="46" t="s">
        <v>265</v>
      </c>
      <c r="DH792" s="46" t="s">
        <v>247</v>
      </c>
      <c r="DK792" s="46" t="b">
        <f>vw_ET_Dataset_Public[[#This Row],[Event Location:  State PCODE]]=vw_ET_Dataset_Public[[#This Row],[Arrival from: Admin 1 PCODE]]</f>
        <v>0</v>
      </c>
      <c r="DL792" s="46" t="b">
        <f>vw_ET_Dataset_Public[[#This Row],[Event Location:  County PCODE]]=vw_ET_Dataset_Public[[#This Row],[Arrival from: Admin 2 PCODE]]</f>
        <v>0</v>
      </c>
      <c r="DM792" s="46" t="b">
        <f>vw_ET_Dataset_Public[[#This Row],[Event Location:  Payam PCODE]]=vw_ET_Dataset_Public[[#This Row],[Arrival from: Admin 3 PCODE]]</f>
        <v>0</v>
      </c>
      <c r="DN792" s="46" t="s">
        <v>3395</v>
      </c>
    </row>
    <row r="793" spans="1:118" x14ac:dyDescent="0.35">
      <c r="A793" s="46" t="s">
        <v>2879</v>
      </c>
      <c r="B793" s="47">
        <v>44530</v>
      </c>
      <c r="C793" s="47">
        <v>44494</v>
      </c>
      <c r="D793" s="47">
        <v>44522</v>
      </c>
      <c r="E793" s="46" t="s">
        <v>227</v>
      </c>
      <c r="F793" s="46" t="s">
        <v>80</v>
      </c>
      <c r="G793" s="46" t="s">
        <v>228</v>
      </c>
      <c r="H793" s="46" t="s">
        <v>81</v>
      </c>
      <c r="I793" s="46" t="s">
        <v>250</v>
      </c>
      <c r="J793" s="46" t="s">
        <v>249</v>
      </c>
      <c r="K793" s="46" t="s">
        <v>2880</v>
      </c>
      <c r="L793" s="46" t="s">
        <v>249</v>
      </c>
      <c r="M793" s="46">
        <v>5.0759000399999996</v>
      </c>
      <c r="N793" s="46">
        <v>31.856720450000001</v>
      </c>
      <c r="O793" s="46" t="s">
        <v>232</v>
      </c>
      <c r="P793" s="46" t="s">
        <v>271</v>
      </c>
      <c r="Q793" s="46" t="s">
        <v>6</v>
      </c>
      <c r="R793" s="46" t="b">
        <v>0</v>
      </c>
      <c r="S793" s="46" t="b">
        <v>0</v>
      </c>
      <c r="T793" s="46" t="b">
        <v>0</v>
      </c>
      <c r="U793" s="46" t="b">
        <v>1</v>
      </c>
      <c r="V793" s="46">
        <v>45</v>
      </c>
      <c r="W793" s="46">
        <v>140</v>
      </c>
      <c r="X793" s="46">
        <v>7</v>
      </c>
      <c r="Y793" s="46">
        <v>12</v>
      </c>
      <c r="Z793" s="46">
        <v>20</v>
      </c>
      <c r="AA793" s="46">
        <v>20</v>
      </c>
      <c r="AB793" s="46">
        <v>2</v>
      </c>
      <c r="AC793" s="46">
        <v>3</v>
      </c>
      <c r="AD793" s="46">
        <v>8</v>
      </c>
      <c r="AE793" s="46">
        <v>8</v>
      </c>
      <c r="AF793" s="46">
        <v>10</v>
      </c>
      <c r="AG793" s="46">
        <v>45</v>
      </c>
      <c r="AH793" s="46">
        <v>3</v>
      </c>
      <c r="AI793" s="46">
        <v>2</v>
      </c>
      <c r="AJ793" s="46">
        <v>64</v>
      </c>
      <c r="AK793" s="46">
        <v>76</v>
      </c>
      <c r="AL793" s="46">
        <v>35</v>
      </c>
      <c r="AM793" s="46">
        <v>5</v>
      </c>
      <c r="AN793" s="46">
        <v>140</v>
      </c>
      <c r="AO793" s="46" t="s">
        <v>12</v>
      </c>
      <c r="AP793" s="46" t="s">
        <v>48</v>
      </c>
      <c r="AR793" s="46" t="s">
        <v>264</v>
      </c>
      <c r="AV793" s="46" t="s">
        <v>1516</v>
      </c>
      <c r="AX793" s="46" t="s">
        <v>65</v>
      </c>
      <c r="BD793" s="46" t="s">
        <v>256</v>
      </c>
      <c r="BE793" s="46" t="b">
        <v>1</v>
      </c>
      <c r="BF793" s="46" t="b">
        <v>1</v>
      </c>
      <c r="BG793" s="46" t="b">
        <v>1</v>
      </c>
      <c r="BH793" s="46" t="b">
        <v>1</v>
      </c>
      <c r="BI793" s="46" t="b">
        <v>1</v>
      </c>
      <c r="BJ793" s="46" t="b">
        <v>1</v>
      </c>
      <c r="BK793" s="46" t="b">
        <v>0</v>
      </c>
      <c r="BL793" s="46" t="b">
        <v>1</v>
      </c>
      <c r="BM793" s="46" t="b">
        <v>0</v>
      </c>
      <c r="BO793" s="46" t="b">
        <v>0</v>
      </c>
      <c r="BP793" s="46" t="s">
        <v>237</v>
      </c>
      <c r="BQ793" s="46" t="s">
        <v>242</v>
      </c>
      <c r="BR793" s="46" t="s">
        <v>238</v>
      </c>
      <c r="BS793" s="46" t="s">
        <v>841</v>
      </c>
      <c r="BT793" s="46" t="s">
        <v>57</v>
      </c>
      <c r="BU793" s="46" t="s">
        <v>842</v>
      </c>
      <c r="BV793" s="46" t="s">
        <v>94</v>
      </c>
      <c r="BX793" s="46" t="s">
        <v>1242</v>
      </c>
      <c r="BY793" s="46" t="s">
        <v>1243</v>
      </c>
      <c r="CA793" s="46" t="s">
        <v>1247</v>
      </c>
      <c r="CB793" s="46" t="s">
        <v>1246</v>
      </c>
      <c r="CC793" s="46" t="s">
        <v>1242</v>
      </c>
      <c r="CD793" s="46" t="s">
        <v>237</v>
      </c>
      <c r="CU793" s="46" t="s">
        <v>264</v>
      </c>
      <c r="DA793" s="46" t="s">
        <v>245</v>
      </c>
      <c r="DB793" s="46" t="s">
        <v>245</v>
      </c>
      <c r="DC793" s="46" t="s">
        <v>245</v>
      </c>
      <c r="DD793" s="46" t="s">
        <v>245</v>
      </c>
      <c r="DE793" s="46" t="s">
        <v>245</v>
      </c>
      <c r="DF793" s="46" t="s">
        <v>245</v>
      </c>
      <c r="DG793" s="46" t="s">
        <v>245</v>
      </c>
      <c r="DH793" s="46" t="s">
        <v>247</v>
      </c>
      <c r="DK793" s="46" t="b">
        <f>vw_ET_Dataset_Public[[#This Row],[Event Location:  State PCODE]]=vw_ET_Dataset_Public[[#This Row],[Arrival from: Admin 1 PCODE]]</f>
        <v>0</v>
      </c>
      <c r="DL793" s="46" t="b">
        <f>vw_ET_Dataset_Public[[#This Row],[Event Location:  County PCODE]]=vw_ET_Dataset_Public[[#This Row],[Arrival from: Admin 2 PCODE]]</f>
        <v>0</v>
      </c>
      <c r="DM793" s="46" t="b">
        <f>vw_ET_Dataset_Public[[#This Row],[Event Location:  Payam PCODE]]=vw_ET_Dataset_Public[[#This Row],[Arrival from: Admin 3 PCODE]]</f>
        <v>0</v>
      </c>
      <c r="DN793" s="46" t="s">
        <v>3395</v>
      </c>
    </row>
    <row r="794" spans="1:118" x14ac:dyDescent="0.35">
      <c r="A794" s="46" t="s">
        <v>3023</v>
      </c>
      <c r="B794" s="47">
        <v>44530</v>
      </c>
      <c r="C794" s="47">
        <v>44510</v>
      </c>
      <c r="D794" s="47">
        <v>44530</v>
      </c>
      <c r="E794" s="46" t="s">
        <v>1626</v>
      </c>
      <c r="F794" s="46" t="s">
        <v>111</v>
      </c>
      <c r="G794" s="46" t="s">
        <v>1652</v>
      </c>
      <c r="H794" s="46" t="s">
        <v>1649</v>
      </c>
      <c r="I794" s="46" t="s">
        <v>1898</v>
      </c>
      <c r="J794" s="46" t="s">
        <v>1897</v>
      </c>
      <c r="K794" s="46" t="s">
        <v>3024</v>
      </c>
      <c r="L794" s="46" t="s">
        <v>3025</v>
      </c>
      <c r="M794" s="46">
        <v>8.0856309999999993</v>
      </c>
      <c r="N794" s="46">
        <v>28.463805000000001</v>
      </c>
      <c r="O794" s="46" t="s">
        <v>232</v>
      </c>
      <c r="P794" s="46" t="s">
        <v>271</v>
      </c>
      <c r="Q794" s="46" t="s">
        <v>24</v>
      </c>
      <c r="R794" s="46" t="b">
        <v>1</v>
      </c>
      <c r="S794" s="46" t="b">
        <v>0</v>
      </c>
      <c r="T794" s="46" t="b">
        <v>0</v>
      </c>
      <c r="U794" s="46" t="b">
        <v>0</v>
      </c>
      <c r="V794" s="46">
        <v>53</v>
      </c>
      <c r="W794" s="46">
        <v>281</v>
      </c>
      <c r="X794" s="46">
        <v>9</v>
      </c>
      <c r="Y794" s="46">
        <v>18</v>
      </c>
      <c r="Z794" s="46">
        <v>27</v>
      </c>
      <c r="AA794" s="46">
        <v>33</v>
      </c>
      <c r="AB794" s="46">
        <v>26</v>
      </c>
      <c r="AC794" s="46">
        <v>12</v>
      </c>
      <c r="AD794" s="46">
        <v>13</v>
      </c>
      <c r="AE794" s="46">
        <v>21</v>
      </c>
      <c r="AF794" s="46">
        <v>29</v>
      </c>
      <c r="AG794" s="46">
        <v>37</v>
      </c>
      <c r="AH794" s="46">
        <v>30</v>
      </c>
      <c r="AI794" s="46">
        <v>26</v>
      </c>
      <c r="AJ794" s="46">
        <v>125</v>
      </c>
      <c r="AK794" s="46">
        <v>156</v>
      </c>
      <c r="AL794" s="46">
        <v>61</v>
      </c>
      <c r="AM794" s="46">
        <v>38</v>
      </c>
      <c r="AN794" s="46">
        <v>281</v>
      </c>
      <c r="AP794" s="46" t="s">
        <v>48</v>
      </c>
      <c r="AR794" s="46" t="s">
        <v>409</v>
      </c>
      <c r="AS794" s="46" t="b">
        <v>0</v>
      </c>
      <c r="AT794" s="46" t="b">
        <v>1</v>
      </c>
      <c r="AU794" s="46" t="b">
        <v>0</v>
      </c>
      <c r="AV794" s="46" t="s">
        <v>255</v>
      </c>
      <c r="AX794" s="46" t="s">
        <v>305</v>
      </c>
      <c r="BD794" s="46" t="s">
        <v>256</v>
      </c>
      <c r="BE794" s="46" t="b">
        <v>1</v>
      </c>
      <c r="BF794" s="46" t="b">
        <v>0</v>
      </c>
      <c r="BG794" s="46" t="b">
        <v>0</v>
      </c>
      <c r="BH794" s="46" t="b">
        <v>0</v>
      </c>
      <c r="BI794" s="46" t="b">
        <v>0</v>
      </c>
      <c r="BJ794" s="46" t="b">
        <v>0</v>
      </c>
      <c r="BK794" s="46" t="b">
        <v>0</v>
      </c>
      <c r="BL794" s="46" t="b">
        <v>0</v>
      </c>
      <c r="BM794" s="46" t="b">
        <v>0</v>
      </c>
      <c r="BO794" s="46" t="b">
        <v>0</v>
      </c>
      <c r="BP794" s="46" t="s">
        <v>237</v>
      </c>
      <c r="BQ794" s="46" t="s">
        <v>242</v>
      </c>
      <c r="BR794" s="46" t="s">
        <v>238</v>
      </c>
      <c r="BS794" s="46" t="s">
        <v>1626</v>
      </c>
      <c r="BT794" s="46" t="s">
        <v>111</v>
      </c>
      <c r="BU794" s="46" t="s">
        <v>1652</v>
      </c>
      <c r="BV794" s="46" t="s">
        <v>1649</v>
      </c>
      <c r="BX794" s="46" t="s">
        <v>1897</v>
      </c>
      <c r="BY794" s="46" t="s">
        <v>1898</v>
      </c>
      <c r="CA794" s="46" t="s">
        <v>244</v>
      </c>
      <c r="CB794" s="46" t="s">
        <v>240</v>
      </c>
      <c r="CC794" s="46" t="s">
        <v>3026</v>
      </c>
      <c r="CU794" s="46" t="s">
        <v>237</v>
      </c>
      <c r="DA794" s="46" t="s">
        <v>245</v>
      </c>
      <c r="DB794" s="46" t="s">
        <v>265</v>
      </c>
      <c r="DC794" s="46" t="s">
        <v>245</v>
      </c>
      <c r="DD794" s="46" t="s">
        <v>246</v>
      </c>
      <c r="DE794" s="46" t="s">
        <v>246</v>
      </c>
      <c r="DF794" s="46" t="s">
        <v>265</v>
      </c>
      <c r="DG794" s="46" t="s">
        <v>246</v>
      </c>
      <c r="DH794" s="46" t="s">
        <v>247</v>
      </c>
      <c r="DK794" s="46" t="b">
        <f>vw_ET_Dataset_Public[[#This Row],[Event Location:  State PCODE]]=vw_ET_Dataset_Public[[#This Row],[Arrival from: Admin 1 PCODE]]</f>
        <v>1</v>
      </c>
      <c r="DL794" s="46" t="b">
        <f>vw_ET_Dataset_Public[[#This Row],[Event Location:  County PCODE]]=vw_ET_Dataset_Public[[#This Row],[Arrival from: Admin 2 PCODE]]</f>
        <v>1</v>
      </c>
      <c r="DM794" s="46" t="b">
        <f>vw_ET_Dataset_Public[[#This Row],[Event Location:  Payam PCODE]]=vw_ET_Dataset_Public[[#This Row],[Arrival from: Admin 3 PCODE]]</f>
        <v>1</v>
      </c>
      <c r="DN794" s="46" t="s">
        <v>3390</v>
      </c>
    </row>
    <row r="795" spans="1:118" x14ac:dyDescent="0.35">
      <c r="A795" s="46" t="s">
        <v>3014</v>
      </c>
      <c r="B795" s="47">
        <v>44530</v>
      </c>
      <c r="C795" s="47">
        <v>44510</v>
      </c>
      <c r="D795" s="47">
        <v>44530</v>
      </c>
      <c r="E795" s="46" t="s">
        <v>1626</v>
      </c>
      <c r="F795" s="46" t="s">
        <v>111</v>
      </c>
      <c r="G795" s="46" t="s">
        <v>1652</v>
      </c>
      <c r="H795" s="46" t="s">
        <v>1649</v>
      </c>
      <c r="I795" s="46" t="s">
        <v>1898</v>
      </c>
      <c r="J795" s="46" t="s">
        <v>1897</v>
      </c>
      <c r="K795" s="46" t="s">
        <v>1899</v>
      </c>
      <c r="L795" s="46" t="s">
        <v>1900</v>
      </c>
      <c r="M795" s="46">
        <v>8.1201496120000005</v>
      </c>
      <c r="N795" s="46">
        <v>28.392000199999998</v>
      </c>
      <c r="O795" s="46" t="s">
        <v>232</v>
      </c>
      <c r="P795" s="46" t="s">
        <v>302</v>
      </c>
      <c r="Q795" s="46" t="s">
        <v>24</v>
      </c>
      <c r="R795" s="46" t="b">
        <v>1</v>
      </c>
      <c r="S795" s="46" t="b">
        <v>0</v>
      </c>
      <c r="T795" s="46" t="b">
        <v>0</v>
      </c>
      <c r="U795" s="46" t="b">
        <v>0</v>
      </c>
      <c r="V795" s="46">
        <v>51</v>
      </c>
      <c r="W795" s="46">
        <v>230</v>
      </c>
      <c r="X795" s="46">
        <v>5</v>
      </c>
      <c r="Y795" s="46">
        <v>17</v>
      </c>
      <c r="Z795" s="46">
        <v>22</v>
      </c>
      <c r="AA795" s="46">
        <v>24</v>
      </c>
      <c r="AB795" s="46">
        <v>20</v>
      </c>
      <c r="AC795" s="46">
        <v>10</v>
      </c>
      <c r="AD795" s="46">
        <v>7</v>
      </c>
      <c r="AE795" s="46">
        <v>23</v>
      </c>
      <c r="AF795" s="46">
        <v>29</v>
      </c>
      <c r="AG795" s="46">
        <v>34</v>
      </c>
      <c r="AH795" s="46">
        <v>26</v>
      </c>
      <c r="AI795" s="46">
        <v>13</v>
      </c>
      <c r="AJ795" s="46">
        <v>98</v>
      </c>
      <c r="AK795" s="46">
        <v>132</v>
      </c>
      <c r="AL795" s="46">
        <v>52</v>
      </c>
      <c r="AM795" s="46">
        <v>23</v>
      </c>
      <c r="AN795" s="46">
        <v>230</v>
      </c>
      <c r="AP795" s="46" t="s">
        <v>48</v>
      </c>
      <c r="AR795" s="46" t="s">
        <v>234</v>
      </c>
      <c r="AS795" s="46" t="b">
        <v>0</v>
      </c>
      <c r="AT795" s="46" t="b">
        <v>1</v>
      </c>
      <c r="AU795" s="46" t="b">
        <v>0</v>
      </c>
      <c r="AV795" s="46" t="s">
        <v>255</v>
      </c>
      <c r="AX795" s="46" t="s">
        <v>305</v>
      </c>
      <c r="BD795" s="46" t="s">
        <v>256</v>
      </c>
      <c r="BE795" s="46" t="b">
        <v>1</v>
      </c>
      <c r="BF795" s="46" t="b">
        <v>0</v>
      </c>
      <c r="BG795" s="46" t="b">
        <v>0</v>
      </c>
      <c r="BH795" s="46" t="b">
        <v>0</v>
      </c>
      <c r="BI795" s="46" t="b">
        <v>0</v>
      </c>
      <c r="BJ795" s="46" t="b">
        <v>0</v>
      </c>
      <c r="BK795" s="46" t="b">
        <v>0</v>
      </c>
      <c r="BL795" s="46" t="b">
        <v>0</v>
      </c>
      <c r="BM795" s="46" t="b">
        <v>0</v>
      </c>
      <c r="BO795" s="46" t="b">
        <v>0</v>
      </c>
      <c r="BP795" s="46" t="s">
        <v>237</v>
      </c>
      <c r="BQ795" s="46" t="s">
        <v>242</v>
      </c>
      <c r="BR795" s="46" t="s">
        <v>238</v>
      </c>
      <c r="BS795" s="46" t="s">
        <v>1626</v>
      </c>
      <c r="BT795" s="46" t="s">
        <v>111</v>
      </c>
      <c r="BU795" s="46" t="s">
        <v>1652</v>
      </c>
      <c r="BV795" s="46" t="s">
        <v>1649</v>
      </c>
      <c r="BX795" s="46" t="s">
        <v>1897</v>
      </c>
      <c r="BY795" s="46" t="s">
        <v>1898</v>
      </c>
      <c r="CA795" s="46" t="s">
        <v>244</v>
      </c>
      <c r="CB795" s="46" t="s">
        <v>240</v>
      </c>
      <c r="CC795" s="46" t="s">
        <v>3015</v>
      </c>
      <c r="CU795" s="46" t="s">
        <v>237</v>
      </c>
      <c r="DA795" s="46" t="s">
        <v>245</v>
      </c>
      <c r="DB795" s="46" t="s">
        <v>246</v>
      </c>
      <c r="DC795" s="46" t="s">
        <v>265</v>
      </c>
      <c r="DD795" s="46" t="s">
        <v>265</v>
      </c>
      <c r="DE795" s="46" t="s">
        <v>265</v>
      </c>
      <c r="DF795" s="46" t="s">
        <v>265</v>
      </c>
      <c r="DG795" s="46" t="s">
        <v>246</v>
      </c>
      <c r="DH795" s="46" t="s">
        <v>247</v>
      </c>
      <c r="DK795" s="46" t="b">
        <f>vw_ET_Dataset_Public[[#This Row],[Event Location:  State PCODE]]=vw_ET_Dataset_Public[[#This Row],[Arrival from: Admin 1 PCODE]]</f>
        <v>1</v>
      </c>
      <c r="DL795" s="46" t="b">
        <f>vw_ET_Dataset_Public[[#This Row],[Event Location:  County PCODE]]=vw_ET_Dataset_Public[[#This Row],[Arrival from: Admin 2 PCODE]]</f>
        <v>1</v>
      </c>
      <c r="DM795" s="46" t="b">
        <f>vw_ET_Dataset_Public[[#This Row],[Event Location:  Payam PCODE]]=vw_ET_Dataset_Public[[#This Row],[Arrival from: Admin 3 PCODE]]</f>
        <v>1</v>
      </c>
      <c r="DN795" s="46" t="s">
        <v>3390</v>
      </c>
    </row>
    <row r="796" spans="1:118" x14ac:dyDescent="0.35">
      <c r="A796" s="46" t="s">
        <v>2881</v>
      </c>
      <c r="B796" s="47">
        <v>44530</v>
      </c>
      <c r="C796" s="47">
        <v>44515</v>
      </c>
      <c r="D796" s="47">
        <v>44522</v>
      </c>
      <c r="E796" s="46" t="s">
        <v>227</v>
      </c>
      <c r="F796" s="46" t="s">
        <v>80</v>
      </c>
      <c r="G796" s="46" t="s">
        <v>228</v>
      </c>
      <c r="H796" s="46" t="s">
        <v>81</v>
      </c>
      <c r="I796" s="46" t="s">
        <v>250</v>
      </c>
      <c r="J796" s="46" t="s">
        <v>249</v>
      </c>
      <c r="K796" s="46" t="s">
        <v>2880</v>
      </c>
      <c r="L796" s="46" t="s">
        <v>249</v>
      </c>
      <c r="M796" s="46">
        <v>5.0759000399999996</v>
      </c>
      <c r="N796" s="46">
        <v>31.856720450000001</v>
      </c>
      <c r="O796" s="46" t="s">
        <v>232</v>
      </c>
      <c r="P796" s="46" t="s">
        <v>271</v>
      </c>
      <c r="Q796" s="46" t="s">
        <v>6</v>
      </c>
      <c r="R796" s="46" t="b">
        <v>0</v>
      </c>
      <c r="S796" s="46" t="b">
        <v>0</v>
      </c>
      <c r="T796" s="46" t="b">
        <v>0</v>
      </c>
      <c r="U796" s="46" t="b">
        <v>1</v>
      </c>
      <c r="V796" s="46">
        <v>65</v>
      </c>
      <c r="W796" s="46">
        <v>200</v>
      </c>
      <c r="X796" s="46">
        <v>9</v>
      </c>
      <c r="Y796" s="46">
        <v>15</v>
      </c>
      <c r="Z796" s="46">
        <v>17</v>
      </c>
      <c r="AA796" s="46">
        <v>28</v>
      </c>
      <c r="AB796" s="46">
        <v>22</v>
      </c>
      <c r="AC796" s="46">
        <v>2</v>
      </c>
      <c r="AD796" s="46">
        <v>10</v>
      </c>
      <c r="AE796" s="46">
        <v>30</v>
      </c>
      <c r="AF796" s="46">
        <v>10</v>
      </c>
      <c r="AG796" s="46">
        <v>42</v>
      </c>
      <c r="AH796" s="46">
        <v>13</v>
      </c>
      <c r="AI796" s="46">
        <v>2</v>
      </c>
      <c r="AJ796" s="46">
        <v>93</v>
      </c>
      <c r="AK796" s="46">
        <v>107</v>
      </c>
      <c r="AL796" s="46">
        <v>64</v>
      </c>
      <c r="AM796" s="46">
        <v>4</v>
      </c>
      <c r="AN796" s="46">
        <v>200</v>
      </c>
      <c r="AO796" s="46" t="s">
        <v>12</v>
      </c>
      <c r="AP796" s="46" t="s">
        <v>48</v>
      </c>
      <c r="AR796" s="46" t="s">
        <v>272</v>
      </c>
      <c r="AV796" s="46" t="s">
        <v>1516</v>
      </c>
      <c r="AX796" s="46" t="s">
        <v>65</v>
      </c>
      <c r="BD796" s="46" t="s">
        <v>256</v>
      </c>
      <c r="BE796" s="46" t="b">
        <v>1</v>
      </c>
      <c r="BF796" s="46" t="b">
        <v>1</v>
      </c>
      <c r="BG796" s="46" t="b">
        <v>1</v>
      </c>
      <c r="BH796" s="46" t="b">
        <v>1</v>
      </c>
      <c r="BI796" s="46" t="b">
        <v>1</v>
      </c>
      <c r="BJ796" s="46" t="b">
        <v>1</v>
      </c>
      <c r="BK796" s="46" t="b">
        <v>0</v>
      </c>
      <c r="BL796" s="46" t="b">
        <v>1</v>
      </c>
      <c r="BM796" s="46" t="b">
        <v>0</v>
      </c>
      <c r="BO796" s="46" t="b">
        <v>0</v>
      </c>
      <c r="BP796" s="46" t="s">
        <v>237</v>
      </c>
      <c r="BQ796" s="46" t="s">
        <v>242</v>
      </c>
      <c r="BR796" s="46" t="s">
        <v>238</v>
      </c>
      <c r="BS796" s="46" t="s">
        <v>260</v>
      </c>
      <c r="BT796" s="46" t="s">
        <v>83</v>
      </c>
      <c r="BU796" s="46" t="s">
        <v>667</v>
      </c>
      <c r="BV796" s="46" t="s">
        <v>88</v>
      </c>
      <c r="BX796" s="46" t="s">
        <v>2882</v>
      </c>
      <c r="BY796" s="46" t="s">
        <v>2883</v>
      </c>
      <c r="CA796" s="46" t="s">
        <v>2884</v>
      </c>
      <c r="CB796" s="46" t="s">
        <v>2882</v>
      </c>
      <c r="CC796" s="46" t="s">
        <v>2882</v>
      </c>
      <c r="CD796" s="46" t="s">
        <v>237</v>
      </c>
      <c r="CU796" s="46" t="s">
        <v>264</v>
      </c>
      <c r="DA796" s="46" t="s">
        <v>245</v>
      </c>
      <c r="DB796" s="46" t="s">
        <v>245</v>
      </c>
      <c r="DC796" s="46" t="s">
        <v>245</v>
      </c>
      <c r="DD796" s="46" t="s">
        <v>245</v>
      </c>
      <c r="DE796" s="46" t="s">
        <v>245</v>
      </c>
      <c r="DF796" s="46" t="s">
        <v>245</v>
      </c>
      <c r="DG796" s="46" t="s">
        <v>245</v>
      </c>
      <c r="DH796" s="46" t="s">
        <v>247</v>
      </c>
      <c r="DK796" s="46" t="b">
        <f>vw_ET_Dataset_Public[[#This Row],[Event Location:  State PCODE]]=vw_ET_Dataset_Public[[#This Row],[Arrival from: Admin 1 PCODE]]</f>
        <v>0</v>
      </c>
      <c r="DL796" s="46" t="b">
        <f>vw_ET_Dataset_Public[[#This Row],[Event Location:  County PCODE]]=vw_ET_Dataset_Public[[#This Row],[Arrival from: Admin 2 PCODE]]</f>
        <v>0</v>
      </c>
      <c r="DM796" s="46" t="b">
        <f>vw_ET_Dataset_Public[[#This Row],[Event Location:  Payam PCODE]]=vw_ET_Dataset_Public[[#This Row],[Arrival from: Admin 3 PCODE]]</f>
        <v>0</v>
      </c>
      <c r="DN796" s="46" t="s">
        <v>3395</v>
      </c>
    </row>
    <row r="797" spans="1:118" x14ac:dyDescent="0.35">
      <c r="A797" s="46" t="s">
        <v>3020</v>
      </c>
      <c r="B797" s="47">
        <v>44530</v>
      </c>
      <c r="C797" s="47">
        <v>44518</v>
      </c>
      <c r="D797" s="47">
        <v>44530</v>
      </c>
      <c r="E797" s="46" t="s">
        <v>1626</v>
      </c>
      <c r="F797" s="46" t="s">
        <v>111</v>
      </c>
      <c r="G797" s="46" t="s">
        <v>1652</v>
      </c>
      <c r="H797" s="46" t="s">
        <v>1649</v>
      </c>
      <c r="I797" s="46" t="s">
        <v>1898</v>
      </c>
      <c r="J797" s="46" t="s">
        <v>1897</v>
      </c>
      <c r="K797" s="46" t="s">
        <v>1916</v>
      </c>
      <c r="L797" s="46" t="s">
        <v>1917</v>
      </c>
      <c r="M797" s="46">
        <v>7.9013749999999998</v>
      </c>
      <c r="N797" s="46">
        <v>28.443467999999999</v>
      </c>
      <c r="O797" s="46" t="s">
        <v>232</v>
      </c>
      <c r="P797" s="46" t="s">
        <v>271</v>
      </c>
      <c r="Q797" s="46" t="s">
        <v>24</v>
      </c>
      <c r="R797" s="46" t="b">
        <v>1</v>
      </c>
      <c r="S797" s="46" t="b">
        <v>0</v>
      </c>
      <c r="T797" s="46" t="b">
        <v>0</v>
      </c>
      <c r="U797" s="46" t="b">
        <v>0</v>
      </c>
      <c r="V797" s="46">
        <v>97</v>
      </c>
      <c r="W797" s="46">
        <v>485</v>
      </c>
      <c r="X797" s="46">
        <v>23</v>
      </c>
      <c r="Y797" s="46">
        <v>35</v>
      </c>
      <c r="Z797" s="46">
        <v>62</v>
      </c>
      <c r="AA797" s="46">
        <v>42</v>
      </c>
      <c r="AB797" s="46">
        <v>31</v>
      </c>
      <c r="AC797" s="46">
        <v>15</v>
      </c>
      <c r="AD797" s="46">
        <v>28</v>
      </c>
      <c r="AE797" s="46">
        <v>42</v>
      </c>
      <c r="AF797" s="46">
        <v>71</v>
      </c>
      <c r="AG797" s="46">
        <v>63</v>
      </c>
      <c r="AH797" s="46">
        <v>44</v>
      </c>
      <c r="AI797" s="46">
        <v>29</v>
      </c>
      <c r="AJ797" s="46">
        <v>208</v>
      </c>
      <c r="AK797" s="46">
        <v>277</v>
      </c>
      <c r="AL797" s="46">
        <v>128</v>
      </c>
      <c r="AM797" s="46">
        <v>44</v>
      </c>
      <c r="AN797" s="46">
        <v>485</v>
      </c>
      <c r="AP797" s="46" t="s">
        <v>48</v>
      </c>
      <c r="AR797" s="46" t="s">
        <v>409</v>
      </c>
      <c r="AS797" s="46" t="b">
        <v>0</v>
      </c>
      <c r="AT797" s="46" t="b">
        <v>1</v>
      </c>
      <c r="AU797" s="46" t="b">
        <v>0</v>
      </c>
      <c r="AV797" s="46" t="s">
        <v>255</v>
      </c>
      <c r="AX797" s="46" t="s">
        <v>305</v>
      </c>
      <c r="BD797" s="46" t="s">
        <v>256</v>
      </c>
      <c r="BE797" s="46" t="b">
        <v>1</v>
      </c>
      <c r="BF797" s="46" t="b">
        <v>0</v>
      </c>
      <c r="BG797" s="46" t="b">
        <v>0</v>
      </c>
      <c r="BH797" s="46" t="b">
        <v>0</v>
      </c>
      <c r="BI797" s="46" t="b">
        <v>0</v>
      </c>
      <c r="BJ797" s="46" t="b">
        <v>0</v>
      </c>
      <c r="BK797" s="46" t="b">
        <v>0</v>
      </c>
      <c r="BL797" s="46" t="b">
        <v>0</v>
      </c>
      <c r="BM797" s="46" t="b">
        <v>0</v>
      </c>
      <c r="BO797" s="46" t="b">
        <v>0</v>
      </c>
      <c r="BP797" s="46" t="s">
        <v>237</v>
      </c>
      <c r="BQ797" s="46" t="s">
        <v>242</v>
      </c>
      <c r="BR797" s="46" t="s">
        <v>238</v>
      </c>
      <c r="BS797" s="46" t="s">
        <v>1626</v>
      </c>
      <c r="BT797" s="46" t="s">
        <v>111</v>
      </c>
      <c r="BU797" s="46" t="s">
        <v>1652</v>
      </c>
      <c r="BV797" s="46" t="s">
        <v>1649</v>
      </c>
      <c r="BX797" s="46" t="s">
        <v>1897</v>
      </c>
      <c r="BY797" s="46" t="s">
        <v>1898</v>
      </c>
      <c r="CA797" s="46" t="s">
        <v>244</v>
      </c>
      <c r="CB797" s="46" t="s">
        <v>240</v>
      </c>
      <c r="CC797" s="46" t="s">
        <v>3021</v>
      </c>
      <c r="CU797" s="46" t="s">
        <v>237</v>
      </c>
      <c r="DA797" s="46" t="s">
        <v>245</v>
      </c>
      <c r="DB797" s="46" t="s">
        <v>265</v>
      </c>
      <c r="DC797" s="46" t="s">
        <v>245</v>
      </c>
      <c r="DD797" s="46" t="s">
        <v>245</v>
      </c>
      <c r="DE797" s="46" t="s">
        <v>265</v>
      </c>
      <c r="DF797" s="46" t="s">
        <v>246</v>
      </c>
      <c r="DG797" s="46" t="s">
        <v>246</v>
      </c>
      <c r="DH797" s="46" t="s">
        <v>247</v>
      </c>
      <c r="DK797" s="46" t="b">
        <f>vw_ET_Dataset_Public[[#This Row],[Event Location:  State PCODE]]=vw_ET_Dataset_Public[[#This Row],[Arrival from: Admin 1 PCODE]]</f>
        <v>1</v>
      </c>
      <c r="DL797" s="46" t="b">
        <f>vw_ET_Dataset_Public[[#This Row],[Event Location:  County PCODE]]=vw_ET_Dataset_Public[[#This Row],[Arrival from: Admin 2 PCODE]]</f>
        <v>1</v>
      </c>
      <c r="DM797" s="46" t="b">
        <f>vw_ET_Dataset_Public[[#This Row],[Event Location:  Payam PCODE]]=vw_ET_Dataset_Public[[#This Row],[Arrival from: Admin 3 PCODE]]</f>
        <v>1</v>
      </c>
      <c r="DN797" s="46" t="s">
        <v>3390</v>
      </c>
    </row>
    <row r="798" spans="1:118" x14ac:dyDescent="0.35">
      <c r="A798" s="46" t="s">
        <v>3029</v>
      </c>
      <c r="B798" s="47">
        <v>44530</v>
      </c>
      <c r="C798" s="47">
        <v>44519</v>
      </c>
      <c r="D798" s="47">
        <v>44530</v>
      </c>
      <c r="E798" s="46" t="s">
        <v>1626</v>
      </c>
      <c r="F798" s="46" t="s">
        <v>111</v>
      </c>
      <c r="G798" s="46" t="s">
        <v>1652</v>
      </c>
      <c r="H798" s="46" t="s">
        <v>1649</v>
      </c>
      <c r="I798" s="46" t="s">
        <v>1898</v>
      </c>
      <c r="J798" s="46" t="s">
        <v>1897</v>
      </c>
      <c r="K798" s="46" t="s">
        <v>3304</v>
      </c>
      <c r="L798" s="46" t="s">
        <v>3030</v>
      </c>
      <c r="M798" s="46">
        <v>7.8559999999999999</v>
      </c>
      <c r="N798" s="46">
        <v>28.463000000000001</v>
      </c>
      <c r="O798" s="46" t="s">
        <v>232</v>
      </c>
      <c r="P798" s="46" t="s">
        <v>302</v>
      </c>
      <c r="Q798" s="46" t="s">
        <v>24</v>
      </c>
      <c r="R798" s="46" t="b">
        <v>1</v>
      </c>
      <c r="S798" s="46" t="b">
        <v>1</v>
      </c>
      <c r="V798" s="46">
        <v>59</v>
      </c>
      <c r="W798" s="46">
        <v>266</v>
      </c>
      <c r="X798" s="46">
        <v>12</v>
      </c>
      <c r="Y798" s="46">
        <v>16</v>
      </c>
      <c r="Z798" s="46">
        <v>34</v>
      </c>
      <c r="AA798" s="46">
        <v>30</v>
      </c>
      <c r="AB798" s="46">
        <v>21</v>
      </c>
      <c r="AC798" s="46">
        <v>14</v>
      </c>
      <c r="AD798" s="46">
        <v>9</v>
      </c>
      <c r="AE798" s="46">
        <v>23</v>
      </c>
      <c r="AF798" s="46">
        <v>28</v>
      </c>
      <c r="AG798" s="46">
        <v>33</v>
      </c>
      <c r="AH798" s="46">
        <v>27</v>
      </c>
      <c r="AI798" s="46">
        <v>19</v>
      </c>
      <c r="AJ798" s="46">
        <v>127</v>
      </c>
      <c r="AK798" s="46">
        <v>139</v>
      </c>
      <c r="AL798" s="46">
        <v>60</v>
      </c>
      <c r="AM798" s="46">
        <v>33</v>
      </c>
      <c r="AN798" s="46">
        <v>266</v>
      </c>
      <c r="AP798" s="46" t="s">
        <v>48</v>
      </c>
      <c r="AR798" s="46" t="s">
        <v>234</v>
      </c>
      <c r="AT798" s="46" t="b">
        <v>1</v>
      </c>
      <c r="AV798" s="46" t="s">
        <v>255</v>
      </c>
      <c r="AX798" s="46" t="s">
        <v>305</v>
      </c>
      <c r="BD798" s="46" t="s">
        <v>256</v>
      </c>
      <c r="BE798" s="46" t="b">
        <v>1</v>
      </c>
      <c r="BP798" s="46" t="s">
        <v>237</v>
      </c>
      <c r="BQ798" s="46" t="s">
        <v>242</v>
      </c>
      <c r="BR798" s="46" t="s">
        <v>238</v>
      </c>
      <c r="BS798" s="46" t="s">
        <v>1626</v>
      </c>
      <c r="BT798" s="46" t="s">
        <v>111</v>
      </c>
      <c r="BU798" s="46" t="s">
        <v>1652</v>
      </c>
      <c r="BV798" s="46" t="s">
        <v>1649</v>
      </c>
      <c r="BX798" s="46" t="s">
        <v>1897</v>
      </c>
      <c r="BY798" s="46" t="s">
        <v>1898</v>
      </c>
      <c r="CA798" s="46" t="s">
        <v>244</v>
      </c>
      <c r="CB798" s="46" t="s">
        <v>240</v>
      </c>
      <c r="CC798" s="46" t="s">
        <v>3031</v>
      </c>
      <c r="CU798" s="46" t="s">
        <v>237</v>
      </c>
      <c r="DA798" s="46" t="s">
        <v>245</v>
      </c>
      <c r="DB798" s="46" t="s">
        <v>265</v>
      </c>
      <c r="DC798" s="46" t="s">
        <v>265</v>
      </c>
      <c r="DD798" s="46" t="s">
        <v>246</v>
      </c>
      <c r="DE798" s="46" t="s">
        <v>246</v>
      </c>
      <c r="DF798" s="46" t="s">
        <v>245</v>
      </c>
      <c r="DG798" s="46" t="s">
        <v>265</v>
      </c>
      <c r="DH798" s="46" t="s">
        <v>247</v>
      </c>
      <c r="DK798" s="46" t="b">
        <f>vw_ET_Dataset_Public[[#This Row],[Event Location:  State PCODE]]=vw_ET_Dataset_Public[[#This Row],[Arrival from: Admin 1 PCODE]]</f>
        <v>1</v>
      </c>
      <c r="DL798" s="46" t="b">
        <f>vw_ET_Dataset_Public[[#This Row],[Event Location:  County PCODE]]=vw_ET_Dataset_Public[[#This Row],[Arrival from: Admin 2 PCODE]]</f>
        <v>1</v>
      </c>
      <c r="DM798" s="46" t="b">
        <f>vw_ET_Dataset_Public[[#This Row],[Event Location:  Payam PCODE]]=vw_ET_Dataset_Public[[#This Row],[Arrival from: Admin 3 PCODE]]</f>
        <v>1</v>
      </c>
      <c r="DN798" s="46" t="s">
        <v>3390</v>
      </c>
    </row>
    <row r="799" spans="1:118" x14ac:dyDescent="0.35">
      <c r="A799" s="46" t="s">
        <v>2999</v>
      </c>
      <c r="B799" s="47">
        <v>44530</v>
      </c>
      <c r="C799" s="47">
        <v>44519</v>
      </c>
      <c r="D799" s="47">
        <v>44530</v>
      </c>
      <c r="E799" s="46" t="s">
        <v>1626</v>
      </c>
      <c r="F799" s="46" t="s">
        <v>111</v>
      </c>
      <c r="G799" s="46" t="s">
        <v>1652</v>
      </c>
      <c r="H799" s="46" t="s">
        <v>1649</v>
      </c>
      <c r="I799" s="46" t="s">
        <v>1898</v>
      </c>
      <c r="J799" s="46" t="s">
        <v>1897</v>
      </c>
      <c r="K799" s="46" t="s">
        <v>1905</v>
      </c>
      <c r="L799" s="46" t="s">
        <v>1906</v>
      </c>
      <c r="M799" s="46">
        <v>7.9699592990000001</v>
      </c>
      <c r="N799" s="46">
        <v>28.411807599999999</v>
      </c>
      <c r="O799" s="46" t="s">
        <v>232</v>
      </c>
      <c r="P799" s="46" t="s">
        <v>271</v>
      </c>
      <c r="Q799" s="46" t="s">
        <v>24</v>
      </c>
      <c r="R799" s="46" t="b">
        <v>1</v>
      </c>
      <c r="V799" s="46">
        <v>55</v>
      </c>
      <c r="W799" s="46">
        <v>275</v>
      </c>
      <c r="X799" s="46">
        <v>16</v>
      </c>
      <c r="Y799" s="46">
        <v>22</v>
      </c>
      <c r="Z799" s="46">
        <v>31</v>
      </c>
      <c r="AA799" s="46">
        <v>25</v>
      </c>
      <c r="AB799" s="46">
        <v>14</v>
      </c>
      <c r="AC799" s="46">
        <v>9</v>
      </c>
      <c r="AD799" s="46">
        <v>20</v>
      </c>
      <c r="AE799" s="46">
        <v>28</v>
      </c>
      <c r="AF799" s="46">
        <v>34</v>
      </c>
      <c r="AG799" s="46">
        <v>41</v>
      </c>
      <c r="AH799" s="46">
        <v>24</v>
      </c>
      <c r="AI799" s="46">
        <v>11</v>
      </c>
      <c r="AJ799" s="46">
        <v>117</v>
      </c>
      <c r="AK799" s="46">
        <v>158</v>
      </c>
      <c r="AL799" s="46">
        <v>86</v>
      </c>
      <c r="AM799" s="46">
        <v>20</v>
      </c>
      <c r="AN799" s="46">
        <v>275</v>
      </c>
      <c r="AP799" s="46" t="s">
        <v>48</v>
      </c>
      <c r="AR799" s="46" t="s">
        <v>409</v>
      </c>
      <c r="AT799" s="46" t="b">
        <v>1</v>
      </c>
      <c r="AV799" s="46" t="s">
        <v>255</v>
      </c>
      <c r="AX799" s="46" t="s">
        <v>305</v>
      </c>
      <c r="BD799" s="46" t="s">
        <v>256</v>
      </c>
      <c r="BL799" s="46" t="b">
        <v>1</v>
      </c>
      <c r="BP799" s="46" t="s">
        <v>237</v>
      </c>
      <c r="BQ799" s="46" t="s">
        <v>242</v>
      </c>
      <c r="BR799" s="46" t="s">
        <v>238</v>
      </c>
      <c r="BS799" s="46" t="s">
        <v>1626</v>
      </c>
      <c r="BT799" s="46" t="s">
        <v>111</v>
      </c>
      <c r="BU799" s="46" t="s">
        <v>1652</v>
      </c>
      <c r="BV799" s="46" t="s">
        <v>1649</v>
      </c>
      <c r="BX799" s="46" t="s">
        <v>1650</v>
      </c>
      <c r="BY799" s="46" t="s">
        <v>1653</v>
      </c>
      <c r="CA799" s="46" t="s">
        <v>244</v>
      </c>
      <c r="CB799" s="46" t="s">
        <v>240</v>
      </c>
      <c r="CC799" s="46" t="s">
        <v>3000</v>
      </c>
      <c r="CU799" s="46" t="s">
        <v>237</v>
      </c>
      <c r="DA799" s="46" t="s">
        <v>245</v>
      </c>
      <c r="DB799" s="46" t="s">
        <v>265</v>
      </c>
      <c r="DC799" s="46" t="s">
        <v>246</v>
      </c>
      <c r="DD799" s="46" t="s">
        <v>265</v>
      </c>
      <c r="DE799" s="46" t="s">
        <v>246</v>
      </c>
      <c r="DF799" s="46" t="s">
        <v>246</v>
      </c>
      <c r="DG799" s="46" t="s">
        <v>265</v>
      </c>
      <c r="DH799" s="46" t="s">
        <v>247</v>
      </c>
      <c r="DK799" s="46" t="b">
        <f>vw_ET_Dataset_Public[[#This Row],[Event Location:  State PCODE]]=vw_ET_Dataset_Public[[#This Row],[Arrival from: Admin 1 PCODE]]</f>
        <v>1</v>
      </c>
      <c r="DL799" s="46" t="b">
        <f>vw_ET_Dataset_Public[[#This Row],[Event Location:  County PCODE]]=vw_ET_Dataset_Public[[#This Row],[Arrival from: Admin 2 PCODE]]</f>
        <v>1</v>
      </c>
      <c r="DM799" s="46" t="b">
        <f>vw_ET_Dataset_Public[[#This Row],[Event Location:  Payam PCODE]]=vw_ET_Dataset_Public[[#This Row],[Arrival from: Admin 3 PCODE]]</f>
        <v>0</v>
      </c>
      <c r="DN799" s="46" t="s">
        <v>3391</v>
      </c>
    </row>
    <row r="800" spans="1:118" x14ac:dyDescent="0.35">
      <c r="A800" s="46" t="s">
        <v>3343</v>
      </c>
      <c r="B800" s="47">
        <v>44533</v>
      </c>
      <c r="C800" s="47">
        <v>44499</v>
      </c>
      <c r="D800" s="47">
        <v>44533</v>
      </c>
      <c r="E800" s="46" t="s">
        <v>1626</v>
      </c>
      <c r="F800" s="46" t="s">
        <v>111</v>
      </c>
      <c r="G800" s="46" t="s">
        <v>1652</v>
      </c>
      <c r="H800" s="46" t="s">
        <v>1649</v>
      </c>
      <c r="I800" s="46" t="s">
        <v>1968</v>
      </c>
      <c r="J800" s="46" t="s">
        <v>1967</v>
      </c>
      <c r="K800" s="46" t="s">
        <v>3344</v>
      </c>
      <c r="L800" s="46" t="s">
        <v>3345</v>
      </c>
      <c r="M800" s="46">
        <v>7.8254060000000001</v>
      </c>
      <c r="N800" s="46">
        <v>28.453451000000001</v>
      </c>
      <c r="O800" s="46" t="s">
        <v>232</v>
      </c>
      <c r="P800" s="46" t="s">
        <v>271</v>
      </c>
      <c r="Q800" s="46" t="s">
        <v>6</v>
      </c>
      <c r="R800" s="46" t="b">
        <v>1</v>
      </c>
      <c r="S800" s="46" t="b">
        <v>0</v>
      </c>
      <c r="T800" s="46" t="b">
        <v>0</v>
      </c>
      <c r="U800" s="46" t="b">
        <v>0</v>
      </c>
      <c r="V800" s="46">
        <v>57</v>
      </c>
      <c r="W800" s="46">
        <v>302</v>
      </c>
      <c r="X800" s="46">
        <v>14</v>
      </c>
      <c r="Y800" s="46">
        <v>25</v>
      </c>
      <c r="Z800" s="46">
        <v>30</v>
      </c>
      <c r="AA800" s="46">
        <v>41</v>
      </c>
      <c r="AB800" s="46">
        <v>17</v>
      </c>
      <c r="AC800" s="46">
        <v>8</v>
      </c>
      <c r="AD800" s="46">
        <v>17</v>
      </c>
      <c r="AE800" s="46">
        <v>23</v>
      </c>
      <c r="AF800" s="46">
        <v>39</v>
      </c>
      <c r="AG800" s="46">
        <v>47</v>
      </c>
      <c r="AH800" s="46">
        <v>26</v>
      </c>
      <c r="AI800" s="46">
        <v>15</v>
      </c>
      <c r="AJ800" s="46">
        <v>135</v>
      </c>
      <c r="AK800" s="46">
        <v>167</v>
      </c>
      <c r="AL800" s="46">
        <v>79</v>
      </c>
      <c r="AM800" s="46">
        <v>23</v>
      </c>
      <c r="AN800" s="46">
        <v>302</v>
      </c>
      <c r="AO800" s="46" t="s">
        <v>12</v>
      </c>
      <c r="AP800" s="46" t="s">
        <v>48</v>
      </c>
      <c r="AR800" s="46" t="s">
        <v>234</v>
      </c>
      <c r="AV800" s="46" t="s">
        <v>255</v>
      </c>
      <c r="AX800" s="46" t="s">
        <v>1416</v>
      </c>
      <c r="AY800" s="46" t="s">
        <v>3346</v>
      </c>
      <c r="BD800" s="46" t="s">
        <v>256</v>
      </c>
      <c r="BE800" s="46" t="b">
        <v>1</v>
      </c>
      <c r="BF800" s="46" t="b">
        <v>0</v>
      </c>
      <c r="BG800" s="46" t="b">
        <v>0</v>
      </c>
      <c r="BH800" s="46" t="b">
        <v>0</v>
      </c>
      <c r="BI800" s="46" t="b">
        <v>0</v>
      </c>
      <c r="BJ800" s="46" t="b">
        <v>0</v>
      </c>
      <c r="BK800" s="46" t="b">
        <v>0</v>
      </c>
      <c r="BL800" s="46" t="b">
        <v>0</v>
      </c>
      <c r="BM800" s="46" t="b">
        <v>0</v>
      </c>
      <c r="BO800" s="46" t="b">
        <v>0</v>
      </c>
      <c r="BP800" s="46" t="s">
        <v>237</v>
      </c>
      <c r="BQ800" s="46" t="s">
        <v>242</v>
      </c>
      <c r="BR800" s="46" t="s">
        <v>238</v>
      </c>
      <c r="BS800" s="46" t="s">
        <v>1626</v>
      </c>
      <c r="BT800" s="46" t="s">
        <v>111</v>
      </c>
      <c r="BU800" s="46" t="s">
        <v>1652</v>
      </c>
      <c r="BV800" s="46" t="s">
        <v>1649</v>
      </c>
      <c r="BX800" s="46" t="s">
        <v>1967</v>
      </c>
      <c r="BY800" s="46" t="s">
        <v>1968</v>
      </c>
      <c r="CA800" s="46" t="s">
        <v>3348</v>
      </c>
      <c r="CB800" s="46" t="s">
        <v>3347</v>
      </c>
      <c r="CC800" s="46" t="s">
        <v>1967</v>
      </c>
      <c r="CD800" s="46" t="s">
        <v>237</v>
      </c>
      <c r="CU800" s="46" t="s">
        <v>237</v>
      </c>
      <c r="DA800" s="46" t="s">
        <v>245</v>
      </c>
      <c r="DB800" s="46" t="s">
        <v>265</v>
      </c>
      <c r="DC800" s="46" t="s">
        <v>245</v>
      </c>
      <c r="DD800" s="46" t="s">
        <v>265</v>
      </c>
      <c r="DE800" s="46" t="s">
        <v>245</v>
      </c>
      <c r="DF800" s="46" t="s">
        <v>245</v>
      </c>
      <c r="DG800" s="46" t="s">
        <v>265</v>
      </c>
      <c r="DH800" s="46" t="s">
        <v>247</v>
      </c>
      <c r="DK800" s="46" t="b">
        <f>vw_ET_Dataset_Public[[#This Row],[Event Location:  State PCODE]]=vw_ET_Dataset_Public[[#This Row],[Arrival from: Admin 1 PCODE]]</f>
        <v>1</v>
      </c>
      <c r="DL800" s="46" t="b">
        <f>vw_ET_Dataset_Public[[#This Row],[Event Location:  County PCODE]]=vw_ET_Dataset_Public[[#This Row],[Arrival from: Admin 2 PCODE]]</f>
        <v>1</v>
      </c>
      <c r="DM800" s="46" t="b">
        <f>vw_ET_Dataset_Public[[#This Row],[Event Location:  Payam PCODE]]=vw_ET_Dataset_Public[[#This Row],[Arrival from: Admin 3 PCODE]]</f>
        <v>1</v>
      </c>
      <c r="DN800" s="46" t="s">
        <v>3390</v>
      </c>
    </row>
    <row r="801" spans="1:118" x14ac:dyDescent="0.35">
      <c r="A801" s="46" t="s">
        <v>3308</v>
      </c>
      <c r="B801" s="47">
        <v>44533</v>
      </c>
      <c r="C801" s="47">
        <v>44530</v>
      </c>
      <c r="D801" s="47">
        <v>44533</v>
      </c>
      <c r="E801" s="46" t="s">
        <v>1626</v>
      </c>
      <c r="F801" s="46" t="s">
        <v>111</v>
      </c>
      <c r="G801" s="46" t="s">
        <v>1652</v>
      </c>
      <c r="H801" s="46" t="s">
        <v>1649</v>
      </c>
      <c r="I801" s="46" t="s">
        <v>1968</v>
      </c>
      <c r="J801" s="46" t="s">
        <v>1967</v>
      </c>
      <c r="K801" s="46" t="s">
        <v>1983</v>
      </c>
      <c r="L801" s="46" t="s">
        <v>1984</v>
      </c>
      <c r="M801" s="46">
        <v>7.7199997900000001</v>
      </c>
      <c r="N801" s="46">
        <v>28.43000031</v>
      </c>
      <c r="O801" s="46" t="s">
        <v>253</v>
      </c>
      <c r="P801" s="46" t="s">
        <v>233</v>
      </c>
      <c r="Q801" s="46" t="s">
        <v>6</v>
      </c>
      <c r="R801" s="46" t="b">
        <v>1</v>
      </c>
      <c r="S801" s="46" t="b">
        <v>0</v>
      </c>
      <c r="T801" s="46" t="b">
        <v>0</v>
      </c>
      <c r="U801" s="46" t="b">
        <v>0</v>
      </c>
      <c r="V801" s="46">
        <v>49</v>
      </c>
      <c r="W801" s="46">
        <v>260</v>
      </c>
      <c r="X801" s="46">
        <v>17</v>
      </c>
      <c r="Y801" s="46">
        <v>19</v>
      </c>
      <c r="Z801" s="46">
        <v>23</v>
      </c>
      <c r="AA801" s="46">
        <v>29</v>
      </c>
      <c r="AB801" s="46">
        <v>11</v>
      </c>
      <c r="AC801" s="46">
        <v>3</v>
      </c>
      <c r="AD801" s="46">
        <v>26</v>
      </c>
      <c r="AE801" s="46">
        <v>28</v>
      </c>
      <c r="AF801" s="46">
        <v>34</v>
      </c>
      <c r="AG801" s="46">
        <v>42</v>
      </c>
      <c r="AH801" s="46">
        <v>24</v>
      </c>
      <c r="AI801" s="46">
        <v>4</v>
      </c>
      <c r="AJ801" s="46">
        <v>102</v>
      </c>
      <c r="AK801" s="46">
        <v>158</v>
      </c>
      <c r="AL801" s="46">
        <v>90</v>
      </c>
      <c r="AM801" s="46">
        <v>7</v>
      </c>
      <c r="AN801" s="46">
        <v>260</v>
      </c>
      <c r="AO801" s="46" t="s">
        <v>12</v>
      </c>
      <c r="AP801" s="46" t="s">
        <v>48</v>
      </c>
      <c r="AR801" s="46" t="s">
        <v>234</v>
      </c>
      <c r="AV801" s="46" t="s">
        <v>255</v>
      </c>
      <c r="AX801" s="46" t="s">
        <v>29</v>
      </c>
      <c r="AZ801" s="46" t="s">
        <v>273</v>
      </c>
      <c r="BA801" s="46" t="b">
        <v>0</v>
      </c>
      <c r="BB801" s="46" t="b">
        <v>1</v>
      </c>
      <c r="BC801" s="46" t="b">
        <v>0</v>
      </c>
      <c r="BD801" s="46" t="s">
        <v>256</v>
      </c>
      <c r="BE801" s="46" t="b">
        <v>1</v>
      </c>
      <c r="BF801" s="46" t="b">
        <v>0</v>
      </c>
      <c r="BG801" s="46" t="b">
        <v>0</v>
      </c>
      <c r="BH801" s="46" t="b">
        <v>0</v>
      </c>
      <c r="BI801" s="46" t="b">
        <v>0</v>
      </c>
      <c r="BJ801" s="46" t="b">
        <v>0</v>
      </c>
      <c r="BK801" s="46" t="b">
        <v>0</v>
      </c>
      <c r="BL801" s="46" t="b">
        <v>0</v>
      </c>
      <c r="BM801" s="46" t="b">
        <v>0</v>
      </c>
      <c r="BO801" s="46" t="b">
        <v>0</v>
      </c>
      <c r="BP801" s="46" t="s">
        <v>237</v>
      </c>
      <c r="BQ801" s="46" t="s">
        <v>242</v>
      </c>
      <c r="BR801" s="46" t="s">
        <v>238</v>
      </c>
      <c r="BS801" s="46" t="s">
        <v>1626</v>
      </c>
      <c r="BT801" s="46" t="s">
        <v>111</v>
      </c>
      <c r="BU801" s="46" t="s">
        <v>1652</v>
      </c>
      <c r="BV801" s="46" t="s">
        <v>1649</v>
      </c>
      <c r="BX801" s="46" t="s">
        <v>1967</v>
      </c>
      <c r="BY801" s="46" t="s">
        <v>1968</v>
      </c>
      <c r="CA801" s="46" t="s">
        <v>244</v>
      </c>
      <c r="CB801" s="46" t="s">
        <v>240</v>
      </c>
      <c r="CC801" s="46" t="s">
        <v>3309</v>
      </c>
      <c r="CD801" s="46" t="s">
        <v>237</v>
      </c>
      <c r="CU801" s="46" t="s">
        <v>237</v>
      </c>
      <c r="DA801" s="46" t="s">
        <v>265</v>
      </c>
      <c r="DB801" s="46" t="s">
        <v>245</v>
      </c>
      <c r="DC801" s="46" t="s">
        <v>265</v>
      </c>
      <c r="DD801" s="46" t="s">
        <v>246</v>
      </c>
      <c r="DE801" s="46" t="s">
        <v>245</v>
      </c>
      <c r="DF801" s="46" t="s">
        <v>265</v>
      </c>
      <c r="DG801" s="46" t="s">
        <v>245</v>
      </c>
      <c r="DH801" s="46" t="s">
        <v>247</v>
      </c>
      <c r="DK801" s="46" t="b">
        <f>vw_ET_Dataset_Public[[#This Row],[Event Location:  State PCODE]]=vw_ET_Dataset_Public[[#This Row],[Arrival from: Admin 1 PCODE]]</f>
        <v>1</v>
      </c>
      <c r="DL801" s="46" t="b">
        <f>vw_ET_Dataset_Public[[#This Row],[Event Location:  County PCODE]]=vw_ET_Dataset_Public[[#This Row],[Arrival from: Admin 2 PCODE]]</f>
        <v>1</v>
      </c>
      <c r="DM801" s="46" t="b">
        <f>vw_ET_Dataset_Public[[#This Row],[Event Location:  Payam PCODE]]=vw_ET_Dataset_Public[[#This Row],[Arrival from: Admin 3 PCODE]]</f>
        <v>1</v>
      </c>
      <c r="DN801" s="46" t="s">
        <v>3390</v>
      </c>
    </row>
    <row r="802" spans="1:118" x14ac:dyDescent="0.35">
      <c r="A802" s="46" t="s">
        <v>3281</v>
      </c>
      <c r="B802" s="47">
        <v>44534</v>
      </c>
      <c r="C802" s="47">
        <v>44504</v>
      </c>
      <c r="D802" s="47">
        <v>44534</v>
      </c>
      <c r="E802" s="46" t="s">
        <v>841</v>
      </c>
      <c r="F802" s="46" t="s">
        <v>57</v>
      </c>
      <c r="G802" s="46" t="s">
        <v>1321</v>
      </c>
      <c r="H802" s="46" t="s">
        <v>98</v>
      </c>
      <c r="I802" s="46" t="s">
        <v>1403</v>
      </c>
      <c r="J802" s="46" t="s">
        <v>98</v>
      </c>
      <c r="K802" s="46" t="s">
        <v>1421</v>
      </c>
      <c r="L802" s="46" t="s">
        <v>1422</v>
      </c>
      <c r="M802" s="46">
        <v>9.3316400000000002</v>
      </c>
      <c r="N802" s="46">
        <v>29.793399999999998</v>
      </c>
      <c r="O802" s="46" t="s">
        <v>232</v>
      </c>
      <c r="P802" s="46" t="s">
        <v>271</v>
      </c>
      <c r="Q802" s="46" t="s">
        <v>6</v>
      </c>
      <c r="R802" s="46" t="b">
        <v>0</v>
      </c>
      <c r="S802" s="46" t="b">
        <v>0</v>
      </c>
      <c r="T802" s="46" t="b">
        <v>0</v>
      </c>
      <c r="U802" s="46" t="b">
        <v>1</v>
      </c>
      <c r="V802" s="46">
        <v>4</v>
      </c>
      <c r="W802" s="46">
        <v>17</v>
      </c>
      <c r="X802" s="46">
        <v>0</v>
      </c>
      <c r="Y802" s="46">
        <v>0</v>
      </c>
      <c r="Z802" s="46">
        <v>5</v>
      </c>
      <c r="AA802" s="46">
        <v>0</v>
      </c>
      <c r="AB802" s="46">
        <v>0</v>
      </c>
      <c r="AC802" s="46">
        <v>0</v>
      </c>
      <c r="AD802" s="46">
        <v>0</v>
      </c>
      <c r="AE802" s="46">
        <v>3</v>
      </c>
      <c r="AF802" s="46">
        <v>4</v>
      </c>
      <c r="AG802" s="46">
        <v>2</v>
      </c>
      <c r="AH802" s="46">
        <v>2</v>
      </c>
      <c r="AI802" s="46">
        <v>1</v>
      </c>
      <c r="AJ802" s="46">
        <v>5</v>
      </c>
      <c r="AK802" s="46">
        <v>12</v>
      </c>
      <c r="AL802" s="46">
        <v>3</v>
      </c>
      <c r="AM802" s="46">
        <v>1</v>
      </c>
      <c r="AN802" s="46">
        <v>17</v>
      </c>
      <c r="AO802" s="46" t="s">
        <v>13</v>
      </c>
      <c r="AP802" s="46" t="s">
        <v>48</v>
      </c>
      <c r="AR802" s="46" t="s">
        <v>234</v>
      </c>
      <c r="AV802" s="46" t="s">
        <v>1516</v>
      </c>
      <c r="AX802" s="46" t="s">
        <v>65</v>
      </c>
      <c r="BD802" s="46" t="s">
        <v>256</v>
      </c>
      <c r="BE802" s="46" t="b">
        <v>0</v>
      </c>
      <c r="BF802" s="46" t="b">
        <v>1</v>
      </c>
      <c r="BG802" s="46" t="b">
        <v>0</v>
      </c>
      <c r="BH802" s="46" t="b">
        <v>0</v>
      </c>
      <c r="BI802" s="46" t="b">
        <v>0</v>
      </c>
      <c r="BJ802" s="46" t="b">
        <v>0</v>
      </c>
      <c r="BK802" s="46" t="b">
        <v>0</v>
      </c>
      <c r="BL802" s="46" t="b">
        <v>0</v>
      </c>
      <c r="BM802" s="46" t="b">
        <v>0</v>
      </c>
      <c r="BO802" s="46" t="b">
        <v>0</v>
      </c>
      <c r="BP802" s="46" t="s">
        <v>237</v>
      </c>
      <c r="BQ802" s="46" t="s">
        <v>242</v>
      </c>
      <c r="BR802" s="46" t="s">
        <v>238</v>
      </c>
      <c r="BS802" s="46" t="s">
        <v>841</v>
      </c>
      <c r="BT802" s="46" t="s">
        <v>57</v>
      </c>
      <c r="BU802" s="46" t="s">
        <v>1321</v>
      </c>
      <c r="BV802" s="46" t="s">
        <v>98</v>
      </c>
      <c r="BX802" s="46" t="s">
        <v>3282</v>
      </c>
      <c r="BY802" s="46" t="s">
        <v>3284</v>
      </c>
      <c r="CA802" s="46" t="s">
        <v>3285</v>
      </c>
      <c r="CB802" s="46" t="s">
        <v>3283</v>
      </c>
      <c r="CC802" s="46" t="s">
        <v>3282</v>
      </c>
      <c r="CD802" s="46" t="s">
        <v>237</v>
      </c>
      <c r="CU802" s="46" t="s">
        <v>264</v>
      </c>
      <c r="DA802" s="46" t="s">
        <v>246</v>
      </c>
      <c r="DB802" s="46" t="s">
        <v>245</v>
      </c>
      <c r="DC802" s="46" t="s">
        <v>245</v>
      </c>
      <c r="DD802" s="46" t="s">
        <v>246</v>
      </c>
      <c r="DE802" s="46" t="s">
        <v>245</v>
      </c>
      <c r="DF802" s="46" t="s">
        <v>245</v>
      </c>
      <c r="DG802" s="46" t="s">
        <v>246</v>
      </c>
      <c r="DH802" s="46" t="s">
        <v>247</v>
      </c>
      <c r="DK802" s="46" t="b">
        <f>vw_ET_Dataset_Public[[#This Row],[Event Location:  State PCODE]]=vw_ET_Dataset_Public[[#This Row],[Arrival from: Admin 1 PCODE]]</f>
        <v>1</v>
      </c>
      <c r="DL802" s="46" t="b">
        <f>vw_ET_Dataset_Public[[#This Row],[Event Location:  County PCODE]]=vw_ET_Dataset_Public[[#This Row],[Arrival from: Admin 2 PCODE]]</f>
        <v>1</v>
      </c>
      <c r="DM802" s="46" t="b">
        <f>vw_ET_Dataset_Public[[#This Row],[Event Location:  Payam PCODE]]=vw_ET_Dataset_Public[[#This Row],[Arrival from: Admin 3 PCODE]]</f>
        <v>0</v>
      </c>
      <c r="DN802" s="46" t="s">
        <v>3391</v>
      </c>
    </row>
    <row r="803" spans="1:118" x14ac:dyDescent="0.35">
      <c r="A803" s="46" t="s">
        <v>3286</v>
      </c>
      <c r="B803" s="47">
        <v>44542</v>
      </c>
      <c r="C803" s="47">
        <v>44536</v>
      </c>
      <c r="D803" s="47">
        <v>44542</v>
      </c>
      <c r="E803" s="46" t="s">
        <v>841</v>
      </c>
      <c r="F803" s="46" t="s">
        <v>57</v>
      </c>
      <c r="G803" s="46" t="s">
        <v>1321</v>
      </c>
      <c r="H803" s="46" t="s">
        <v>98</v>
      </c>
      <c r="I803" s="46" t="s">
        <v>1403</v>
      </c>
      <c r="J803" s="46" t="s">
        <v>98</v>
      </c>
      <c r="K803" s="46" t="s">
        <v>1404</v>
      </c>
      <c r="L803" s="46" t="s">
        <v>1402</v>
      </c>
      <c r="M803" s="46">
        <v>9.2894232999999993</v>
      </c>
      <c r="N803" s="46">
        <v>29.789508399999999</v>
      </c>
      <c r="O803" s="46" t="s">
        <v>232</v>
      </c>
      <c r="P803" s="46" t="s">
        <v>271</v>
      </c>
      <c r="Q803" s="46" t="s">
        <v>6</v>
      </c>
      <c r="R803" s="46" t="b">
        <v>0</v>
      </c>
      <c r="S803" s="46" t="b">
        <v>0</v>
      </c>
      <c r="T803" s="46" t="b">
        <v>0</v>
      </c>
      <c r="U803" s="46" t="b">
        <v>1</v>
      </c>
      <c r="V803" s="46">
        <v>20</v>
      </c>
      <c r="W803" s="46">
        <v>100</v>
      </c>
      <c r="X803" s="46">
        <v>2</v>
      </c>
      <c r="Y803" s="46">
        <v>4</v>
      </c>
      <c r="Z803" s="46">
        <v>11</v>
      </c>
      <c r="AA803" s="46">
        <v>21</v>
      </c>
      <c r="AB803" s="46">
        <v>5</v>
      </c>
      <c r="AC803" s="46">
        <v>0</v>
      </c>
      <c r="AD803" s="46">
        <v>1</v>
      </c>
      <c r="AE803" s="46">
        <v>4</v>
      </c>
      <c r="AF803" s="46">
        <v>23</v>
      </c>
      <c r="AG803" s="46">
        <v>19</v>
      </c>
      <c r="AH803" s="46">
        <v>7</v>
      </c>
      <c r="AI803" s="46">
        <v>3</v>
      </c>
      <c r="AJ803" s="46">
        <v>43</v>
      </c>
      <c r="AK803" s="46">
        <v>57</v>
      </c>
      <c r="AL803" s="46">
        <v>11</v>
      </c>
      <c r="AM803" s="46">
        <v>3</v>
      </c>
      <c r="AN803" s="46">
        <v>100</v>
      </c>
      <c r="AO803" s="46" t="s">
        <v>13</v>
      </c>
      <c r="AP803" s="46" t="s">
        <v>48</v>
      </c>
      <c r="AR803" s="46" t="s">
        <v>234</v>
      </c>
      <c r="AV803" s="46" t="s">
        <v>1516</v>
      </c>
      <c r="AX803" s="46" t="s">
        <v>65</v>
      </c>
      <c r="BD803" s="46" t="s">
        <v>256</v>
      </c>
      <c r="BE803" s="46" t="b">
        <v>0</v>
      </c>
      <c r="BF803" s="46" t="b">
        <v>1</v>
      </c>
      <c r="BG803" s="46" t="b">
        <v>0</v>
      </c>
      <c r="BH803" s="46" t="b">
        <v>0</v>
      </c>
      <c r="BI803" s="46" t="b">
        <v>0</v>
      </c>
      <c r="BJ803" s="46" t="b">
        <v>0</v>
      </c>
      <c r="BK803" s="46" t="b">
        <v>0</v>
      </c>
      <c r="BL803" s="46" t="b">
        <v>0</v>
      </c>
      <c r="BM803" s="46" t="b">
        <v>0</v>
      </c>
      <c r="BO803" s="46" t="b">
        <v>0</v>
      </c>
      <c r="BP803" s="46" t="s">
        <v>256</v>
      </c>
      <c r="BQ803" s="46" t="s">
        <v>944</v>
      </c>
      <c r="BR803" s="46" t="s">
        <v>942</v>
      </c>
      <c r="BS803" s="46" t="s">
        <v>2270</v>
      </c>
      <c r="BT803" s="46" t="s">
        <v>2266</v>
      </c>
      <c r="BU803" s="46" t="s">
        <v>2271</v>
      </c>
      <c r="BV803" s="46" t="s">
        <v>2267</v>
      </c>
      <c r="BX803" s="46" t="s">
        <v>352</v>
      </c>
      <c r="BY803" s="46" t="s">
        <v>244</v>
      </c>
      <c r="CA803" s="46" t="s">
        <v>244</v>
      </c>
      <c r="CB803" s="46" t="s">
        <v>240</v>
      </c>
      <c r="CC803" s="46" t="s">
        <v>3287</v>
      </c>
      <c r="CD803" s="46" t="s">
        <v>237</v>
      </c>
      <c r="CU803" s="46" t="s">
        <v>264</v>
      </c>
      <c r="DA803" s="46" t="s">
        <v>245</v>
      </c>
      <c r="DB803" s="46" t="s">
        <v>245</v>
      </c>
      <c r="DC803" s="46" t="s">
        <v>245</v>
      </c>
      <c r="DD803" s="46" t="s">
        <v>246</v>
      </c>
      <c r="DE803" s="46" t="s">
        <v>245</v>
      </c>
      <c r="DF803" s="46" t="s">
        <v>245</v>
      </c>
      <c r="DG803" s="46" t="s">
        <v>246</v>
      </c>
      <c r="DH803" s="46" t="s">
        <v>247</v>
      </c>
      <c r="DK803" s="46" t="b">
        <f>vw_ET_Dataset_Public[[#This Row],[Event Location:  State PCODE]]=vw_ET_Dataset_Public[[#This Row],[Arrival from: Admin 1 PCODE]]</f>
        <v>0</v>
      </c>
      <c r="DL803" s="46" t="b">
        <f>vw_ET_Dataset_Public[[#This Row],[Event Location:  County PCODE]]=vw_ET_Dataset_Public[[#This Row],[Arrival from: Admin 2 PCODE]]</f>
        <v>0</v>
      </c>
      <c r="DM803" s="46" t="b">
        <f>vw_ET_Dataset_Public[[#This Row],[Event Location:  Payam PCODE]]=vw_ET_Dataset_Public[[#This Row],[Arrival from: Admin 3 PCODE]]</f>
        <v>0</v>
      </c>
      <c r="DN803" s="46" t="s">
        <v>3393</v>
      </c>
    </row>
    <row r="804" spans="1:118" x14ac:dyDescent="0.35">
      <c r="A804" s="46" t="s">
        <v>3276</v>
      </c>
      <c r="B804" s="47">
        <v>44543</v>
      </c>
      <c r="C804" s="47">
        <v>44510</v>
      </c>
      <c r="D804" s="47">
        <v>44543</v>
      </c>
      <c r="E804" s="46" t="s">
        <v>841</v>
      </c>
      <c r="F804" s="46" t="s">
        <v>57</v>
      </c>
      <c r="G804" s="46" t="s">
        <v>1321</v>
      </c>
      <c r="H804" s="46" t="s">
        <v>98</v>
      </c>
      <c r="I804" s="46" t="s">
        <v>1322</v>
      </c>
      <c r="J804" s="46" t="s">
        <v>1320</v>
      </c>
      <c r="K804" s="46" t="s">
        <v>3277</v>
      </c>
      <c r="L804" s="46" t="s">
        <v>3278</v>
      </c>
      <c r="M804" s="46">
        <v>9.2402599999999993</v>
      </c>
      <c r="N804" s="46">
        <v>29.78266</v>
      </c>
      <c r="O804" s="46" t="s">
        <v>232</v>
      </c>
      <c r="P804" s="46" t="s">
        <v>271</v>
      </c>
      <c r="Q804" s="46" t="s">
        <v>6</v>
      </c>
      <c r="U804" s="46" t="b">
        <v>1</v>
      </c>
      <c r="V804" s="46">
        <v>104</v>
      </c>
      <c r="W804" s="46">
        <v>520</v>
      </c>
      <c r="X804" s="46">
        <v>32</v>
      </c>
      <c r="Y804" s="46">
        <v>30</v>
      </c>
      <c r="Z804" s="46">
        <v>49</v>
      </c>
      <c r="AA804" s="46">
        <v>20</v>
      </c>
      <c r="AB804" s="46">
        <v>12</v>
      </c>
      <c r="AC804" s="46">
        <v>8</v>
      </c>
      <c r="AD804" s="46">
        <v>61</v>
      </c>
      <c r="AE804" s="46">
        <v>85</v>
      </c>
      <c r="AF804" s="46">
        <v>146</v>
      </c>
      <c r="AG804" s="46">
        <v>38</v>
      </c>
      <c r="AH804" s="46">
        <v>29</v>
      </c>
      <c r="AI804" s="46">
        <v>10</v>
      </c>
      <c r="AJ804" s="46">
        <v>151</v>
      </c>
      <c r="AK804" s="46">
        <v>369</v>
      </c>
      <c r="AL804" s="46">
        <v>208</v>
      </c>
      <c r="AM804" s="46">
        <v>18</v>
      </c>
      <c r="AN804" s="46">
        <v>520</v>
      </c>
      <c r="AO804" s="46" t="s">
        <v>13</v>
      </c>
      <c r="AP804" s="46" t="s">
        <v>48</v>
      </c>
      <c r="AR804" s="46" t="s">
        <v>234</v>
      </c>
      <c r="AV804" s="46" t="s">
        <v>1516</v>
      </c>
      <c r="AX804" s="46" t="s">
        <v>65</v>
      </c>
      <c r="BD804" s="46" t="s">
        <v>256</v>
      </c>
      <c r="BF804" s="46" t="b">
        <v>1</v>
      </c>
      <c r="BP804" s="46" t="s">
        <v>237</v>
      </c>
      <c r="BQ804" s="46" t="s">
        <v>242</v>
      </c>
      <c r="BR804" s="46" t="s">
        <v>238</v>
      </c>
      <c r="BS804" s="46" t="s">
        <v>841</v>
      </c>
      <c r="BT804" s="46" t="s">
        <v>57</v>
      </c>
      <c r="BU804" s="46" t="s">
        <v>1321</v>
      </c>
      <c r="BV804" s="46" t="s">
        <v>98</v>
      </c>
      <c r="BX804" s="46" t="s">
        <v>1320</v>
      </c>
      <c r="BY804" s="46" t="s">
        <v>1322</v>
      </c>
      <c r="CA804" s="46" t="s">
        <v>3280</v>
      </c>
      <c r="CB804" s="46" t="s">
        <v>3279</v>
      </c>
      <c r="CC804" s="46" t="s">
        <v>1320</v>
      </c>
      <c r="CD804" s="46" t="s">
        <v>237</v>
      </c>
      <c r="CU804" s="46" t="s">
        <v>264</v>
      </c>
      <c r="DA804" s="46" t="s">
        <v>265</v>
      </c>
      <c r="DB804" s="46" t="s">
        <v>245</v>
      </c>
      <c r="DC804" s="46" t="s">
        <v>265</v>
      </c>
      <c r="DD804" s="46" t="s">
        <v>246</v>
      </c>
      <c r="DE804" s="46" t="s">
        <v>265</v>
      </c>
      <c r="DF804" s="46" t="s">
        <v>265</v>
      </c>
      <c r="DG804" s="46" t="s">
        <v>246</v>
      </c>
      <c r="DH804" s="46" t="s">
        <v>247</v>
      </c>
      <c r="DK804" s="46" t="b">
        <f>vw_ET_Dataset_Public[[#This Row],[Event Location:  State PCODE]]=vw_ET_Dataset_Public[[#This Row],[Arrival from: Admin 1 PCODE]]</f>
        <v>1</v>
      </c>
      <c r="DL804" s="46" t="b">
        <f>vw_ET_Dataset_Public[[#This Row],[Event Location:  County PCODE]]=vw_ET_Dataset_Public[[#This Row],[Arrival from: Admin 2 PCODE]]</f>
        <v>1</v>
      </c>
      <c r="DM804" s="46" t="b">
        <f>vw_ET_Dataset_Public[[#This Row],[Event Location:  Payam PCODE]]=vw_ET_Dataset_Public[[#This Row],[Arrival from: Admin 3 PCODE]]</f>
        <v>1</v>
      </c>
      <c r="DN804" s="46" t="s">
        <v>3390</v>
      </c>
    </row>
  </sheetData>
  <phoneticPr fontId="11"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66BEEFCC462441B5B9D3F2E55F8BAF" ma:contentTypeVersion="12" ma:contentTypeDescription="Create a new document." ma:contentTypeScope="" ma:versionID="e59634b4deb515fcba76b4c2492edbd5">
  <xsd:schema xmlns:xsd="http://www.w3.org/2001/XMLSchema" xmlns:xs="http://www.w3.org/2001/XMLSchema" xmlns:p="http://schemas.microsoft.com/office/2006/metadata/properties" xmlns:ns2="79511819-3d10-46eb-ab15-27a0beb20a7e" xmlns:ns3="5a91be24-df0a-4d34-8e36-adcbf6f0349b" targetNamespace="http://schemas.microsoft.com/office/2006/metadata/properties" ma:root="true" ma:fieldsID="71670ebb1afa6341377fac9cd775e085" ns2:_="" ns3:_="">
    <xsd:import namespace="79511819-3d10-46eb-ab15-27a0beb20a7e"/>
    <xsd:import namespace="5a91be24-df0a-4d34-8e36-adcbf6f034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511819-3d10-46eb-ab15-27a0beb20a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91be24-df0a-4d34-8e36-adcbf6f034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c a 2 e 5 8 f 1 - 9 d 6 5 - 4 b 0 2 - 8 c 2 8 - 0 f c 2 2 a 1 1 c b e d "   x m l n s = " h t t p : / / s c h e m a s . m i c r o s o f t . c o m / D a t a M a s h u p " > A A A A A K I D A A B Q S w M E F A A C A A g A K a K R U 5 y K l F + i A A A A 9 Q A A A B I A H A B D b 2 5 m a W c v U G F j a 2 F n Z S 5 4 b W w g o h g A K K A U A A A A A A A A A A A A A A A A A A A A A A A A A A A A h Y + x D o I w F E V / h X S n L X U R 8 i i D q y Q m R O P a Q M V G e B h a L P / m 4 C f 5 C 2 I U d X O 8 5 5 7 h 3 v v 1 B t n Y N s F F 9 9 Z 0 m J K I c h J o L L v K Y J 2 S w R 3 C J c k k b F R 5 U r U O J h l t M t o q J U f n z g l j 3 n v q F 7 T r a y Y 4 j 9 g + X x f l U b e K f G T z X w 4 N W q e w 1 E T C 7 j V G C h r H V H B B O b C Z Q W 7 w 2 4 t p 7 r P 9 g b A a G j f 0 W m o M t w W w O Q J 7 X 5 A P U E s D B B Q A A g A I A C m i k 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p o p F T L 6 H k v Z 4 A A A D z A A A A E w A c A E Z v c m 1 1 b G F z L 1 N l Y 3 R p b 2 4 x L m 0 g o h g A K K A U A A A A A A A A A A A A A A A A A A A A A A A A A A A A K 0 5 N L s n M z 1 M I h t C G 1 r x c v F z F G Y l F q S k K Z e X x r i H x L o k l i c W p J f E B p U k 5 m c k K t g o 5 q S W 8 X A p A E J x f W p S c C h Q J L s z R A y l L A i r U U D I 0 N 9 I z M t U z s 9 A z M l T S U V B y C f G N d y 1 L z S s J K U p M z s 7 M S 1 f S 1 I E Y k J K U H 4 / D E o j Z 1 d H B y R m p u Y m 2 S k C l S j q e J a m 5 t k r Y d C j F 1 k a D R G J 5 u T L z 8 B t u D Q B Q S w E C L Q A U A A I A C A A p o p F T n I q U X 6 I A A A D 1 A A A A E g A A A A A A A A A A A A A A A A A A A A A A Q 2 9 u Z m l n L 1 B h Y 2 t h Z 2 U u e G 1 s U E s B A i 0 A F A A C A A g A K a K R U w / K 6 a u k A A A A 6 Q A A A B M A A A A A A A A A A A A A A A A A 7 g A A A F t D b 2 5 0 Z W 5 0 X 1 R 5 c G V z X S 5 4 b W x Q S w E C L Q A U A A I A C A A p o p F T L 6 H k v Z 4 A A A D z A A A A E w A A A A A A A A A A A A A A A A D f A Q A A R m 9 y b X V s Y X M v U 2 V j d G l v b j E u b V B L B Q Y A A A A A A w A D A M I A A A D K 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t k w A A A A A A A I u T 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2 d 1 9 F V F 9 E Y X R h c 2 V 0 X 1 B 1 Y m x p Y 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0 V 4 Y 2 V w d G l v b i I g L z 4 8 R W 5 0 c n k g V H l w Z T 0 i Q n V m Z m V y T m V 4 d F J l Z n J l c 2 g i I F Z h b H V l P S J s M S I g L z 4 8 R W 5 0 c n k g V H l w Z T 0 i T m F t Z V V w Z G F 0 Z W R B Z n R l c k Z p b G w i I F Z h b H V l P S J s M C I g L z 4 8 R W 5 0 c n k g V H l w Z T 0 i R m l s b G V k Q 2 9 t c G x l d G V S Z X N 1 b H R U b 1 d v c m t z a G V l d C I g V m F s d W U 9 I m w x I i A v P j x F b n R y e S B U e X B l P S J R d W V y e U l E I i B W Y W x 1 Z T 0 i c z U 5 Y m Z h N W Q 5 L T I 4 N z k t N G R l N C 1 i Y 2 J j L T g 5 M j d j N z J l Z D d j Z C I g L z 4 8 R W 5 0 c n k g V H l w Z T 0 i R m l s b E N v b H V t b l R 5 c G V z I i B W Y W x 1 Z T 0 i c 0 J n a 0 p D U V l H Q m d Z R 0 J n W U d C Z 1 V G Q m d Z R 0 F R R U J B U U l D Q W d J Q 0 F n S U N B Z 0 l D Q W d J Q 0 F n S U N B Z 0 l H Q m d Z R 0 F R R U J C Z 1 l H Q m d Z Q k F R R U d B U U V C Q V F F Q k F R R U J C Z 0 V H Q m d Z R 0 J n W U d C Z 1 l H Q m d Z R 0 J n W U d C Z 1 l H Q m d Z R 0 J n W U d C Z 1 l H Q m d Z R 0 J n W U N B Z 1 l H Q m d Z R 0 J n W U d C Z 1 l H Q m d Z R 0 J n S U c i I C 8 + P E V u d H J 5 I F R 5 c G U 9 I k Z p b G x M Y X N 0 V X B k Y X R l Z C I g V m F s d W U 9 I m Q y M D I x L T E y L T E 3 V D E 4 O j E x O j U 4 L j Y 5 N D Q w M T B a I i A v P j x F b n R y e S B U e X B l P S J G a W x s Q 2 9 s d W 1 u T m F t Z X M i I F Z h b H V l P S J z W y Z x d W 9 0 O 0 V 2 Z W 5 0 I F N T S U Q m c X V v d D s s J n F 1 b 3 Q 7 Q X N z Z X N z b W V u d C B E Y X R l J n F 1 b 3 Q 7 L C Z x d W 9 0 O 0 V 2 Z W 5 0 I F N 0 Y X J 0 Z W Q g T 2 4 g K E Z y b 2 0 g Z G F 0 Z S k m c X V v d D s s J n F 1 b 3 Q 7 R X Z l b n Q g R W 5 k Z W Q g T 2 4 g K E V u Z C B E Y X R l K S Z x d W 9 0 O y w m c X V v d D t F d m V u d C B M b 2 N h d G l v b j o g I F N 0 Y X R l I C h B Z G 1 p b i A x K S Z x d W 9 0 O y w m c X V v d D t F d m V u d C B M b 2 N h d G l v b j o g I E N v d W 5 0 e S A o Q W R t a W 4 g M i k m c X V v d D s s J n F 1 b 3 Q 7 R X Z l b n Q g T G 9 j Y X R p b 2 4 6 I C B Q Y X l h b S A o Q W R t a W 4 g M y k m c X V v d D s s J n F 1 b 3 Q 7 R X Z l b n Q g T G 9 j Y X R p b 2 4 6 I C B T d G F 0 Z S B Q Q 0 9 E R S Z x d W 9 0 O y w m c X V v d D t F d m V u d C B M b 2 N h d G l v b j o g I E N v d W 5 0 e S B Q Q 0 9 E R S Z x d W 9 0 O y w m c X V v d D t F d m V u d C B M b 2 N h d G l v b j o g I F B h e W F t I F B D T 0 R F J n F 1 b 3 Q 7 L C Z x d W 9 0 O 0 x v Y 2 F 0 a W 9 u I F N T S U Q m c X V v d D s s J n F 1 b 3 Q 7 T G 9 j Y X R p b 2 4 g T m F t Z S Z x d W 9 0 O y w m c X V v d D t P d G h l c i B F d m V u d C B T a X R l L 1 Z p b G x h Z 2 U m c X V v d D s s J n F 1 b 3 Q 7 R X Z l b n Q g T G 9 j Y X R p b 2 4 g T G F 0 a X R 1 Z G U m c X V v d D s s J n F 1 b 3 Q 7 R X Z l b n Q g T G 9 j Y X R p b 2 4 g T G 9 u Z 2 l 0 d W R l J n F 1 b 3 Q 7 L C Z x d W 9 0 O 1 R 5 c G U g b 2 Y g Q X N z Z X N z b W V u d C Z x d W 9 0 O y w m c X V v d D t J c y B 0 a G V y Z S B h I G x p c 3 Q g b 2 Y g S U R Q c y 9 S Z X R 1 c m 5 l Z X M / J n F 1 b 3 Q 7 L C Z x d W 9 0 O 0 F m Z m V j d G V k I H B v c H V s Y X R p b 2 4 g Y 2 F 0 Z W d v c n k g J n F 1 b 3 Q 7 L C Z x d W 9 0 O 0 l u Z m 8 g U 2 9 1 c m N l O i B S U k M m c X V v d D s s J n F 1 b 3 Q 7 S W 5 m b y B T b 3 V y Y 2 U 6 I E 5 h d G l v b m F s I E 5 H T y Z x d W 9 0 O y w m c X V v d D t J b m Z v I F N v d X J j Z T o g S U 5 H T y B v c i B V T i Z x d W 9 0 O y w m c X V v d D t J b m Z v I F N v d X J j Z T o g Q W Z m Z W N 0 Z W Q g Q 2 9 t b X V u a X R 5 I F B v c H V s Y X R p b 2 4 m c X V v d D s s J n F 1 b 3 Q 7 T m 8 u I G 9 m I E h v d X N l a G 9 s Z H M m c X V v d D s s J n F 1 b 3 Q 7 T m 8 u I G 9 m I E l u Z G l 2 a W R 1 Y W x z J n F 1 b 3 Q 7 L C Z x d W 9 0 O 0 1 h b G U g S W 5 m Y W 5 0 c y A o T G V z c y B 0 a G F u I D E g e W V h c i k m c X V v d D s s J n F 1 b 3 Q 7 T W F s Z S B D a G l s Z H J l b i A o M e K A k D U g e W V h c n M p J n F 1 b 3 Q 7 L C Z x d W 9 0 O 0 1 h b G U g W W 9 1 d G g g K D b i g J A x N y B 5 Z W F y c y k m c X V v d D s s J n F 1 b 3 Q 7 T W F s Z S B B Z H V s d H M g K D E 4 4 o C Q N D U g e W V h c n M p J n F 1 b 3 Q 7 L C Z x d W 9 0 O 0 1 h b G U g Q W R 1 b H R z I C g 0 N u K A k D U 5 I H l l Y X J z K S Z x d W 9 0 O y w m c X V v d D t N Y W x l I E V s Z G V y b H k g K D Y w I C s g e W V h c n M g K S Z x d W 9 0 O y w m c X V v d D t G Z W 1 h b G U g S W 5 m Y W 5 0 c y A o T G V z c y B 0 a G F u I D E g e W V h c i k m c X V v d D s s J n F 1 b 3 Q 7 R m V t Y W x l I E N o a W x k c m V u I C g x 4 o C Q N S B 5 Z W F y c y k m c X V v d D s s J n F 1 b 3 Q 7 R m V t Y W x l I F l v d X R o I C g 2 4 o C Q M T c g e W V h c n M p J n F 1 b 3 Q 7 L C Z x d W 9 0 O 0 Z l b W F s Z S B B Z H V s d H M g K D E 4 4 o C Q N D U g e W V h c n M p J n F 1 b 3 Q 7 L C Z x d W 9 0 O 0 Z l b W F s Z S B B Z H V s d H M g K D Q 2 4 o C Q N T k g e W V h c n M p J n F 1 b 3 Q 7 L C Z x d W 9 0 O 0 Z l b W F s Z S B F b G R l c m x 5 I C g 2 M C A r I H l l Y X J z K S Z x d W 9 0 O y w m c X V v d D t O d W 1 i Z X I g b 2 Y g b W F s Z S Z x d W 9 0 O y w m c X V v d D t O d W 1 i Z X I g b 2 Y g Z m V t Y W x l J n F 1 b 3 Q 7 L C Z x d W 9 0 O 0 5 1 b W J l c i B v Z i B j a G l s Z H J l b i A 1 I H l l Y X J z I G F u Z C B i Z W x v d y Z x d W 9 0 O y w m c X V v d D t O d W 1 i Z X I g b 2 Y g R W x k Z X J s e S A 2 M C B 5 Z W F y c y B h b m Q g Y W J v d m U m c X V v d D s s J n F 1 b 3 Q 7 V G 9 0 Y W w g b n V t Y m V y I G 9 m I G l u Z G l 2 a W R 1 Y W x z J n F 1 b 3 Q 7 L C Z x d W 9 0 O 0 x v Y 2 F 0 a W 9 u I H R 5 c G U m c X V v d D s s J n F 1 b 3 Q 7 V H l w Z S B v Z i B N b 3 Z l b W V u d C Z x d W 9 0 O y w m c X V v d D t P d G h l c i B U e X B l I G 9 m I E 1 v d m V t Z W 5 0 J n F 1 b 3 Q 7 L C Z x d W 9 0 O 0 h v d y B s b 2 5 n I G R p Z C B w Z W 9 w b G U g c 3 R h e S B p b i B 0 a G U g b G F z d C B s b 2 N h d G l v b i B i Z W Z v c m U g b W 9 2 a W 5 n I H R v I G N 1 c n J l b n Q g c 2 l 0 Z T 8 m c X V v d D s s J n F 1 b 3 Q 7 U 2 h l b H R l c i B j b 2 5 k a X R p b 2 4 6 I E 5 v I E R h b W F n Z S Z x d W 9 0 O y w m c X V v d D t T a G V s d G V y I G N v b m R p d G l v b j o g U G F y d G l h b G x 5 I E R h b W F n Z W Q m c X V v d D s s J n F 1 b 3 Q 7 U 2 h l b H R l c i B j b 2 5 k a X R p b 2 4 6 I E 1 h a 2 V z a G l m d C B z a G V s d G V y J n F 1 b 3 Q 7 L C Z x d W 9 0 O 0 1 v Z G U g b 2 Y g V H J h b n N w b 3 J 0 J n F 1 b 3 Q 7 L C Z x d W 9 0 O 0 9 0 a G V y I E 1 v Z G U g b 2 Y g d H J h b n N w b 3 J 0 J n F 1 b 3 Q 7 L C Z x d W 9 0 O 0 1 v d m V t Z W 5 0 I F R y a W d n Z X I m c X V v d D s s J n F 1 b 3 Q 7 T 3 R o Z X I g V H J p Z 2 d l c i Z x d W 9 0 O y w m c X V v d D t D b 2 5 m b G l j d C B z d W I t d H l w Z S A m c X V v d D s s J n F 1 b 3 Q 7 Q 2 9 u Z m x p Y 3 Q g c 3 V i L X R 5 c G U 6 I E F y b W V k I E N s Y X N o Z X M g J n F 1 b 3 Q 7 L C Z x d W 9 0 O 0 N v b m Z s a W N 0 I H N 1 Y i 1 0 e X B l O i B W a W 9 s Z W 5 j Z S B h Z 2 F p b n N 0 I G N p d m l s a W F u c y Z x d W 9 0 O y w m c X V v d D t D b 2 5 m b G l j d C B z d W I t d H l w Z T o g R G V z d H J 1 Y 3 R p b 2 4 g b G 9 v d G l u Z y B w c m 9 w Z X J 0 e S Z x d W 9 0 O y w m c X V v d D t T Y W Z l d H k s I E l z I H R o Z S B y b 3 V 0 Z S B z Y W Z l I G Z v c i B 0 c m F 2 Z W x p b m c / J n F 1 b 3 Q 7 L C Z x d W 9 0 O 0 V u c m 9 1 d G U g a X N z d W V z I G Z h Y 2 V k O i B I d W 5 n Z X I g L y B 0 a G l y c 3 Q m c X V v d D s s J n F 1 b 3 Q 7 R W 5 y b 3 V 0 Z S B p c 3 N 1 Z X M g Z m F j Z W Q 6 I E 5 v I H N o Z W x 0 Z X I s I G 5 v d 2 h l c m U g d G 8 g c 2 x l Z X A m c X V v d D s s J n F 1 b 3 Q 7 R W 5 y b 3 V 0 Z S B p c 3 N 1 Z X M g Z m F j Z W Q 6 I E l z c 3 V l c y B 3 a X R o I G x v Y 2 F s I G F 1 d G h v c m l 0 a W V z J n F 1 b 3 Q 7 L C Z x d W 9 0 O 0 V u c m 9 1 d G U g a X N z d W V z I G Z h Y 2 V k O i B G a W 5 h b m N p Y W w g a X N z d W V z J n F 1 b 3 Q 7 L C Z x d W 9 0 O 0 V u c m 9 1 d G U g a X N z d W V z I G Z h Y 2 V k O i B M Y W N r I G 9 m I G l u Z m 9 y b W F 0 a W 9 u J n F 1 b 3 Q 7 L C Z x d W 9 0 O 0 V u c m 9 1 d G U g a X N z d W V z I G Z h Y 2 V k O i B U c m 9 1 Y m x l c y B 3 a X R o I H R y Y W 5 z c G 9 y d C Z x d W 9 0 O y w m c X V v d D t F b n J v d X R l I G l z c 3 V l c y B m Y W N l Z D o g U G h 5 c 2 l j Y W w g Y X R 0 Y W N r c y Z x d W 9 0 O y w m c X V v d D t F b n J v d X R l I G l z c 3 V l c y B m Y W N l Z D o g U 2 l j a 2 5 l c 3 M m c X V v d D s s J n F 1 b 3 Q 7 R W 5 y b 3 V 0 Z S B p c 3 N 1 Z X M g Z m F j Z W Q 6 I E 9 0 a G V y c y A o U 3 B l Y 2 l m e S k m c X V v d D s s J n F 1 b 3 Q 7 R W 5 y b 3 V 0 Z S B p c 3 N 1 Z X M g Z m F j Z W Q 6 I E 9 0 a G V y I G R l d G F p b H M m c X V v d D s s J n F 1 b 3 Q 7 R W 5 y b 3 V 0 Z S B p c 3 N 1 Z X M g Z m F j Z W Q 6 I E 5 v b m U g L S B O T y B p c 3 N 1 Z X M g Z W 5 j b 3 V u d G V y Z W Q m c X V v d D s s J n F 1 b 3 Q 7 Q X J y a X Z h b C B m c m 9 t O i B J c y B p d C B Q b 0 M v Q 2 9 s b G V j d G l 2 Z S B T a X R l L 0 l E U C B D Y W 1 w L 1 J l Z n V n Z W U g Y 2 F t c D 8 m c X V v d D s s J n F 1 b 3 Q 7 Q X J y a X Z h b C B m c m 9 t O i B D b 3 V u d H J 5 I C h B Z G 1 p b i A w K S Z x d W 9 0 O y w m c X V v d D t B c n J p d m F s I G Z y b 2 0 6 I F N 0 Y X R l I C h B Z G 1 p b i A x K S Z x d W 9 0 O y w m c X V v d D t B c n J p d m F s I G Z y b 2 0 6 I F N 0 Y X R l I E 9 0 a G V y K E F k b W l u I D E p J n F 1 b 3 Q 7 L C Z x d W 9 0 O 0 F y c m l 2 Y W w g Z n J v b T o g Q 2 9 1 b n R 5 I C h B Z G 1 p b i A y K S Z x d W 9 0 O y w m c X V v d D t B c n J p d m F s I G Z y b 2 0 6 I E 9 0 a G V y I E N v d W 5 0 e S A o Q W R t a W 4 g M i k m c X V v d D s s J n F 1 b 3 Q 7 Q X J y a X Z h b C B m c m 9 t O i B Q Y X l h b S A o Q W R t a W 4 g M y k m c X V v d D s s J n F 1 b 3 Q 7 Q X J y a X Z h b C B m c m 9 t O i B Q Y X l h b S B P d G h l c i B B Z G 1 p b i A z J n F 1 b 3 Q 7 L C Z x d W 9 0 O 0 F y c m l 2 Y W w g Z n J v b T o g T G 9 j Y X R p b 2 4 g T m F t Z S Z x d W 9 0 O y w m c X V v d D t B c n J p d m F s I G Z y b 2 0 6 I E 9 0 a G V y I E x v Y 2 F 0 a W 9 u I E 5 h b W U m c X V v d D s s J n F 1 b 3 Q 7 Q X J y a X Z h b C B m c m 9 t O i B B Z G 1 p b i A w I F B D T 0 R F J n F 1 b 3 Q 7 L C Z x d W 9 0 O 0 F y c m l 2 Y W w g Z n J v b T o g Q W R t a W 4 g M S B Q Q 0 9 E R S Z x d W 9 0 O y w m c X V v d D t B c n J p d m F s I G Z y b 2 0 6 I E F k b W l u I D I g U E N P R E U m c X V v d D s s J n F 1 b 3 Q 7 Q X J y a X Z h b C B m c m 9 t O i B B Z G 1 p b i A z I F B D T 0 R F J n F 1 b 3 Q 7 L C Z x d W 9 0 O 0 F y c m l 2 Y W w g Z n J v b T o g U 2 l 0 Z S B W a W x s Y W d l I F N T S U Q m c X V v d D s s J n F 1 b 3 Q 7 Q X J l I H R o Z S B J R F B z I H B s Y W 5 u a W 5 n I H R v I G 1 v d m U g Z W x z Z X d o Z X J l I G F u e S B 0 a W 1 l I H N v b 2 4 / J n F 1 b 3 Q 7 L C Z x d W 9 0 O 0 h v d y B s b 2 5 n I G F y Z S B 0 a G U g S U R Q c y B w b G F u b m l u Z y B 0 b y B z d G F 5 I G h l c m U g Y m V m b 3 J l I G 1 v d m l u Z z 8 m c X V v d D s s J n F 1 b 3 Q 7 T m V 4 d C B M b 2 N h d G l v b j o g Q W R t a W 4 g M C B Q Q 0 9 E R S Z x d W 9 0 O y w m c X V v d D t O Z X h 0 I E x v Y 2 F 0 a W 9 u O i B B Z G 1 p b i A x I F B D T 0 R F J n F 1 b 3 Q 7 L C Z x d W 9 0 O 0 5 l e H Q g T G 9 j Y X R p b 2 4 6 I E F k b W l u I D I g U E N P R E U m c X V v d D s s J n F 1 b 3 Q 7 T m V 4 d C B M b 2 N h d G l v b j o g Q W R t a W 4 g M y B Q Q 0 9 E R S Z x d W 9 0 O y w m c X V v d D t O Z X h 0 I E x v Y 2 F 0 a W 9 u O i B T a X R l I F Z p b G x h Z 2 U g U 1 N J R C Z x d W 9 0 O y w m c X V v d D t O Z X h 0 I E x v Y 2 F 0 a W 9 u O i B D b 3 V u d H J 5 I C h B Z G 1 p b i A w K S Z x d W 9 0 O y w m c X V v d D t O Z X h 0 I E x v Y 2 F 0 a W 9 u O i B T d G F 0 Z S A o Q W R t a W 4 g M S k m c X V v d D s s J n F 1 b 3 Q 7 T m V 4 d C B M b 2 N h d G l v b j o g U 3 R h d G U g T 3 R o Z X I o Q W R t a W 4 g M S k m c X V v d D s s J n F 1 b 3 Q 7 T m V 4 d C B M b 2 N h d G l v b j o g Q 2 9 1 b n R 5 I C h B Z G 1 p b i A y K S Z x d W 9 0 O y w m c X V v d D t O Z X h 0 I E x v Y 2 F 0 a W 9 u O i B P d G h l c i B D b 3 V u d H k g K E F k b W l u I D I p J n F 1 b 3 Q 7 L C Z x d W 9 0 O 0 5 l e H Q g T G 9 j Y X R p b 2 4 6 I F B h e W F t I C h B Z G 1 p b i A z K S Z x d W 9 0 O y w m c X V v d D t O Z X h 0 I E x v Y 2 F 0 a W 9 u O i B Q Y X l h b S B P d G h l c i B B Z G 1 p b i A z J n F 1 b 3 Q 7 L C Z x d W 9 0 O 0 5 l e H Q g T G 9 j Y X R p b 2 4 6 I E l z I G l 0 I F B v Q y 9 D b 2 x s Z W N 0 a X Z l I F N p d G U v S U R Q I E N h b X A v U m V m d W d l Z S B j Y W 1 w P y Z x d W 9 0 O y w m c X V v d D t O Z X h 0 I E x v Y 2 F 0 a W 9 u O i B M b 2 N h d G l v b i B O Y W 1 l J n F 1 b 3 Q 7 L C Z x d W 9 0 O 0 5 l e H Q g T G 9 j Y X R p b 2 4 6 I E 9 0 a G V y I E x v Y 2 F 0 a W 9 u I E 5 h b W U m c X V v d D s s J n F 1 b 3 Q 7 U G V v c G x l I G x l Z n Q g Y m V o a W 5 k I H d o Z W 4 g e W 9 1 I G 1 v d m V k I H R v I G N 1 c n J l b n Q g b G 9 j Y X R p b 2 4 / J n F 1 b 3 Q 7 L C Z x d W 9 0 O 0 5 1 b W J l c i B v Z i B I b 3 V z Z W h v b G Q g b G V m d C B i Z W h p b m Q m c X V v d D s s J n F 1 b 3 Q 7 T n V t Y m V y I G 9 m I E l u Z G l 2 a W R 1 Y W x z I G x l Z n Q g Y m V o a W 5 k J n F 1 b 3 Q 7 L C Z x d W 9 0 O 0 h v d y B s b 2 5 n I G h h d m U g d G h l I H B l b 3 B s Z S B s Z W Z 0 I G J l a G l u Z C B i Z W V u I H N 0 Y X l p b m c g a W 4 g d G h h d C B s b 2 N h d G l v b j 8 m c X V v d D s s J n F 1 b 3 Q 7 V 2 h h d C B p c y B 0 a G U g c m V h c 2 9 u I H d o e S B w Z W 9 w b G U g c 3 R h e W V k I G J l a G l u Z D 8 m c X V v d D s s J n F 1 b 3 Q 7 T 3 R o Z X I g c m V h c 2 9 u I H d o e S B w Z W 9 w b G U g c 3 R h e W V k I G J l a G l u Z C Z x d W 9 0 O y w m c X V v d D t G b 2 9 k I G 5 l Z W Q m c X V v d D s s J n F 1 b 3 Q 7 U 2 h l b H R l c i B u Z W V k J n F 1 b 3 Q 7 L C Z x d W 9 0 O 0 5 G S S B u Z W V k J n F 1 b 3 Q 7 L C Z x d W 9 0 O 1 d h d G V y I G 5 l Z W Q m c X V v d D s s J n F 1 b 3 Q 7 U 2 F u a X R h d G l v b i B u Z W V k J n F 1 b 3 Q 7 L C Z x d W 9 0 O 0 h l Y W x 0 a C B u Z W V k J n F 1 b 3 Q 7 L C Z x d W 9 0 O 1 B y b 3 R l Y 3 R p b 2 4 g b m V l Z C Z x d W 9 0 O y w m c X V v d D t I Y X M g b 3 R o Z X I g c 2 V j d G 9 y I G 5 l Z W R z P y Z x d W 9 0 O y w m c X V v d D t O Y W 1 l I G 9 m I G 9 0 a G V y I H N l Y 3 R v c i Z x d W 9 0 O y w m c X V v d D t P d G h l c i B z Z W N 0 b 3 I g L S B u Z W V k J n F 1 b 3 Q 7 L C Z x d W 9 0 O 0 5 h c n J h d G l 2 Z S B T d W 1 t Y X J 5 J n F 1 b 3 Q 7 L C Z x d W 9 0 O 1 9 1 d W l k J n F 1 b 3 Q 7 L C Z x d W 9 0 O 1 9 w d W J s a X N o Z W Q m c X V v d D s s J n F 1 b 3 Q 7 R V R U X 3 Z l c n N p b 2 4 m c X V v d D t d I i A v P j x F b n R y e S B U e X B l P S J G a W x s R X J y b 3 J D b 3 V u d C I g V m F s d W U 9 I m w w I i A v P j x F b n R y e S B U e X B l P S J G a W x s R X J y b 3 J D b 2 R l I i B W Y W x 1 Z T 0 i c 1 V u a 2 5 v d 2 4 i I C 8 + P E V u d H J 5 I F R 5 c G U 9 I k Z p b G x T d G F 0 d X M i I F Z h b H V l P S J z Q 2 9 t c G x l d G U i I C 8 + P E V u d H J 5 I F R 5 c G U 9 I k Z p b G x D b 3 V u d C I g V m F s d W U 9 I m w 4 M D M i I C 8 + P E V u d H J 5 I F R 5 c G U 9 I k F k Z G V k V G 9 E Y X R h T W 9 k Z W w i I F Z h b H V l P S J s M S I g L z 4 8 R W 5 0 c n k g V H l w Z T 0 i U m V s Y X R p b 2 5 z a G l w S W 5 m b 0 N v b n R h a W 5 l c i I g V m F s d W U 9 I n N 7 J n F 1 b 3 Q 7 Y 2 9 s d W 1 u Q 2 9 1 b n Q m c X V v d D s 6 M T I w L C Z x d W 9 0 O 2 t l e U N v b H V t b k 5 h b W V z J n F 1 b 3 Q 7 O l t d L C Z x d W 9 0 O 3 F 1 Z X J 5 U m V s Y X R p b 2 5 z a G l w c y Z x d W 9 0 O z p b X S w m c X V v d D t j b 2 x 1 b W 5 J Z G V u d G l 0 a W V z J n F 1 b 3 Q 7 O l s m c X V v d D t T Z X J 2 Z X I u R G F 0 Y W J h c 2 V c X C 8 y L 1 N R T C 8 x N z I u M j U u N j g u M j E 7 R F R N X 0 V 2 Z W 5 0 V H J h Y 2 t p b m c v Z G J v L 3 Z 3 X 0 V U X 0 R h d G F z Z X R f U H V i b G l j L n t F d m V u d C B T U 0 l E L D B 9 J n F 1 b 3 Q 7 L C Z x d W 9 0 O 1 N l c n Z l c i 5 E Y X R h Y m F z Z V x c L z I v U 1 F M L z E 3 M i 4 y N S 4 2 O C 4 y M T t E V E 1 f R X Z l b n R U c m F j a 2 l u Z y 9 k Y m 8 v d n d f R V R f R G F 0 Y X N l d F 9 Q d W J s a W M u e 0 F z c 2 V z c 2 1 l b n Q g R G F 0 Z S w x f S Z x d W 9 0 O y w m c X V v d D t T Z X J 2 Z X I u R G F 0 Y W J h c 2 V c X C 8 y L 1 N R T C 8 x N z I u M j U u N j g u M j E 7 R F R N X 0 V 2 Z W 5 0 V H J h Y 2 t p b m c v Z G J v L 3 Z 3 X 0 V U X 0 R h d G F z Z X R f U H V i b G l j L n t F d m V u d C B T d G F y d G V k I E 9 u I C h G c m 9 t I G R h d G U p L D J 9 J n F 1 b 3 Q 7 L C Z x d W 9 0 O 1 N l c n Z l c i 5 E Y X R h Y m F z Z V x c L z I v U 1 F M L z E 3 M i 4 y N S 4 2 O C 4 y M T t E V E 1 f R X Z l b n R U c m F j a 2 l u Z y 9 k Y m 8 v d n d f R V R f R G F 0 Y X N l d F 9 Q d W J s a W M u e 0 V 2 Z W 5 0 I E V u Z G V k I E 9 u I C h F b m Q g R G F 0 Z S k s M 3 0 m c X V v d D s s J n F 1 b 3 Q 7 U 2 V y d m V y L k R h d G F i Y X N l X F w v M i 9 T U U w v M T c y L j I 1 L j Y 4 L j I x O 0 R U T V 9 F d m V u d F R y Y W N r a W 5 n L 2 R i b y 9 2 d 1 9 F V F 9 E Y X R h c 2 V 0 X 1 B 1 Y m x p Y y 5 7 R X Z l b n Q g T G 9 j Y X R p b 2 4 6 I C B T d G F 0 Z S A o Q W R t a W 4 g M S k s N H 0 m c X V v d D s s J n F 1 b 3 Q 7 U 2 V y d m V y L k R h d G F i Y X N l X F w v M i 9 T U U w v M T c y L j I 1 L j Y 4 L j I x O 0 R U T V 9 F d m V u d F R y Y W N r a W 5 n L 2 R i b y 9 2 d 1 9 F V F 9 E Y X R h c 2 V 0 X 1 B 1 Y m x p Y y 5 7 R X Z l b n Q g T G 9 j Y X R p b 2 4 6 I C B D b 3 V u d H k g K E F k b W l u I D I p L D V 9 J n F 1 b 3 Q 7 L C Z x d W 9 0 O 1 N l c n Z l c i 5 E Y X R h Y m F z Z V x c L z I v U 1 F M L z E 3 M i 4 y N S 4 2 O C 4 y M T t E V E 1 f R X Z l b n R U c m F j a 2 l u Z y 9 k Y m 8 v d n d f R V R f R G F 0 Y X N l d F 9 Q d W J s a W M u e 0 V 2 Z W 5 0 I E x v Y 2 F 0 a W 9 u O i A g U G F 5 Y W 0 g K E F k b W l u I D M p L D Z 9 J n F 1 b 3 Q 7 L C Z x d W 9 0 O 1 N l c n Z l c i 5 E Y X R h Y m F z Z V x c L z I v U 1 F M L z E 3 M i 4 y N S 4 2 O C 4 y M T t E V E 1 f R X Z l b n R U c m F j a 2 l u Z y 9 k Y m 8 v d n d f R V R f R G F 0 Y X N l d F 9 Q d W J s a W M u e 0 V 2 Z W 5 0 I E x v Y 2 F 0 a W 9 u O i A g U 3 R h d G U g U E N P R E U s N 3 0 m c X V v d D s s J n F 1 b 3 Q 7 U 2 V y d m V y L k R h d G F i Y X N l X F w v M i 9 T U U w v M T c y L j I 1 L j Y 4 L j I x O 0 R U T V 9 F d m V u d F R y Y W N r a W 5 n L 2 R i b y 9 2 d 1 9 F V F 9 E Y X R h c 2 V 0 X 1 B 1 Y m x p Y y 5 7 R X Z l b n Q g T G 9 j Y X R p b 2 4 6 I C B D b 3 V u d H k g U E N P R E U s O H 0 m c X V v d D s s J n F 1 b 3 Q 7 U 2 V y d m V y L k R h d G F i Y X N l X F w v M i 9 T U U w v M T c y L j I 1 L j Y 4 L j I x O 0 R U T V 9 F d m V u d F R y Y W N r a W 5 n L 2 R i b y 9 2 d 1 9 F V F 9 E Y X R h c 2 V 0 X 1 B 1 Y m x p Y y 5 7 R X Z l b n Q g T G 9 j Y X R p b 2 4 6 I C B Q Y X l h b S B Q Q 0 9 E R S w 5 f S Z x d W 9 0 O y w m c X V v d D t T Z X J 2 Z X I u R G F 0 Y W J h c 2 V c X C 8 y L 1 N R T C 8 x N z I u M j U u N j g u M j E 7 R F R N X 0 V 2 Z W 5 0 V H J h Y 2 t p b m c v Z G J v L 3 Z 3 X 0 V U X 0 R h d G F z Z X R f U H V i b G l j L n t M b 2 N h d G l v b i B T U 0 l E L D E w f S Z x d W 9 0 O y w m c X V v d D t T Z X J 2 Z X I u R G F 0 Y W J h c 2 V c X C 8 y L 1 N R T C 8 x N z I u M j U u N j g u M j E 7 R F R N X 0 V 2 Z W 5 0 V H J h Y 2 t p b m c v Z G J v L 3 Z 3 X 0 V U X 0 R h d G F z Z X R f U H V i b G l j L n t M b 2 N h d G l v b i B O Y W 1 l L D E x f S Z x d W 9 0 O y w m c X V v d D t T Z X J 2 Z X I u R G F 0 Y W J h c 2 V c X C 8 y L 1 N R T C 8 x N z I u M j U u N j g u M j E 7 R F R N X 0 V 2 Z W 5 0 V H J h Y 2 t p b m c v Z G J v L 3 Z 3 X 0 V U X 0 R h d G F z Z X R f U H V i b G l j L n t P d G h l c i B F d m V u d C B T a X R l L 1 Z p b G x h Z 2 U s M T J 9 J n F 1 b 3 Q 7 L C Z x d W 9 0 O 1 N l c n Z l c i 5 E Y X R h Y m F z Z V x c L z I v U 1 F M L z E 3 M i 4 y N S 4 2 O C 4 y M T t E V E 1 f R X Z l b n R U c m F j a 2 l u Z y 9 k Y m 8 v d n d f R V R f R G F 0 Y X N l d F 9 Q d W J s a W M u e 0 V 2 Z W 5 0 I E x v Y 2 F 0 a W 9 u I E x h d G l 0 d W R l L D E z f S Z x d W 9 0 O y w m c X V v d D t T Z X J 2 Z X I u R G F 0 Y W J h c 2 V c X C 8 y L 1 N R T C 8 x N z I u M j U u N j g u M j E 7 R F R N X 0 V 2 Z W 5 0 V H J h Y 2 t p b m c v Z G J v L 3 Z 3 X 0 V U X 0 R h d G F z Z X R f U H V i b G l j L n t F d m V u d C B M b 2 N h d G l v b i B M b 2 5 n a X R 1 Z G U s M T R 9 J n F 1 b 3 Q 7 L C Z x d W 9 0 O 1 N l c n Z l c i 5 E Y X R h Y m F z Z V x c L z I v U 1 F M L z E 3 M i 4 y N S 4 2 O C 4 y M T t E V E 1 f R X Z l b n R U c m F j a 2 l u Z y 9 k Y m 8 v d n d f R V R f R G F 0 Y X N l d F 9 Q d W J s a W M u e 1 R 5 c G U g b 2 Y g Q X N z Z X N z b W V u d C w x N X 0 m c X V v d D s s J n F 1 b 3 Q 7 U 2 V y d m V y L k R h d G F i Y X N l X F w v M i 9 T U U w v M T c y L j I 1 L j Y 4 L j I x O 0 R U T V 9 F d m V u d F R y Y W N r a W 5 n L 2 R i b y 9 2 d 1 9 F V F 9 E Y X R h c 2 V 0 X 1 B 1 Y m x p Y y 5 7 S X M g d G h l c m U g Y S B s a X N 0 I G 9 m I E l E U H M v U m V 0 d X J u Z W V z P y w x N n 0 m c X V v d D s s J n F 1 b 3 Q 7 U 2 V y d m V y L k R h d G F i Y X N l X F w v M i 9 T U U w v M T c y L j I 1 L j Y 4 L j I x O 0 R U T V 9 F d m V u d F R y Y W N r a W 5 n L 2 R i b y 9 2 d 1 9 F V F 9 E Y X R h c 2 V 0 X 1 B 1 Y m x p Y y 5 7 Q W Z m Z W N 0 Z W Q g c G 9 w d W x h d G l v b i B j Y X R l Z 2 9 y e S A s M T d 9 J n F 1 b 3 Q 7 L C Z x d W 9 0 O 1 N l c n Z l c i 5 E Y X R h Y m F z Z V x c L z I v U 1 F M L z E 3 M i 4 y N S 4 2 O C 4 y M T t E V E 1 f R X Z l b n R U c m F j a 2 l u Z y 9 k Y m 8 v d n d f R V R f R G F 0 Y X N l d F 9 Q d W J s a W M u e 0 l u Z m 8 g U 2 9 1 c m N l O i B S U k M s M T h 9 J n F 1 b 3 Q 7 L C Z x d W 9 0 O 1 N l c n Z l c i 5 E Y X R h Y m F z Z V x c L z I v U 1 F M L z E 3 M i 4 y N S 4 2 O C 4 y M T t E V E 1 f R X Z l b n R U c m F j a 2 l u Z y 9 k Y m 8 v d n d f R V R f R G F 0 Y X N l d F 9 Q d W J s a W M u e 0 l u Z m 8 g U 2 9 1 c m N l O i B O Y X R p b 2 5 h b C B O R 0 8 s M T l 9 J n F 1 b 3 Q 7 L C Z x d W 9 0 O 1 N l c n Z l c i 5 E Y X R h Y m F z Z V x c L z I v U 1 F M L z E 3 M i 4 y N S 4 2 O C 4 y M T t E V E 1 f R X Z l b n R U c m F j a 2 l u Z y 9 k Y m 8 v d n d f R V R f R G F 0 Y X N l d F 9 Q d W J s a W M u e 0 l u Z m 8 g U 2 9 1 c m N l O i B J T k d P I G 9 y I F V O L D I w f S Z x d W 9 0 O y w m c X V v d D t T Z X J 2 Z X I u R G F 0 Y W J h c 2 V c X C 8 y L 1 N R T C 8 x N z I u M j U u N j g u M j E 7 R F R N X 0 V 2 Z W 5 0 V H J h Y 2 t p b m c v Z G J v L 3 Z 3 X 0 V U X 0 R h d G F z Z X R f U H V i b G l j L n t J b m Z v I F N v d X J j Z T o g Q W Z m Z W N 0 Z W Q g Q 2 9 t b X V u a X R 5 I F B v c H V s Y X R p b 2 4 s M j F 9 J n F 1 b 3 Q 7 L C Z x d W 9 0 O 1 N l c n Z l c i 5 E Y X R h Y m F z Z V x c L z I v U 1 F M L z E 3 M i 4 y N S 4 2 O C 4 y M T t E V E 1 f R X Z l b n R U c m F j a 2 l u Z y 9 k Y m 8 v d n d f R V R f R G F 0 Y X N l d F 9 Q d W J s a W M u e 0 5 v L i B v Z i B I b 3 V z Z W h v b G R z L D I y f S Z x d W 9 0 O y w m c X V v d D t T Z X J 2 Z X I u R G F 0 Y W J h c 2 V c X C 8 y L 1 N R T C 8 x N z I u M j U u N j g u M j E 7 R F R N X 0 V 2 Z W 5 0 V H J h Y 2 t p b m c v Z G J v L 3 Z 3 X 0 V U X 0 R h d G F z Z X R f U H V i b G l j L n t O b y 4 g b 2 Y g S W 5 k a X Z p Z H V h b H M s M j N 9 J n F 1 b 3 Q 7 L C Z x d W 9 0 O 1 N l c n Z l c i 5 E Y X R h Y m F z Z V x c L z I v U 1 F M L z E 3 M i 4 y N S 4 2 O C 4 y M T t E V E 1 f R X Z l b n R U c m F j a 2 l u Z y 9 k Y m 8 v d n d f R V R f R G F 0 Y X N l d F 9 Q d W J s a W M u e 0 1 h b G U g S W 5 m Y W 5 0 c y A o T G V z c y B 0 a G F u I D E g e W V h c i k s M j R 9 J n F 1 b 3 Q 7 L C Z x d W 9 0 O 1 N l c n Z l c i 5 E Y X R h Y m F z Z V x c L z I v U 1 F M L z E 3 M i 4 y N S 4 2 O C 4 y M T t E V E 1 f R X Z l b n R U c m F j a 2 l u Z y 9 k Y m 8 v d n d f R V R f R G F 0 Y X N l d F 9 Q d W J s a W M u e 0 1 h b G U g Q 2 h p b G R y Z W 4 g K D H i g J A 1 I H l l Y X J z K S w y N X 0 m c X V v d D s s J n F 1 b 3 Q 7 U 2 V y d m V y L k R h d G F i Y X N l X F w v M i 9 T U U w v M T c y L j I 1 L j Y 4 L j I x O 0 R U T V 9 F d m V u d F R y Y W N r a W 5 n L 2 R i b y 9 2 d 1 9 F V F 9 E Y X R h c 2 V 0 X 1 B 1 Y m x p Y y 5 7 T W F s Z S B Z b 3 V 0 a C A o N u K A k D E 3 I H l l Y X J z K S w y N n 0 m c X V v d D s s J n F 1 b 3 Q 7 U 2 V y d m V y L k R h d G F i Y X N l X F w v M i 9 T U U w v M T c y L j I 1 L j Y 4 L j I x O 0 R U T V 9 F d m V u d F R y Y W N r a W 5 n L 2 R i b y 9 2 d 1 9 F V F 9 E Y X R h c 2 V 0 X 1 B 1 Y m x p Y y 5 7 T W F s Z S B B Z H V s d H M g K D E 4 4 o C Q N D U g e W V h c n M p L D I 3 f S Z x d W 9 0 O y w m c X V v d D t T Z X J 2 Z X I u R G F 0 Y W J h c 2 V c X C 8 y L 1 N R T C 8 x N z I u M j U u N j g u M j E 7 R F R N X 0 V 2 Z W 5 0 V H J h Y 2 t p b m c v Z G J v L 3 Z 3 X 0 V U X 0 R h d G F z Z X R f U H V i b G l j L n t N Y W x l I E F k d W x 0 c y A o N D b i g J A 1 O S B 5 Z W F y c y k s M j h 9 J n F 1 b 3 Q 7 L C Z x d W 9 0 O 1 N l c n Z l c i 5 E Y X R h Y m F z Z V x c L z I v U 1 F M L z E 3 M i 4 y N S 4 2 O C 4 y M T t E V E 1 f R X Z l b n R U c m F j a 2 l u Z y 9 k Y m 8 v d n d f R V R f R G F 0 Y X N l d F 9 Q d W J s a W M u e 0 1 h b G U g R W x k Z X J s e S A o N j A g K y B 5 Z W F y c y A p L D I 5 f S Z x d W 9 0 O y w m c X V v d D t T Z X J 2 Z X I u R G F 0 Y W J h c 2 V c X C 8 y L 1 N R T C 8 x N z I u M j U u N j g u M j E 7 R F R N X 0 V 2 Z W 5 0 V H J h Y 2 t p b m c v Z G J v L 3 Z 3 X 0 V U X 0 R h d G F z Z X R f U H V i b G l j L n t G Z W 1 h b G U g S W 5 m Y W 5 0 c y A o T G V z c y B 0 a G F u I D E g e W V h c i k s M z B 9 J n F 1 b 3 Q 7 L C Z x d W 9 0 O 1 N l c n Z l c i 5 E Y X R h Y m F z Z V x c L z I v U 1 F M L z E 3 M i 4 y N S 4 2 O C 4 y M T t E V E 1 f R X Z l b n R U c m F j a 2 l u Z y 9 k Y m 8 v d n d f R V R f R G F 0 Y X N l d F 9 Q d W J s a W M u e 0 Z l b W F s Z S B D a G l s Z H J l b i A o M e K A k D U g e W V h c n M p L D M x f S Z x d W 9 0 O y w m c X V v d D t T Z X J 2 Z X I u R G F 0 Y W J h c 2 V c X C 8 y L 1 N R T C 8 x N z I u M j U u N j g u M j E 7 R F R N X 0 V 2 Z W 5 0 V H J h Y 2 t p b m c v Z G J v L 3 Z 3 X 0 V U X 0 R h d G F z Z X R f U H V i b G l j L n t G Z W 1 h b G U g W W 9 1 d G g g K D b i g J A x N y B 5 Z W F y c y k s M z J 9 J n F 1 b 3 Q 7 L C Z x d W 9 0 O 1 N l c n Z l c i 5 E Y X R h Y m F z Z V x c L z I v U 1 F M L z E 3 M i 4 y N S 4 2 O C 4 y M T t E V E 1 f R X Z l b n R U c m F j a 2 l u Z y 9 k Y m 8 v d n d f R V R f R G F 0 Y X N l d F 9 Q d W J s a W M u e 0 Z l b W F s Z S B B Z H V s d H M g K D E 4 4 o C Q N D U g e W V h c n M p L D M z f S Z x d W 9 0 O y w m c X V v d D t T Z X J 2 Z X I u R G F 0 Y W J h c 2 V c X C 8 y L 1 N R T C 8 x N z I u M j U u N j g u M j E 7 R F R N X 0 V 2 Z W 5 0 V H J h Y 2 t p b m c v Z G J v L 3 Z 3 X 0 V U X 0 R h d G F z Z X R f U H V i b G l j L n t G Z W 1 h b G U g Q W R 1 b H R z I C g 0 N u K A k D U 5 I H l l Y X J z K S w z N H 0 m c X V v d D s s J n F 1 b 3 Q 7 U 2 V y d m V y L k R h d G F i Y X N l X F w v M i 9 T U U w v M T c y L j I 1 L j Y 4 L j I x O 0 R U T V 9 F d m V u d F R y Y W N r a W 5 n L 2 R i b y 9 2 d 1 9 F V F 9 E Y X R h c 2 V 0 X 1 B 1 Y m x p Y y 5 7 R m V t Y W x l I E V s Z G V y b H k g K D Y w I C s g e W V h c n M p L D M 1 f S Z x d W 9 0 O y w m c X V v d D t T Z X J 2 Z X I u R G F 0 Y W J h c 2 V c X C 8 y L 1 N R T C 8 x N z I u M j U u N j g u M j E 7 R F R N X 0 V 2 Z W 5 0 V H J h Y 2 t p b m c v Z G J v L 3 Z 3 X 0 V U X 0 R h d G F z Z X R f U H V i b G l j L n t O d W 1 i Z X I g b 2 Y g b W F s Z S w z N n 0 m c X V v d D s s J n F 1 b 3 Q 7 U 2 V y d m V y L k R h d G F i Y X N l X F w v M i 9 T U U w v M T c y L j I 1 L j Y 4 L j I x O 0 R U T V 9 F d m V u d F R y Y W N r a W 5 n L 2 R i b y 9 2 d 1 9 F V F 9 E Y X R h c 2 V 0 X 1 B 1 Y m x p Y y 5 7 T n V t Y m V y I G 9 m I G Z l b W F s Z S w z N 3 0 m c X V v d D s s J n F 1 b 3 Q 7 U 2 V y d m V y L k R h d G F i Y X N l X F w v M i 9 T U U w v M T c y L j I 1 L j Y 4 L j I x O 0 R U T V 9 F d m V u d F R y Y W N r a W 5 n L 2 R i b y 9 2 d 1 9 F V F 9 E Y X R h c 2 V 0 X 1 B 1 Y m x p Y y 5 7 T n V t Y m V y I G 9 m I G N o a W x k c m V u I D U g e W V h c n M g Y W 5 k I G J l b G 9 3 L D M 4 f S Z x d W 9 0 O y w m c X V v d D t T Z X J 2 Z X I u R G F 0 Y W J h c 2 V c X C 8 y L 1 N R T C 8 x N z I u M j U u N j g u M j E 7 R F R N X 0 V 2 Z W 5 0 V H J h Y 2 t p b m c v Z G J v L 3 Z 3 X 0 V U X 0 R h d G F z Z X R f U H V i b G l j L n t O d W 1 i Z X I g b 2 Y g R W x k Z X J s e S A 2 M C B 5 Z W F y c y B h b m Q g Y W J v d m U s M z l 9 J n F 1 b 3 Q 7 L C Z x d W 9 0 O 1 N l c n Z l c i 5 E Y X R h Y m F z Z V x c L z I v U 1 F M L z E 3 M i 4 y N S 4 2 O C 4 y M T t E V E 1 f R X Z l b n R U c m F j a 2 l u Z y 9 k Y m 8 v d n d f R V R f R G F 0 Y X N l d F 9 Q d W J s a W M u e 1 R v d G F s I G 5 1 b W J l c i B v Z i B p b m R p d m l k d W F s c y w 0 M H 0 m c X V v d D s s J n F 1 b 3 Q 7 U 2 V y d m V y L k R h d G F i Y X N l X F w v M i 9 T U U w v M T c y L j I 1 L j Y 4 L j I x O 0 R U T V 9 F d m V u d F R y Y W N r a W 5 n L 2 R i b y 9 2 d 1 9 F V F 9 E Y X R h c 2 V 0 X 1 B 1 Y m x p Y y 5 7 T G 9 j Y X R p b 2 4 g d H l w Z S w 0 M X 0 m c X V v d D s s J n F 1 b 3 Q 7 U 2 V y d m V y L k R h d G F i Y X N l X F w v M i 9 T U U w v M T c y L j I 1 L j Y 4 L j I x O 0 R U T V 9 F d m V u d F R y Y W N r a W 5 n L 2 R i b y 9 2 d 1 9 F V F 9 E Y X R h c 2 V 0 X 1 B 1 Y m x p Y y 5 7 V H l w Z S B v Z i B N b 3 Z l b W V u d C w 0 M n 0 m c X V v d D s s J n F 1 b 3 Q 7 U 2 V y d m V y L k R h d G F i Y X N l X F w v M i 9 T U U w v M T c y L j I 1 L j Y 4 L j I x O 0 R U T V 9 F d m V u d F R y Y W N r a W 5 n L 2 R i b y 9 2 d 1 9 F V F 9 E Y X R h c 2 V 0 X 1 B 1 Y m x p Y y 5 7 T 3 R o Z X I g V H l w Z S B v Z i B N b 3 Z l b W V u d C w 0 M 3 0 m c X V v d D s s J n F 1 b 3 Q 7 U 2 V y d m V y L k R h d G F i Y X N l X F w v M i 9 T U U w v M T c y L j I 1 L j Y 4 L j I x O 0 R U T V 9 F d m V u d F R y Y W N r a W 5 n L 2 R i b y 9 2 d 1 9 F V F 9 E Y X R h c 2 V 0 X 1 B 1 Y m x p Y y 5 7 S G 9 3 I G x v b m c g Z G l k I H B l b 3 B s Z S B z d G F 5 I G l u I H R o Z S B s Y X N 0 I G x v Y 2 F 0 a W 9 u I G J l Z m 9 y Z S B t b 3 Z p b m c g d G 8 g Y 3 V y c m V u d C B z a X R l P y w 0 N H 0 m c X V v d D s s J n F 1 b 3 Q 7 U 2 V y d m V y L k R h d G F i Y X N l X F w v M i 9 T U U w v M T c y L j I 1 L j Y 4 L j I x O 0 R U T V 9 F d m V u d F R y Y W N r a W 5 n L 2 R i b y 9 2 d 1 9 F V F 9 E Y X R h c 2 V 0 X 1 B 1 Y m x p Y y 5 7 U 2 h l b H R l c i B j b 2 5 k a X R p b 2 4 6 I E 5 v I E R h b W F n Z S w 0 N X 0 m c X V v d D s s J n F 1 b 3 Q 7 U 2 V y d m V y L k R h d G F i Y X N l X F w v M i 9 T U U w v M T c y L j I 1 L j Y 4 L j I x O 0 R U T V 9 F d m V u d F R y Y W N r a W 5 n L 2 R i b y 9 2 d 1 9 F V F 9 E Y X R h c 2 V 0 X 1 B 1 Y m x p Y y 5 7 U 2 h l b H R l c i B j b 2 5 k a X R p b 2 4 6 I F B h c n R p Y W x s e S B E Y W 1 h Z 2 V k L D Q 2 f S Z x d W 9 0 O y w m c X V v d D t T Z X J 2 Z X I u R G F 0 Y W J h c 2 V c X C 8 y L 1 N R T C 8 x N z I u M j U u N j g u M j E 7 R F R N X 0 V 2 Z W 5 0 V H J h Y 2 t p b m c v Z G J v L 3 Z 3 X 0 V U X 0 R h d G F z Z X R f U H V i b G l j L n t T a G V s d G V y I G N v b m R p d G l v b j o g T W F r Z X N o a W Z 0 I H N o Z W x 0 Z X I s N D d 9 J n F 1 b 3 Q 7 L C Z x d W 9 0 O 1 N l c n Z l c i 5 E Y X R h Y m F z Z V x c L z I v U 1 F M L z E 3 M i 4 y N S 4 2 O C 4 y M T t E V E 1 f R X Z l b n R U c m F j a 2 l u Z y 9 k Y m 8 v d n d f R V R f R G F 0 Y X N l d F 9 Q d W J s a W M u e 0 1 v Z G U g b 2 Y g V H J h b n N w b 3 J 0 L D Q 4 f S Z x d W 9 0 O y w m c X V v d D t T Z X J 2 Z X I u R G F 0 Y W J h c 2 V c X C 8 y L 1 N R T C 8 x N z I u M j U u N j g u M j E 7 R F R N X 0 V 2 Z W 5 0 V H J h Y 2 t p b m c v Z G J v L 3 Z 3 X 0 V U X 0 R h d G F z Z X R f U H V i b G l j L n t P d G h l c i B N b 2 R l I G 9 m I H R y Y W 5 z c G 9 y d C w 0 O X 0 m c X V v d D s s J n F 1 b 3 Q 7 U 2 V y d m V y L k R h d G F i Y X N l X F w v M i 9 T U U w v M T c y L j I 1 L j Y 4 L j I x O 0 R U T V 9 F d m V u d F R y Y W N r a W 5 n L 2 R i b y 9 2 d 1 9 F V F 9 E Y X R h c 2 V 0 X 1 B 1 Y m x p Y y 5 7 T W 9 2 Z W 1 l b n Q g V H J p Z 2 d l c i w 1 M H 0 m c X V v d D s s J n F 1 b 3 Q 7 U 2 V y d m V y L k R h d G F i Y X N l X F w v M i 9 T U U w v M T c y L j I 1 L j Y 4 L j I x O 0 R U T V 9 F d m V u d F R y Y W N r a W 5 n L 2 R i b y 9 2 d 1 9 F V F 9 E Y X R h c 2 V 0 X 1 B 1 Y m x p Y y 5 7 T 3 R o Z X I g V H J p Z 2 d l c i w 1 M X 0 m c X V v d D s s J n F 1 b 3 Q 7 U 2 V y d m V y L k R h d G F i Y X N l X F w v M i 9 T U U w v M T c y L j I 1 L j Y 4 L j I x O 0 R U T V 9 F d m V u d F R y Y W N r a W 5 n L 2 R i b y 9 2 d 1 9 F V F 9 E Y X R h c 2 V 0 X 1 B 1 Y m x p Y y 5 7 Q 2 9 u Z m x p Y 3 Q g c 3 V i L X R 5 c G U g L D U y f S Z x d W 9 0 O y w m c X V v d D t T Z X J 2 Z X I u R G F 0 Y W J h c 2 V c X C 8 y L 1 N R T C 8 x N z I u M j U u N j g u M j E 7 R F R N X 0 V 2 Z W 5 0 V H J h Y 2 t p b m c v Z G J v L 3 Z 3 X 0 V U X 0 R h d G F z Z X R f U H V i b G l j L n t D b 2 5 m b G l j d C B z d W I t d H l w Z T o g Q X J t Z W Q g Q 2 x h c 2 h l c y A s N T N 9 J n F 1 b 3 Q 7 L C Z x d W 9 0 O 1 N l c n Z l c i 5 E Y X R h Y m F z Z V x c L z I v U 1 F M L z E 3 M i 4 y N S 4 2 O C 4 y M T t E V E 1 f R X Z l b n R U c m F j a 2 l u Z y 9 k Y m 8 v d n d f R V R f R G F 0 Y X N l d F 9 Q d W J s a W M u e 0 N v b m Z s a W N 0 I H N 1 Y i 1 0 e X B l O i B W a W 9 s Z W 5 j Z S B h Z 2 F p b n N 0 I G N p d m l s a W F u c y w 1 N H 0 m c X V v d D s s J n F 1 b 3 Q 7 U 2 V y d m V y L k R h d G F i Y X N l X F w v M i 9 T U U w v M T c y L j I 1 L j Y 4 L j I x O 0 R U T V 9 F d m V u d F R y Y W N r a W 5 n L 2 R i b y 9 2 d 1 9 F V F 9 E Y X R h c 2 V 0 X 1 B 1 Y m x p Y y 5 7 Q 2 9 u Z m x p Y 3 Q g c 3 V i L X R 5 c G U 6 I E R l c 3 R y d W N 0 a W 9 u I G x v b 3 R p b m c g c H J v c G V y d H k s N T V 9 J n F 1 b 3 Q 7 L C Z x d W 9 0 O 1 N l c n Z l c i 5 E Y X R h Y m F z Z V x c L z I v U 1 F M L z E 3 M i 4 y N S 4 2 O C 4 y M T t E V E 1 f R X Z l b n R U c m F j a 2 l u Z y 9 k Y m 8 v d n d f R V R f R G F 0 Y X N l d F 9 Q d W J s a W M u e 1 N h Z m V 0 e S w g S X M g d G h l I H J v d X R l I H N h Z m U g Z m 9 y I H R y Y X Z l b G l u Z z 8 s N T Z 9 J n F 1 b 3 Q 7 L C Z x d W 9 0 O 1 N l c n Z l c i 5 E Y X R h Y m F z Z V x c L z I v U 1 F M L z E 3 M i 4 y N S 4 2 O C 4 y M T t E V E 1 f R X Z l b n R U c m F j a 2 l u Z y 9 k Y m 8 v d n d f R V R f R G F 0 Y X N l d F 9 Q d W J s a W M u e 0 V u c m 9 1 d G U g a X N z d W V z I G Z h Y 2 V k O i B I d W 5 n Z X I g L y B 0 a G l y c 3 Q s N T d 9 J n F 1 b 3 Q 7 L C Z x d W 9 0 O 1 N l c n Z l c i 5 E Y X R h Y m F z Z V x c L z I v U 1 F M L z E 3 M i 4 y N S 4 2 O C 4 y M T t E V E 1 f R X Z l b n R U c m F j a 2 l u Z y 9 k Y m 8 v d n d f R V R f R G F 0 Y X N l d F 9 Q d W J s a W M u e 0 V u c m 9 1 d G U g a X N z d W V z I G Z h Y 2 V k O i B O b y B z a G V s d G V y L C B u b 3 d o Z X J l I H R v I H N s Z W V w L D U 4 f S Z x d W 9 0 O y w m c X V v d D t T Z X J 2 Z X I u R G F 0 Y W J h c 2 V c X C 8 y L 1 N R T C 8 x N z I u M j U u N j g u M j E 7 R F R N X 0 V 2 Z W 5 0 V H J h Y 2 t p b m c v Z G J v L 3 Z 3 X 0 V U X 0 R h d G F z Z X R f U H V i b G l j L n t F b n J v d X R l I G l z c 3 V l c y B m Y W N l Z D o g S X N z d W V z I H d p d G g g b G 9 j Y W w g Y X V 0 a G 9 y a X R p Z X M s N T l 9 J n F 1 b 3 Q 7 L C Z x d W 9 0 O 1 N l c n Z l c i 5 E Y X R h Y m F z Z V x c L z I v U 1 F M L z E 3 M i 4 y N S 4 2 O C 4 y M T t E V E 1 f R X Z l b n R U c m F j a 2 l u Z y 9 k Y m 8 v d n d f R V R f R G F 0 Y X N l d F 9 Q d W J s a W M u e 0 V u c m 9 1 d G U g a X N z d W V z I G Z h Y 2 V k O i B G a W 5 h b m N p Y W w g a X N z d W V z L D Y w f S Z x d W 9 0 O y w m c X V v d D t T Z X J 2 Z X I u R G F 0 Y W J h c 2 V c X C 8 y L 1 N R T C 8 x N z I u M j U u N j g u M j E 7 R F R N X 0 V 2 Z W 5 0 V H J h Y 2 t p b m c v Z G J v L 3 Z 3 X 0 V U X 0 R h d G F z Z X R f U H V i b G l j L n t F b n J v d X R l I G l z c 3 V l c y B m Y W N l Z D o g T G F j a y B v Z i B p b m Z v c m 1 h d G l v b i w 2 M X 0 m c X V v d D s s J n F 1 b 3 Q 7 U 2 V y d m V y L k R h d G F i Y X N l X F w v M i 9 T U U w v M T c y L j I 1 L j Y 4 L j I x O 0 R U T V 9 F d m V u d F R y Y W N r a W 5 n L 2 R i b y 9 2 d 1 9 F V F 9 E Y X R h c 2 V 0 X 1 B 1 Y m x p Y y 5 7 R W 5 y b 3 V 0 Z S B p c 3 N 1 Z X M g Z m F j Z W Q 6 I F R y b 3 V i b G V z I H d p d G g g d H J h b n N w b 3 J 0 L D Y y f S Z x d W 9 0 O y w m c X V v d D t T Z X J 2 Z X I u R G F 0 Y W J h c 2 V c X C 8 y L 1 N R T C 8 x N z I u M j U u N j g u M j E 7 R F R N X 0 V 2 Z W 5 0 V H J h Y 2 t p b m c v Z G J v L 3 Z 3 X 0 V U X 0 R h d G F z Z X R f U H V i b G l j L n t F b n J v d X R l I G l z c 3 V l c y B m Y W N l Z D o g U G h 5 c 2 l j Y W w g Y X R 0 Y W N r c y w 2 M 3 0 m c X V v d D s s J n F 1 b 3 Q 7 U 2 V y d m V y L k R h d G F i Y X N l X F w v M i 9 T U U w v M T c y L j I 1 L j Y 4 L j I x O 0 R U T V 9 F d m V u d F R y Y W N r a W 5 n L 2 R i b y 9 2 d 1 9 F V F 9 E Y X R h c 2 V 0 X 1 B 1 Y m x p Y y 5 7 R W 5 y b 3 V 0 Z S B p c 3 N 1 Z X M g Z m F j Z W Q 6 I F N p Y 2 t u Z X N z L D Y 0 f S Z x d W 9 0 O y w m c X V v d D t T Z X J 2 Z X I u R G F 0 Y W J h c 2 V c X C 8 y L 1 N R T C 8 x N z I u M j U u N j g u M j E 7 R F R N X 0 V 2 Z W 5 0 V H J h Y 2 t p b m c v Z G J v L 3 Z 3 X 0 V U X 0 R h d G F z Z X R f U H V i b G l j L n t F b n J v d X R l I G l z c 3 V l c y B m Y W N l Z D o g T 3 R o Z X J z I C h T c G V j a W Z 5 K S w 2 N X 0 m c X V v d D s s J n F 1 b 3 Q 7 U 2 V y d m V y L k R h d G F i Y X N l X F w v M i 9 T U U w v M T c y L j I 1 L j Y 4 L j I x O 0 R U T V 9 F d m V u d F R y Y W N r a W 5 n L 2 R i b y 9 2 d 1 9 F V F 9 E Y X R h c 2 V 0 X 1 B 1 Y m x p Y y 5 7 R W 5 y b 3 V 0 Z S B p c 3 N 1 Z X M g Z m F j Z W Q 6 I E 9 0 a G V y I G R l d G F p b H M s N j Z 9 J n F 1 b 3 Q 7 L C Z x d W 9 0 O 1 N l c n Z l c i 5 E Y X R h Y m F z Z V x c L z I v U 1 F M L z E 3 M i 4 y N S 4 2 O C 4 y M T t E V E 1 f R X Z l b n R U c m F j a 2 l u Z y 9 k Y m 8 v d n d f R V R f R G F 0 Y X N l d F 9 Q d W J s a W M u e 0 V u c m 9 1 d G U g a X N z d W V z I G Z h Y 2 V k O i B O b 2 5 l I C 0 g T k 8 g a X N z d W V z I G V u Y 2 9 1 b n R l c m V k L D Y 3 f S Z x d W 9 0 O y w m c X V v d D t T Z X J 2 Z X I u R G F 0 Y W J h c 2 V c X C 8 y L 1 N R T C 8 x N z I u M j U u N j g u M j E 7 R F R N X 0 V 2 Z W 5 0 V H J h Y 2 t p b m c v Z G J v L 3 Z 3 X 0 V U X 0 R h d G F z Z X R f U H V i b G l j L n t B c n J p d m F s I G Z y b 2 0 6 I E l z I G l 0 I F B v Q y 9 D b 2 x s Z W N 0 a X Z l I F N p d G U v S U R Q I E N h b X A v U m V m d W d l Z S B j Y W 1 w P y w 2 O H 0 m c X V v d D s s J n F 1 b 3 Q 7 U 2 V y d m V y L k R h d G F i Y X N l X F w v M i 9 T U U w v M T c y L j I 1 L j Y 4 L j I x O 0 R U T V 9 F d m V u d F R y Y W N r a W 5 n L 2 R i b y 9 2 d 1 9 F V F 9 E Y X R h c 2 V 0 X 1 B 1 Y m x p Y y 5 7 Q X J y a X Z h b C B m c m 9 t O i B D b 3 V u d H J 5 I C h B Z G 1 p b i A w K S w 2 O X 0 m c X V v d D s s J n F 1 b 3 Q 7 U 2 V y d m V y L k R h d G F i Y X N l X F w v M i 9 T U U w v M T c y L j I 1 L j Y 4 L j I x O 0 R U T V 9 F d m V u d F R y Y W N r a W 5 n L 2 R i b y 9 2 d 1 9 F V F 9 E Y X R h c 2 V 0 X 1 B 1 Y m x p Y y 5 7 Q X J y a X Z h b C B m c m 9 t O i B T d G F 0 Z S A o Q W R t a W 4 g M S k s N z B 9 J n F 1 b 3 Q 7 L C Z x d W 9 0 O 1 N l c n Z l c i 5 E Y X R h Y m F z Z V x c L z I v U 1 F M L z E 3 M i 4 y N S 4 2 O C 4 y M T t E V E 1 f R X Z l b n R U c m F j a 2 l u Z y 9 k Y m 8 v d n d f R V R f R G F 0 Y X N l d F 9 Q d W J s a W M u e 0 F y c m l 2 Y W w g Z n J v b T o g U 3 R h d G U g T 3 R o Z X I o Q W R t a W 4 g M S k s N z F 9 J n F 1 b 3 Q 7 L C Z x d W 9 0 O 1 N l c n Z l c i 5 E Y X R h Y m F z Z V x c L z I v U 1 F M L z E 3 M i 4 y N S 4 2 O C 4 y M T t E V E 1 f R X Z l b n R U c m F j a 2 l u Z y 9 k Y m 8 v d n d f R V R f R G F 0 Y X N l d F 9 Q d W J s a W M u e 0 F y c m l 2 Y W w g Z n J v b T o g Q 2 9 1 b n R 5 I C h B Z G 1 p b i A y K S w 3 M n 0 m c X V v d D s s J n F 1 b 3 Q 7 U 2 V y d m V y L k R h d G F i Y X N l X F w v M i 9 T U U w v M T c y L j I 1 L j Y 4 L j I x O 0 R U T V 9 F d m V u d F R y Y W N r a W 5 n L 2 R i b y 9 2 d 1 9 F V F 9 E Y X R h c 2 V 0 X 1 B 1 Y m x p Y y 5 7 Q X J y a X Z h b C B m c m 9 t O i B P d G h l c i B D b 3 V u d H k g K E F k b W l u I D I p L D c z f S Z x d W 9 0 O y w m c X V v d D t T Z X J 2 Z X I u R G F 0 Y W J h c 2 V c X C 8 y L 1 N R T C 8 x N z I u M j U u N j g u M j E 7 R F R N X 0 V 2 Z W 5 0 V H J h Y 2 t p b m c v Z G J v L 3 Z 3 X 0 V U X 0 R h d G F z Z X R f U H V i b G l j L n t B c n J p d m F s I G Z y b 2 0 6 I F B h e W F t I C h B Z G 1 p b i A z K S w 3 N H 0 m c X V v d D s s J n F 1 b 3 Q 7 U 2 V y d m V y L k R h d G F i Y X N l X F w v M i 9 T U U w v M T c y L j I 1 L j Y 4 L j I x O 0 R U T V 9 F d m V u d F R y Y W N r a W 5 n L 2 R i b y 9 2 d 1 9 F V F 9 E Y X R h c 2 V 0 X 1 B 1 Y m x p Y y 5 7 Q X J y a X Z h b C B m c m 9 t O i B Q Y X l h b S B P d G h l c i B B Z G 1 p b i A z L D c 1 f S Z x d W 9 0 O y w m c X V v d D t T Z X J 2 Z X I u R G F 0 Y W J h c 2 V c X C 8 y L 1 N R T C 8 x N z I u M j U u N j g u M j E 7 R F R N X 0 V 2 Z W 5 0 V H J h Y 2 t p b m c v Z G J v L 3 Z 3 X 0 V U X 0 R h d G F z Z X R f U H V i b G l j L n t B c n J p d m F s I G Z y b 2 0 6 I E x v Y 2 F 0 a W 9 u I E 5 h b W U s N z Z 9 J n F 1 b 3 Q 7 L C Z x d W 9 0 O 1 N l c n Z l c i 5 E Y X R h Y m F z Z V x c L z I v U 1 F M L z E 3 M i 4 y N S 4 2 O C 4 y M T t E V E 1 f R X Z l b n R U c m F j a 2 l u Z y 9 k Y m 8 v d n d f R V R f R G F 0 Y X N l d F 9 Q d W J s a W M u e 0 F y c m l 2 Y W w g Z n J v b T o g T 3 R o Z X I g T G 9 j Y X R p b 2 4 g T m F t Z S w 3 N 3 0 m c X V v d D s s J n F 1 b 3 Q 7 U 2 V y d m V y L k R h d G F i Y X N l X F w v M i 9 T U U w v M T c y L j I 1 L j Y 4 L j I x O 0 R U T V 9 F d m V u d F R y Y W N r a W 5 n L 2 R i b y 9 2 d 1 9 F V F 9 E Y X R h c 2 V 0 X 1 B 1 Y m x p Y y 5 7 Q X J y a X Z h b C B m c m 9 t O i B B Z G 1 p b i A w I F B D T 0 R F L D c 4 f S Z x d W 9 0 O y w m c X V v d D t T Z X J 2 Z X I u R G F 0 Y W J h c 2 V c X C 8 y L 1 N R T C 8 x N z I u M j U u N j g u M j E 7 R F R N X 0 V 2 Z W 5 0 V H J h Y 2 t p b m c v Z G J v L 3 Z 3 X 0 V U X 0 R h d G F z Z X R f U H V i b G l j L n t B c n J p d m F s I G Z y b 2 0 6 I E F k b W l u I D E g U E N P R E U s N z l 9 J n F 1 b 3 Q 7 L C Z x d W 9 0 O 1 N l c n Z l c i 5 E Y X R h Y m F z Z V x c L z I v U 1 F M L z E 3 M i 4 y N S 4 2 O C 4 y M T t E V E 1 f R X Z l b n R U c m F j a 2 l u Z y 9 k Y m 8 v d n d f R V R f R G F 0 Y X N l d F 9 Q d W J s a W M u e 0 F y c m l 2 Y W w g Z n J v b T o g Q W R t a W 4 g M i B Q Q 0 9 E R S w 4 M H 0 m c X V v d D s s J n F 1 b 3 Q 7 U 2 V y d m V y L k R h d G F i Y X N l X F w v M i 9 T U U w v M T c y L j I 1 L j Y 4 L j I x O 0 R U T V 9 F d m V u d F R y Y W N r a W 5 n L 2 R i b y 9 2 d 1 9 F V F 9 E Y X R h c 2 V 0 X 1 B 1 Y m x p Y y 5 7 Q X J y a X Z h b C B m c m 9 t O i B B Z G 1 p b i A z I F B D T 0 R F L D g x f S Z x d W 9 0 O y w m c X V v d D t T Z X J 2 Z X I u R G F 0 Y W J h c 2 V c X C 8 y L 1 N R T C 8 x N z I u M j U u N j g u M j E 7 R F R N X 0 V 2 Z W 5 0 V H J h Y 2 t p b m c v Z G J v L 3 Z 3 X 0 V U X 0 R h d G F z Z X R f U H V i b G l j L n t B c n J p d m F s I G Z y b 2 0 6 I F N p d G U g V m l s b G F n Z S B T U 0 l E L D g y f S Z x d W 9 0 O y w m c X V v d D t T Z X J 2 Z X I u R G F 0 Y W J h c 2 V c X C 8 y L 1 N R T C 8 x N z I u M j U u N j g u M j E 7 R F R N X 0 V 2 Z W 5 0 V H J h Y 2 t p b m c v Z G J v L 3 Z 3 X 0 V U X 0 R h d G F z Z X R f U H V i b G l j L n t B c m U g d G h l I E l E U H M g c G x h b m 5 p b m c g d G 8 g b W 9 2 Z S B l b H N l d 2 h l c m U g Y W 5 5 I H R p b W U g c 2 9 v b j 8 s O D N 9 J n F 1 b 3 Q 7 L C Z x d W 9 0 O 1 N l c n Z l c i 5 E Y X R h Y m F z Z V x c L z I v U 1 F M L z E 3 M i 4 y N S 4 2 O C 4 y M T t E V E 1 f R X Z l b n R U c m F j a 2 l u Z y 9 k Y m 8 v d n d f R V R f R G F 0 Y X N l d F 9 Q d W J s a W M u e 0 h v d y B s b 2 5 n I G F y Z S B 0 a G U g S U R Q c y B w b G F u b m l u Z y B 0 b y B z d G F 5 I G h l c m U g Y m V m b 3 J l I G 1 v d m l u Z z 8 s O D R 9 J n F 1 b 3 Q 7 L C Z x d W 9 0 O 1 N l c n Z l c i 5 E Y X R h Y m F z Z V x c L z I v U 1 F M L z E 3 M i 4 y N S 4 2 O C 4 y M T t E V E 1 f R X Z l b n R U c m F j a 2 l u Z y 9 k Y m 8 v d n d f R V R f R G F 0 Y X N l d F 9 Q d W J s a W M u e 0 5 l e H Q g T G 9 j Y X R p b 2 4 6 I E F k b W l u I D A g U E N P R E U s O D V 9 J n F 1 b 3 Q 7 L C Z x d W 9 0 O 1 N l c n Z l c i 5 E Y X R h Y m F z Z V x c L z I v U 1 F M L z E 3 M i 4 y N S 4 2 O C 4 y M T t E V E 1 f R X Z l b n R U c m F j a 2 l u Z y 9 k Y m 8 v d n d f R V R f R G F 0 Y X N l d F 9 Q d W J s a W M u e 0 5 l e H Q g T G 9 j Y X R p b 2 4 6 I E F k b W l u I D E g U E N P R E U s O D Z 9 J n F 1 b 3 Q 7 L C Z x d W 9 0 O 1 N l c n Z l c i 5 E Y X R h Y m F z Z V x c L z I v U 1 F M L z E 3 M i 4 y N S 4 2 O C 4 y M T t E V E 1 f R X Z l b n R U c m F j a 2 l u Z y 9 k Y m 8 v d n d f R V R f R G F 0 Y X N l d F 9 Q d W J s a W M u e 0 5 l e H Q g T G 9 j Y X R p b 2 4 6 I E F k b W l u I D I g U E N P R E U s O D d 9 J n F 1 b 3 Q 7 L C Z x d W 9 0 O 1 N l c n Z l c i 5 E Y X R h Y m F z Z V x c L z I v U 1 F M L z E 3 M i 4 y N S 4 2 O C 4 y M T t E V E 1 f R X Z l b n R U c m F j a 2 l u Z y 9 k Y m 8 v d n d f R V R f R G F 0 Y X N l d F 9 Q d W J s a W M u e 0 5 l e H Q g T G 9 j Y X R p b 2 4 6 I E F k b W l u I D M g U E N P R E U s O D h 9 J n F 1 b 3 Q 7 L C Z x d W 9 0 O 1 N l c n Z l c i 5 E Y X R h Y m F z Z V x c L z I v U 1 F M L z E 3 M i 4 y N S 4 2 O C 4 y M T t E V E 1 f R X Z l b n R U c m F j a 2 l u Z y 9 k Y m 8 v d n d f R V R f R G F 0 Y X N l d F 9 Q d W J s a W M u e 0 5 l e H Q g T G 9 j Y X R p b 2 4 6 I F N p d G U g V m l s b G F n Z S B T U 0 l E L D g 5 f S Z x d W 9 0 O y w m c X V v d D t T Z X J 2 Z X I u R G F 0 Y W J h c 2 V c X C 8 y L 1 N R T C 8 x N z I u M j U u N j g u M j E 7 R F R N X 0 V 2 Z W 5 0 V H J h Y 2 t p b m c v Z G J v L 3 Z 3 X 0 V U X 0 R h d G F z Z X R f U H V i b G l j L n t O Z X h 0 I E x v Y 2 F 0 a W 9 u O i B D b 3 V u d H J 5 I C h B Z G 1 p b i A w K S w 5 M H 0 m c X V v d D s s J n F 1 b 3 Q 7 U 2 V y d m V y L k R h d G F i Y X N l X F w v M i 9 T U U w v M T c y L j I 1 L j Y 4 L j I x O 0 R U T V 9 F d m V u d F R y Y W N r a W 5 n L 2 R i b y 9 2 d 1 9 F V F 9 E Y X R h c 2 V 0 X 1 B 1 Y m x p Y y 5 7 T m V 4 d C B M b 2 N h d G l v b j o g U 3 R h d G U g K E F k b W l u I D E p L D k x f S Z x d W 9 0 O y w m c X V v d D t T Z X J 2 Z X I u R G F 0 Y W J h c 2 V c X C 8 y L 1 N R T C 8 x N z I u M j U u N j g u M j E 7 R F R N X 0 V 2 Z W 5 0 V H J h Y 2 t p b m c v Z G J v L 3 Z 3 X 0 V U X 0 R h d G F z Z X R f U H V i b G l j L n t O Z X h 0 I E x v Y 2 F 0 a W 9 u O i B T d G F 0 Z S B P d G h l c i h B Z G 1 p b i A x K S w 5 M n 0 m c X V v d D s s J n F 1 b 3 Q 7 U 2 V y d m V y L k R h d G F i Y X N l X F w v M i 9 T U U w v M T c y L j I 1 L j Y 4 L j I x O 0 R U T V 9 F d m V u d F R y Y W N r a W 5 n L 2 R i b y 9 2 d 1 9 F V F 9 E Y X R h c 2 V 0 X 1 B 1 Y m x p Y y 5 7 T m V 4 d C B M b 2 N h d G l v b j o g Q 2 9 1 b n R 5 I C h B Z G 1 p b i A y K S w 5 M 3 0 m c X V v d D s s J n F 1 b 3 Q 7 U 2 V y d m V y L k R h d G F i Y X N l X F w v M i 9 T U U w v M T c y L j I 1 L j Y 4 L j I x O 0 R U T V 9 F d m V u d F R y Y W N r a W 5 n L 2 R i b y 9 2 d 1 9 F V F 9 E Y X R h c 2 V 0 X 1 B 1 Y m x p Y y 5 7 T m V 4 d C B M b 2 N h d G l v b j o g T 3 R o Z X I g Q 2 9 1 b n R 5 I C h B Z G 1 p b i A y K S w 5 N H 0 m c X V v d D s s J n F 1 b 3 Q 7 U 2 V y d m V y L k R h d G F i Y X N l X F w v M i 9 T U U w v M T c y L j I 1 L j Y 4 L j I x O 0 R U T V 9 F d m V u d F R y Y W N r a W 5 n L 2 R i b y 9 2 d 1 9 F V F 9 E Y X R h c 2 V 0 X 1 B 1 Y m x p Y y 5 7 T m V 4 d C B M b 2 N h d G l v b j o g U G F 5 Y W 0 g K E F k b W l u I D M p L D k 1 f S Z x d W 9 0 O y w m c X V v d D t T Z X J 2 Z X I u R G F 0 Y W J h c 2 V c X C 8 y L 1 N R T C 8 x N z I u M j U u N j g u M j E 7 R F R N X 0 V 2 Z W 5 0 V H J h Y 2 t p b m c v Z G J v L 3 Z 3 X 0 V U X 0 R h d G F z Z X R f U H V i b G l j L n t O Z X h 0 I E x v Y 2 F 0 a W 9 u O i B Q Y X l h b S B P d G h l c i B B Z G 1 p b i A z L D k 2 f S Z x d W 9 0 O y w m c X V v d D t T Z X J 2 Z X I u R G F 0 Y W J h c 2 V c X C 8 y L 1 N R T C 8 x N z I u M j U u N j g u M j E 7 R F R N X 0 V 2 Z W 5 0 V H J h Y 2 t p b m c v Z G J v L 3 Z 3 X 0 V U X 0 R h d G F z Z X R f U H V i b G l j L n t O Z X h 0 I E x v Y 2 F 0 a W 9 u O i B J c y B p d C B Q b 0 M v Q 2 9 s b G V j d G l 2 Z S B T a X R l L 0 l E U C B D Y W 1 w L 1 J l Z n V n Z W U g Y 2 F t c D 8 s O T d 9 J n F 1 b 3 Q 7 L C Z x d W 9 0 O 1 N l c n Z l c i 5 E Y X R h Y m F z Z V x c L z I v U 1 F M L z E 3 M i 4 y N S 4 2 O C 4 y M T t E V E 1 f R X Z l b n R U c m F j a 2 l u Z y 9 k Y m 8 v d n d f R V R f R G F 0 Y X N l d F 9 Q d W J s a W M u e 0 5 l e H Q g T G 9 j Y X R p b 2 4 6 I E x v Y 2 F 0 a W 9 u I E 5 h b W U s O T h 9 J n F 1 b 3 Q 7 L C Z x d W 9 0 O 1 N l c n Z l c i 5 E Y X R h Y m F z Z V x c L z I v U 1 F M L z E 3 M i 4 y N S 4 2 O C 4 y M T t E V E 1 f R X Z l b n R U c m F j a 2 l u Z y 9 k Y m 8 v d n d f R V R f R G F 0 Y X N l d F 9 Q d W J s a W M u e 0 5 l e H Q g T G 9 j Y X R p b 2 4 6 I E 9 0 a G V y I E x v Y 2 F 0 a W 9 u I E 5 h b W U s O T l 9 J n F 1 b 3 Q 7 L C Z x d W 9 0 O 1 N l c n Z l c i 5 E Y X R h Y m F z Z V x c L z I v U 1 F M L z E 3 M i 4 y N S 4 2 O C 4 y M T t E V E 1 f R X Z l b n R U c m F j a 2 l u Z y 9 k Y m 8 v d n d f R V R f R G F 0 Y X N l d F 9 Q d W J s a W M u e 1 B l b 3 B s Z S B s Z W Z 0 I G J l a G l u Z C B 3 a G V u I H l v d S B t b 3 Z l Z C B 0 b y B j d X J y Z W 5 0 I G x v Y 2 F 0 a W 9 u P y w x M D B 9 J n F 1 b 3 Q 7 L C Z x d W 9 0 O 1 N l c n Z l c i 5 E Y X R h Y m F z Z V x c L z I v U 1 F M L z E 3 M i 4 y N S 4 2 O C 4 y M T t E V E 1 f R X Z l b n R U c m F j a 2 l u Z y 9 k Y m 8 v d n d f R V R f R G F 0 Y X N l d F 9 Q d W J s a W M u e 0 5 1 b W J l c i B v Z i B I b 3 V z Z W h v b G Q g b G V m d C B i Z W h p b m Q s M T A x f S Z x d W 9 0 O y w m c X V v d D t T Z X J 2 Z X I u R G F 0 Y W J h c 2 V c X C 8 y L 1 N R T C 8 x N z I u M j U u N j g u M j E 7 R F R N X 0 V 2 Z W 5 0 V H J h Y 2 t p b m c v Z G J v L 3 Z 3 X 0 V U X 0 R h d G F z Z X R f U H V i b G l j L n t O d W 1 i Z X I g b 2 Y g S W 5 k a X Z p Z H V h b H M g b G V m d C B i Z W h p b m Q s M T A y f S Z x d W 9 0 O y w m c X V v d D t T Z X J 2 Z X I u R G F 0 Y W J h c 2 V c X C 8 y L 1 N R T C 8 x N z I u M j U u N j g u M j E 7 R F R N X 0 V 2 Z W 5 0 V H J h Y 2 t p b m c v Z G J v L 3 Z 3 X 0 V U X 0 R h d G F z Z X R f U H V i b G l j L n t I b 3 c g b G 9 u Z y B o Y X Z l I H R o Z S B w Z W 9 w b G U g b G V m d C B i Z W h p b m Q g Y m V l b i B z d G F 5 a W 5 n I G l u I H R o Y X Q g b G 9 j Y X R p b 2 4 / L D E w M 3 0 m c X V v d D s s J n F 1 b 3 Q 7 U 2 V y d m V y L k R h d G F i Y X N l X F w v M i 9 T U U w v M T c y L j I 1 L j Y 4 L j I x O 0 R U T V 9 F d m V u d F R y Y W N r a W 5 n L 2 R i b y 9 2 d 1 9 F V F 9 E Y X R h c 2 V 0 X 1 B 1 Y m x p Y y 5 7 V 2 h h d C B p c y B 0 a G U g c m V h c 2 9 u I H d o e S B w Z W 9 w b G U g c 3 R h e W V k I G J l a G l u Z D 8 s M T A 0 f S Z x d W 9 0 O y w m c X V v d D t T Z X J 2 Z X I u R G F 0 Y W J h c 2 V c X C 8 y L 1 N R T C 8 x N z I u M j U u N j g u M j E 7 R F R N X 0 V 2 Z W 5 0 V H J h Y 2 t p b m c v Z G J v L 3 Z 3 X 0 V U X 0 R h d G F z Z X R f U H V i b G l j L n t P d G h l c i B y Z W F z b 2 4 g d 2 h 5 I H B l b 3 B s Z S B z d G F 5 Z W Q g Y m V o a W 5 k L D E w N X 0 m c X V v d D s s J n F 1 b 3 Q 7 U 2 V y d m V y L k R h d G F i Y X N l X F w v M i 9 T U U w v M T c y L j I 1 L j Y 4 L j I x O 0 R U T V 9 F d m V u d F R y Y W N r a W 5 n L 2 R i b y 9 2 d 1 9 F V F 9 E Y X R h c 2 V 0 X 1 B 1 Y m x p Y y 5 7 R m 9 v Z C B u Z W V k L D E w N n 0 m c X V v d D s s J n F 1 b 3 Q 7 U 2 V y d m V y L k R h d G F i Y X N l X F w v M i 9 T U U w v M T c y L j I 1 L j Y 4 L j I x O 0 R U T V 9 F d m V u d F R y Y W N r a W 5 n L 2 R i b y 9 2 d 1 9 F V F 9 E Y X R h c 2 V 0 X 1 B 1 Y m x p Y y 5 7 U 2 h l b H R l c i B u Z W V k L D E w N 3 0 m c X V v d D s s J n F 1 b 3 Q 7 U 2 V y d m V y L k R h d G F i Y X N l X F w v M i 9 T U U w v M T c y L j I 1 L j Y 4 L j I x O 0 R U T V 9 F d m V u d F R y Y W N r a W 5 n L 2 R i b y 9 2 d 1 9 F V F 9 E Y X R h c 2 V 0 X 1 B 1 Y m x p Y y 5 7 T k Z J I G 5 l Z W Q s M T A 4 f S Z x d W 9 0 O y w m c X V v d D t T Z X J 2 Z X I u R G F 0 Y W J h c 2 V c X C 8 y L 1 N R T C 8 x N z I u M j U u N j g u M j E 7 R F R N X 0 V 2 Z W 5 0 V H J h Y 2 t p b m c v Z G J v L 3 Z 3 X 0 V U X 0 R h d G F z Z X R f U H V i b G l j L n t X Y X R l c i B u Z W V k L D E w O X 0 m c X V v d D s s J n F 1 b 3 Q 7 U 2 V y d m V y L k R h d G F i Y X N l X F w v M i 9 T U U w v M T c y L j I 1 L j Y 4 L j I x O 0 R U T V 9 F d m V u d F R y Y W N r a W 5 n L 2 R i b y 9 2 d 1 9 F V F 9 E Y X R h c 2 V 0 X 1 B 1 Y m x p Y y 5 7 U 2 F u a X R h d G l v b i B u Z W V k L D E x M H 0 m c X V v d D s s J n F 1 b 3 Q 7 U 2 V y d m V y L k R h d G F i Y X N l X F w v M i 9 T U U w v M T c y L j I 1 L j Y 4 L j I x O 0 R U T V 9 F d m V u d F R y Y W N r a W 5 n L 2 R i b y 9 2 d 1 9 F V F 9 E Y X R h c 2 V 0 X 1 B 1 Y m x p Y y 5 7 S G V h b H R o I G 5 l Z W Q s M T E x f S Z x d W 9 0 O y w m c X V v d D t T Z X J 2 Z X I u R G F 0 Y W J h c 2 V c X C 8 y L 1 N R T C 8 x N z I u M j U u N j g u M j E 7 R F R N X 0 V 2 Z W 5 0 V H J h Y 2 t p b m c v Z G J v L 3 Z 3 X 0 V U X 0 R h d G F z Z X R f U H V i b G l j L n t Q c m 9 0 Z W N 0 a W 9 u I G 5 l Z W Q s M T E y f S Z x d W 9 0 O y w m c X V v d D t T Z X J 2 Z X I u R G F 0 Y W J h c 2 V c X C 8 y L 1 N R T C 8 x N z I u M j U u N j g u M j E 7 R F R N X 0 V 2 Z W 5 0 V H J h Y 2 t p b m c v Z G J v L 3 Z 3 X 0 V U X 0 R h d G F z Z X R f U H V i b G l j L n t I Y X M g b 3 R o Z X I g c 2 V j d G 9 y I G 5 l Z W R z P y w x M T N 9 J n F 1 b 3 Q 7 L C Z x d W 9 0 O 1 N l c n Z l c i 5 E Y X R h Y m F z Z V x c L z I v U 1 F M L z E 3 M i 4 y N S 4 2 O C 4 y M T t E V E 1 f R X Z l b n R U c m F j a 2 l u Z y 9 k Y m 8 v d n d f R V R f R G F 0 Y X N l d F 9 Q d W J s a W M u e 0 5 h b W U g b 2 Y g b 3 R o Z X I g c 2 V j d G 9 y L D E x N H 0 m c X V v d D s s J n F 1 b 3 Q 7 U 2 V y d m V y L k R h d G F i Y X N l X F w v M i 9 T U U w v M T c y L j I 1 L j Y 4 L j I x O 0 R U T V 9 F d m V u d F R y Y W N r a W 5 n L 2 R i b y 9 2 d 1 9 F V F 9 E Y X R h c 2 V 0 X 1 B 1 Y m x p Y y 5 7 T 3 R o Z X I g c 2 V j d G 9 y I C 0 g b m V l Z C w x M T V 9 J n F 1 b 3 Q 7 L C Z x d W 9 0 O 1 N l c n Z l c i 5 E Y X R h Y m F z Z V x c L z I v U 1 F M L z E 3 M i 4 y N S 4 2 O C 4 y M T t E V E 1 f R X Z l b n R U c m F j a 2 l u Z y 9 k Y m 8 v d n d f R V R f R G F 0 Y X N l d F 9 Q d W J s a W M u e 0 5 h c n J h d G l 2 Z S B T d W 1 t Y X J 5 L D E x N n 0 m c X V v d D s s J n F 1 b 3 Q 7 U 2 V y d m V y L k R h d G F i Y X N l X F w v M i 9 T U U w v M T c y L j I 1 L j Y 4 L j I x O 0 R U T V 9 F d m V u d F R y Y W N r a W 5 n L 2 R i b y 9 2 d 1 9 F V F 9 E Y X R h c 2 V 0 X 1 B 1 Y m x p Y y 5 7 X 3 V 1 a W Q s M T E 3 f S Z x d W 9 0 O y w m c X V v d D t T Z X J 2 Z X I u R G F 0 Y W J h c 2 V c X C 8 y L 1 N R T C 8 x N z I u M j U u N j g u M j E 7 R F R N X 0 V 2 Z W 5 0 V H J h Y 2 t p b m c v Z G J v L 3 Z 3 X 0 V U X 0 R h d G F z Z X R f U H V i b G l j L n t f c H V i b G l z a G V k L D E x O H 0 m c X V v d D s s J n F 1 b 3 Q 7 U 2 V y d m V y L k R h d G F i Y X N l X F w v M i 9 T U U w v M T c y L j I 1 L j Y 4 L j I x O 0 R U T V 9 F d m V u d F R y Y W N r a W 5 n L 2 R i b y 9 2 d 1 9 F V F 9 E Y X R h c 2 V 0 X 1 B 1 Y m x p Y y 5 7 R V R U X 3 Z l c n N p b 2 4 s M T E 5 f S Z x d W 9 0 O 1 0 s J n F 1 b 3 Q 7 Q 2 9 s d W 1 u Q 2 9 1 b n Q m c X V v d D s 6 M T I w L C Z x d W 9 0 O 0 t l e U N v b H V t b k 5 h b W V z J n F 1 b 3 Q 7 O l t d L C Z x d W 9 0 O 0 N v b H V t b k l k Z W 5 0 a X R p Z X M m c X V v d D s 6 W y Z x d W 9 0 O 1 N l c n Z l c i 5 E Y X R h Y m F z Z V x c L z I v U 1 F M L z E 3 M i 4 y N S 4 2 O C 4 y M T t E V E 1 f R X Z l b n R U c m F j a 2 l u Z y 9 k Y m 8 v d n d f R V R f R G F 0 Y X N l d F 9 Q d W J s a W M u e 0 V 2 Z W 5 0 I F N T S U Q s M H 0 m c X V v d D s s J n F 1 b 3 Q 7 U 2 V y d m V y L k R h d G F i Y X N l X F w v M i 9 T U U w v M T c y L j I 1 L j Y 4 L j I x O 0 R U T V 9 F d m V u d F R y Y W N r a W 5 n L 2 R i b y 9 2 d 1 9 F V F 9 E Y X R h c 2 V 0 X 1 B 1 Y m x p Y y 5 7 Q X N z Z X N z b W V u d C B E Y X R l L D F 9 J n F 1 b 3 Q 7 L C Z x d W 9 0 O 1 N l c n Z l c i 5 E Y X R h Y m F z Z V x c L z I v U 1 F M L z E 3 M i 4 y N S 4 2 O C 4 y M T t E V E 1 f R X Z l b n R U c m F j a 2 l u Z y 9 k Y m 8 v d n d f R V R f R G F 0 Y X N l d F 9 Q d W J s a W M u e 0 V 2 Z W 5 0 I F N 0 Y X J 0 Z W Q g T 2 4 g K E Z y b 2 0 g Z G F 0 Z S k s M n 0 m c X V v d D s s J n F 1 b 3 Q 7 U 2 V y d m V y L k R h d G F i Y X N l X F w v M i 9 T U U w v M T c y L j I 1 L j Y 4 L j I x O 0 R U T V 9 F d m V u d F R y Y W N r a W 5 n L 2 R i b y 9 2 d 1 9 F V F 9 E Y X R h c 2 V 0 X 1 B 1 Y m x p Y y 5 7 R X Z l b n Q g R W 5 k Z W Q g T 2 4 g K E V u Z C B E Y X R l K S w z f S Z x d W 9 0 O y w m c X V v d D t T Z X J 2 Z X I u R G F 0 Y W J h c 2 V c X C 8 y L 1 N R T C 8 x N z I u M j U u N j g u M j E 7 R F R N X 0 V 2 Z W 5 0 V H J h Y 2 t p b m c v Z G J v L 3 Z 3 X 0 V U X 0 R h d G F z Z X R f U H V i b G l j L n t F d m V u d C B M b 2 N h d G l v b j o g I F N 0 Y X R l I C h B Z G 1 p b i A x K S w 0 f S Z x d W 9 0 O y w m c X V v d D t T Z X J 2 Z X I u R G F 0 Y W J h c 2 V c X C 8 y L 1 N R T C 8 x N z I u M j U u N j g u M j E 7 R F R N X 0 V 2 Z W 5 0 V H J h Y 2 t p b m c v Z G J v L 3 Z 3 X 0 V U X 0 R h d G F z Z X R f U H V i b G l j L n t F d m V u d C B M b 2 N h d G l v b j o g I E N v d W 5 0 e S A o Q W R t a W 4 g M i k s N X 0 m c X V v d D s s J n F 1 b 3 Q 7 U 2 V y d m V y L k R h d G F i Y X N l X F w v M i 9 T U U w v M T c y L j I 1 L j Y 4 L j I x O 0 R U T V 9 F d m V u d F R y Y W N r a W 5 n L 2 R i b y 9 2 d 1 9 F V F 9 E Y X R h c 2 V 0 X 1 B 1 Y m x p Y y 5 7 R X Z l b n Q g T G 9 j Y X R p b 2 4 6 I C B Q Y X l h b S A o Q W R t a W 4 g M y k s N n 0 m c X V v d D s s J n F 1 b 3 Q 7 U 2 V y d m V y L k R h d G F i Y X N l X F w v M i 9 T U U w v M T c y L j I 1 L j Y 4 L j I x O 0 R U T V 9 F d m V u d F R y Y W N r a W 5 n L 2 R i b y 9 2 d 1 9 F V F 9 E Y X R h c 2 V 0 X 1 B 1 Y m x p Y y 5 7 R X Z l b n Q g T G 9 j Y X R p b 2 4 6 I C B T d G F 0 Z S B Q Q 0 9 E R S w 3 f S Z x d W 9 0 O y w m c X V v d D t T Z X J 2 Z X I u R G F 0 Y W J h c 2 V c X C 8 y L 1 N R T C 8 x N z I u M j U u N j g u M j E 7 R F R N X 0 V 2 Z W 5 0 V H J h Y 2 t p b m c v Z G J v L 3 Z 3 X 0 V U X 0 R h d G F z Z X R f U H V i b G l j L n t F d m V u d C B M b 2 N h d G l v b j o g I E N v d W 5 0 e S B Q Q 0 9 E R S w 4 f S Z x d W 9 0 O y w m c X V v d D t T Z X J 2 Z X I u R G F 0 Y W J h c 2 V c X C 8 y L 1 N R T C 8 x N z I u M j U u N j g u M j E 7 R F R N X 0 V 2 Z W 5 0 V H J h Y 2 t p b m c v Z G J v L 3 Z 3 X 0 V U X 0 R h d G F z Z X R f U H V i b G l j L n t F d m V u d C B M b 2 N h d G l v b j o g I F B h e W F t I F B D T 0 R F L D l 9 J n F 1 b 3 Q 7 L C Z x d W 9 0 O 1 N l c n Z l c i 5 E Y X R h Y m F z Z V x c L z I v U 1 F M L z E 3 M i 4 y N S 4 2 O C 4 y M T t E V E 1 f R X Z l b n R U c m F j a 2 l u Z y 9 k Y m 8 v d n d f R V R f R G F 0 Y X N l d F 9 Q d W J s a W M u e 0 x v Y 2 F 0 a W 9 u I F N T S U Q s M T B 9 J n F 1 b 3 Q 7 L C Z x d W 9 0 O 1 N l c n Z l c i 5 E Y X R h Y m F z Z V x c L z I v U 1 F M L z E 3 M i 4 y N S 4 2 O C 4 y M T t E V E 1 f R X Z l b n R U c m F j a 2 l u Z y 9 k Y m 8 v d n d f R V R f R G F 0 Y X N l d F 9 Q d W J s a W M u e 0 x v Y 2 F 0 a W 9 u I E 5 h b W U s M T F 9 J n F 1 b 3 Q 7 L C Z x d W 9 0 O 1 N l c n Z l c i 5 E Y X R h Y m F z Z V x c L z I v U 1 F M L z E 3 M i 4 y N S 4 2 O C 4 y M T t E V E 1 f R X Z l b n R U c m F j a 2 l u Z y 9 k Y m 8 v d n d f R V R f R G F 0 Y X N l d F 9 Q d W J s a W M u e 0 9 0 a G V y I E V 2 Z W 5 0 I F N p d G U v V m l s b G F n Z S w x M n 0 m c X V v d D s s J n F 1 b 3 Q 7 U 2 V y d m V y L k R h d G F i Y X N l X F w v M i 9 T U U w v M T c y L j I 1 L j Y 4 L j I x O 0 R U T V 9 F d m V u d F R y Y W N r a W 5 n L 2 R i b y 9 2 d 1 9 F V F 9 E Y X R h c 2 V 0 X 1 B 1 Y m x p Y y 5 7 R X Z l b n Q g T G 9 j Y X R p b 2 4 g T G F 0 a X R 1 Z G U s M T N 9 J n F 1 b 3 Q 7 L C Z x d W 9 0 O 1 N l c n Z l c i 5 E Y X R h Y m F z Z V x c L z I v U 1 F M L z E 3 M i 4 y N S 4 2 O C 4 y M T t E V E 1 f R X Z l b n R U c m F j a 2 l u Z y 9 k Y m 8 v d n d f R V R f R G F 0 Y X N l d F 9 Q d W J s a W M u e 0 V 2 Z W 5 0 I E x v Y 2 F 0 a W 9 u I E x v b m d p d H V k Z S w x N H 0 m c X V v d D s s J n F 1 b 3 Q 7 U 2 V y d m V y L k R h d G F i Y X N l X F w v M i 9 T U U w v M T c y L j I 1 L j Y 4 L j I x O 0 R U T V 9 F d m V u d F R y Y W N r a W 5 n L 2 R i b y 9 2 d 1 9 F V F 9 E Y X R h c 2 V 0 X 1 B 1 Y m x p Y y 5 7 V H l w Z S B v Z i B B c 3 N l c 3 N t Z W 5 0 L D E 1 f S Z x d W 9 0 O y w m c X V v d D t T Z X J 2 Z X I u R G F 0 Y W J h c 2 V c X C 8 y L 1 N R T C 8 x N z I u M j U u N j g u M j E 7 R F R N X 0 V 2 Z W 5 0 V H J h Y 2 t p b m c v Z G J v L 3 Z 3 X 0 V U X 0 R h d G F z Z X R f U H V i b G l j L n t J c y B 0 a G V y Z S B h I G x p c 3 Q g b 2 Y g S U R Q c y 9 S Z X R 1 c m 5 l Z X M / L D E 2 f S Z x d W 9 0 O y w m c X V v d D t T Z X J 2 Z X I u R G F 0 Y W J h c 2 V c X C 8 y L 1 N R T C 8 x N z I u M j U u N j g u M j E 7 R F R N X 0 V 2 Z W 5 0 V H J h Y 2 t p b m c v Z G J v L 3 Z 3 X 0 V U X 0 R h d G F z Z X R f U H V i b G l j L n t B Z m Z l Y 3 R l Z C B w b 3 B 1 b G F 0 a W 9 u I G N h d G V n b 3 J 5 I C w x N 3 0 m c X V v d D s s J n F 1 b 3 Q 7 U 2 V y d m V y L k R h d G F i Y X N l X F w v M i 9 T U U w v M T c y L j I 1 L j Y 4 L j I x O 0 R U T V 9 F d m V u d F R y Y W N r a W 5 n L 2 R i b y 9 2 d 1 9 F V F 9 E Y X R h c 2 V 0 X 1 B 1 Y m x p Y y 5 7 S W 5 m b y B T b 3 V y Y 2 U 6 I F J S Q y w x O H 0 m c X V v d D s s J n F 1 b 3 Q 7 U 2 V y d m V y L k R h d G F i Y X N l X F w v M i 9 T U U w v M T c y L j I 1 L j Y 4 L j I x O 0 R U T V 9 F d m V u d F R y Y W N r a W 5 n L 2 R i b y 9 2 d 1 9 F V F 9 E Y X R h c 2 V 0 X 1 B 1 Y m x p Y y 5 7 S W 5 m b y B T b 3 V y Y 2 U 6 I E 5 h d G l v b m F s I E 5 H T y w x O X 0 m c X V v d D s s J n F 1 b 3 Q 7 U 2 V y d m V y L k R h d G F i Y X N l X F w v M i 9 T U U w v M T c y L j I 1 L j Y 4 L j I x O 0 R U T V 9 F d m V u d F R y Y W N r a W 5 n L 2 R i b y 9 2 d 1 9 F V F 9 E Y X R h c 2 V 0 X 1 B 1 Y m x p Y y 5 7 S W 5 m b y B T b 3 V y Y 2 U 6 I E l O R 0 8 g b 3 I g V U 4 s M j B 9 J n F 1 b 3 Q 7 L C Z x d W 9 0 O 1 N l c n Z l c i 5 E Y X R h Y m F z Z V x c L z I v U 1 F M L z E 3 M i 4 y N S 4 2 O C 4 y M T t E V E 1 f R X Z l b n R U c m F j a 2 l u Z y 9 k Y m 8 v d n d f R V R f R G F 0 Y X N l d F 9 Q d W J s a W M u e 0 l u Z m 8 g U 2 9 1 c m N l O i B B Z m Z l Y 3 R l Z C B D b 2 1 t d W 5 p d H k g U G 9 w d W x h d G l v b i w y M X 0 m c X V v d D s s J n F 1 b 3 Q 7 U 2 V y d m V y L k R h d G F i Y X N l X F w v M i 9 T U U w v M T c y L j I 1 L j Y 4 L j I x O 0 R U T V 9 F d m V u d F R y Y W N r a W 5 n L 2 R i b y 9 2 d 1 9 F V F 9 E Y X R h c 2 V 0 X 1 B 1 Y m x p Y y 5 7 T m 8 u I G 9 m I E h v d X N l a G 9 s Z H M s M j J 9 J n F 1 b 3 Q 7 L C Z x d W 9 0 O 1 N l c n Z l c i 5 E Y X R h Y m F z Z V x c L z I v U 1 F M L z E 3 M i 4 y N S 4 2 O C 4 y M T t E V E 1 f R X Z l b n R U c m F j a 2 l u Z y 9 k Y m 8 v d n d f R V R f R G F 0 Y X N l d F 9 Q d W J s a W M u e 0 5 v L i B v Z i B J b m R p d m l k d W F s c y w y M 3 0 m c X V v d D s s J n F 1 b 3 Q 7 U 2 V y d m V y L k R h d G F i Y X N l X F w v M i 9 T U U w v M T c y L j I 1 L j Y 4 L j I x O 0 R U T V 9 F d m V u d F R y Y W N r a W 5 n L 2 R i b y 9 2 d 1 9 F V F 9 E Y X R h c 2 V 0 X 1 B 1 Y m x p Y y 5 7 T W F s Z S B J b m Z h b n R z I C h M Z X N z I H R o Y W 4 g M S B 5 Z W F y K S w y N H 0 m c X V v d D s s J n F 1 b 3 Q 7 U 2 V y d m V y L k R h d G F i Y X N l X F w v M i 9 T U U w v M T c y L j I 1 L j Y 4 L j I x O 0 R U T V 9 F d m V u d F R y Y W N r a W 5 n L 2 R i b y 9 2 d 1 9 F V F 9 E Y X R h c 2 V 0 X 1 B 1 Y m x p Y y 5 7 T W F s Z S B D a G l s Z H J l b i A o M e K A k D U g e W V h c n M p L D I 1 f S Z x d W 9 0 O y w m c X V v d D t T Z X J 2 Z X I u R G F 0 Y W J h c 2 V c X C 8 y L 1 N R T C 8 x N z I u M j U u N j g u M j E 7 R F R N X 0 V 2 Z W 5 0 V H J h Y 2 t p b m c v Z G J v L 3 Z 3 X 0 V U X 0 R h d G F z Z X R f U H V i b G l j L n t N Y W x l I F l v d X R o I C g 2 4 o C Q M T c g e W V h c n M p L D I 2 f S Z x d W 9 0 O y w m c X V v d D t T Z X J 2 Z X I u R G F 0 Y W J h c 2 V c X C 8 y L 1 N R T C 8 x N z I u M j U u N j g u M j E 7 R F R N X 0 V 2 Z W 5 0 V H J h Y 2 t p b m c v Z G J v L 3 Z 3 X 0 V U X 0 R h d G F z Z X R f U H V i b G l j L n t N Y W x l I E F k d W x 0 c y A o M T j i g J A 0 N S B 5 Z W F y c y k s M j d 9 J n F 1 b 3 Q 7 L C Z x d W 9 0 O 1 N l c n Z l c i 5 E Y X R h Y m F z Z V x c L z I v U 1 F M L z E 3 M i 4 y N S 4 2 O C 4 y M T t E V E 1 f R X Z l b n R U c m F j a 2 l u Z y 9 k Y m 8 v d n d f R V R f R G F 0 Y X N l d F 9 Q d W J s a W M u e 0 1 h b G U g Q W R 1 b H R z I C g 0 N u K A k D U 5 I H l l Y X J z K S w y O H 0 m c X V v d D s s J n F 1 b 3 Q 7 U 2 V y d m V y L k R h d G F i Y X N l X F w v M i 9 T U U w v M T c y L j I 1 L j Y 4 L j I x O 0 R U T V 9 F d m V u d F R y Y W N r a W 5 n L 2 R i b y 9 2 d 1 9 F V F 9 E Y X R h c 2 V 0 X 1 B 1 Y m x p Y y 5 7 T W F s Z S B F b G R l c m x 5 I C g 2 M C A r I H l l Y X J z I C k s M j l 9 J n F 1 b 3 Q 7 L C Z x d W 9 0 O 1 N l c n Z l c i 5 E Y X R h Y m F z Z V x c L z I v U 1 F M L z E 3 M i 4 y N S 4 2 O C 4 y M T t E V E 1 f R X Z l b n R U c m F j a 2 l u Z y 9 k Y m 8 v d n d f R V R f R G F 0 Y X N l d F 9 Q d W J s a W M u e 0 Z l b W F s Z S B J b m Z h b n R z I C h M Z X N z I H R o Y W 4 g M S B 5 Z W F y K S w z M H 0 m c X V v d D s s J n F 1 b 3 Q 7 U 2 V y d m V y L k R h d G F i Y X N l X F w v M i 9 T U U w v M T c y L j I 1 L j Y 4 L j I x O 0 R U T V 9 F d m V u d F R y Y W N r a W 5 n L 2 R i b y 9 2 d 1 9 F V F 9 E Y X R h c 2 V 0 X 1 B 1 Y m x p Y y 5 7 R m V t Y W x l I E N o a W x k c m V u I C g x 4 o C Q N S B 5 Z W F y c y k s M z F 9 J n F 1 b 3 Q 7 L C Z x d W 9 0 O 1 N l c n Z l c i 5 E Y X R h Y m F z Z V x c L z I v U 1 F M L z E 3 M i 4 y N S 4 2 O C 4 y M T t E V E 1 f R X Z l b n R U c m F j a 2 l u Z y 9 k Y m 8 v d n d f R V R f R G F 0 Y X N l d F 9 Q d W J s a W M u e 0 Z l b W F s Z S B Z b 3 V 0 a C A o N u K A k D E 3 I H l l Y X J z K S w z M n 0 m c X V v d D s s J n F 1 b 3 Q 7 U 2 V y d m V y L k R h d G F i Y X N l X F w v M i 9 T U U w v M T c y L j I 1 L j Y 4 L j I x O 0 R U T V 9 F d m V u d F R y Y W N r a W 5 n L 2 R i b y 9 2 d 1 9 F V F 9 E Y X R h c 2 V 0 X 1 B 1 Y m x p Y y 5 7 R m V t Y W x l I E F k d W x 0 c y A o M T j i g J A 0 N S B 5 Z W F y c y k s M z N 9 J n F 1 b 3 Q 7 L C Z x d W 9 0 O 1 N l c n Z l c i 5 E Y X R h Y m F z Z V x c L z I v U 1 F M L z E 3 M i 4 y N S 4 2 O C 4 y M T t E V E 1 f R X Z l b n R U c m F j a 2 l u Z y 9 k Y m 8 v d n d f R V R f R G F 0 Y X N l d F 9 Q d W J s a W M u e 0 Z l b W F s Z S B B Z H V s d H M g K D Q 2 4 o C Q N T k g e W V h c n M p L D M 0 f S Z x d W 9 0 O y w m c X V v d D t T Z X J 2 Z X I u R G F 0 Y W J h c 2 V c X C 8 y L 1 N R T C 8 x N z I u M j U u N j g u M j E 7 R F R N X 0 V 2 Z W 5 0 V H J h Y 2 t p b m c v Z G J v L 3 Z 3 X 0 V U X 0 R h d G F z Z X R f U H V i b G l j L n t G Z W 1 h b G U g R W x k Z X J s e S A o N j A g K y B 5 Z W F y c y k s M z V 9 J n F 1 b 3 Q 7 L C Z x d W 9 0 O 1 N l c n Z l c i 5 E Y X R h Y m F z Z V x c L z I v U 1 F M L z E 3 M i 4 y N S 4 2 O C 4 y M T t E V E 1 f R X Z l b n R U c m F j a 2 l u Z y 9 k Y m 8 v d n d f R V R f R G F 0 Y X N l d F 9 Q d W J s a W M u e 0 5 1 b W J l c i B v Z i B t Y W x l L D M 2 f S Z x d W 9 0 O y w m c X V v d D t T Z X J 2 Z X I u R G F 0 Y W J h c 2 V c X C 8 y L 1 N R T C 8 x N z I u M j U u N j g u M j E 7 R F R N X 0 V 2 Z W 5 0 V H J h Y 2 t p b m c v Z G J v L 3 Z 3 X 0 V U X 0 R h d G F z Z X R f U H V i b G l j L n t O d W 1 i Z X I g b 2 Y g Z m V t Y W x l L D M 3 f S Z x d W 9 0 O y w m c X V v d D t T Z X J 2 Z X I u R G F 0 Y W J h c 2 V c X C 8 y L 1 N R T C 8 x N z I u M j U u N j g u M j E 7 R F R N X 0 V 2 Z W 5 0 V H J h Y 2 t p b m c v Z G J v L 3 Z 3 X 0 V U X 0 R h d G F z Z X R f U H V i b G l j L n t O d W 1 i Z X I g b 2 Y g Y 2 h p b G R y Z W 4 g N S B 5 Z W F y c y B h b m Q g Y m V s b 3 c s M z h 9 J n F 1 b 3 Q 7 L C Z x d W 9 0 O 1 N l c n Z l c i 5 E Y X R h Y m F z Z V x c L z I v U 1 F M L z E 3 M i 4 y N S 4 2 O C 4 y M T t E V E 1 f R X Z l b n R U c m F j a 2 l u Z y 9 k Y m 8 v d n d f R V R f R G F 0 Y X N l d F 9 Q d W J s a W M u e 0 5 1 b W J l c i B v Z i B F b G R l c m x 5 I D Y w I H l l Y X J z I G F u Z C B h Y m 9 2 Z S w z O X 0 m c X V v d D s s J n F 1 b 3 Q 7 U 2 V y d m V y L k R h d G F i Y X N l X F w v M i 9 T U U w v M T c y L j I 1 L j Y 4 L j I x O 0 R U T V 9 F d m V u d F R y Y W N r a W 5 n L 2 R i b y 9 2 d 1 9 F V F 9 E Y X R h c 2 V 0 X 1 B 1 Y m x p Y y 5 7 V G 9 0 Y W w g b n V t Y m V y I G 9 m I G l u Z G l 2 a W R 1 Y W x z L D Q w f S Z x d W 9 0 O y w m c X V v d D t T Z X J 2 Z X I u R G F 0 Y W J h c 2 V c X C 8 y L 1 N R T C 8 x N z I u M j U u N j g u M j E 7 R F R N X 0 V 2 Z W 5 0 V H J h Y 2 t p b m c v Z G J v L 3 Z 3 X 0 V U X 0 R h d G F z Z X R f U H V i b G l j L n t M b 2 N h d G l v b i B 0 e X B l L D Q x f S Z x d W 9 0 O y w m c X V v d D t T Z X J 2 Z X I u R G F 0 Y W J h c 2 V c X C 8 y L 1 N R T C 8 x N z I u M j U u N j g u M j E 7 R F R N X 0 V 2 Z W 5 0 V H J h Y 2 t p b m c v Z G J v L 3 Z 3 X 0 V U X 0 R h d G F z Z X R f U H V i b G l j L n t U e X B l I G 9 m I E 1 v d m V t Z W 5 0 L D Q y f S Z x d W 9 0 O y w m c X V v d D t T Z X J 2 Z X I u R G F 0 Y W J h c 2 V c X C 8 y L 1 N R T C 8 x N z I u M j U u N j g u M j E 7 R F R N X 0 V 2 Z W 5 0 V H J h Y 2 t p b m c v Z G J v L 3 Z 3 X 0 V U X 0 R h d G F z Z X R f U H V i b G l j L n t P d G h l c i B U e X B l I G 9 m I E 1 v d m V t Z W 5 0 L D Q z f S Z x d W 9 0 O y w m c X V v d D t T Z X J 2 Z X I u R G F 0 Y W J h c 2 V c X C 8 y L 1 N R T C 8 x N z I u M j U u N j g u M j E 7 R F R N X 0 V 2 Z W 5 0 V H J h Y 2 t p b m c v Z G J v L 3 Z 3 X 0 V U X 0 R h d G F z Z X R f U H V i b G l j L n t I b 3 c g b G 9 u Z y B k a W Q g c G V v c G x l I H N 0 Y X k g a W 4 g d G h l I G x h c 3 Q g b G 9 j Y X R p b 2 4 g Y m V m b 3 J l I G 1 v d m l u Z y B 0 b y B j d X J y Z W 5 0 I H N p d G U / L D Q 0 f S Z x d W 9 0 O y w m c X V v d D t T Z X J 2 Z X I u R G F 0 Y W J h c 2 V c X C 8 y L 1 N R T C 8 x N z I u M j U u N j g u M j E 7 R F R N X 0 V 2 Z W 5 0 V H J h Y 2 t p b m c v Z G J v L 3 Z 3 X 0 V U X 0 R h d G F z Z X R f U H V i b G l j L n t T a G V s d G V y I G N v b m R p d G l v b j o g T m 8 g R G F t Y W d l L D Q 1 f S Z x d W 9 0 O y w m c X V v d D t T Z X J 2 Z X I u R G F 0 Y W J h c 2 V c X C 8 y L 1 N R T C 8 x N z I u M j U u N j g u M j E 7 R F R N X 0 V 2 Z W 5 0 V H J h Y 2 t p b m c v Z G J v L 3 Z 3 X 0 V U X 0 R h d G F z Z X R f U H V i b G l j L n t T a G V s d G V y I G N v b m R p d G l v b j o g U G F y d G l h b G x 5 I E R h b W F n Z W Q s N D Z 9 J n F 1 b 3 Q 7 L C Z x d W 9 0 O 1 N l c n Z l c i 5 E Y X R h Y m F z Z V x c L z I v U 1 F M L z E 3 M i 4 y N S 4 2 O C 4 y M T t E V E 1 f R X Z l b n R U c m F j a 2 l u Z y 9 k Y m 8 v d n d f R V R f R G F 0 Y X N l d F 9 Q d W J s a W M u e 1 N o Z W x 0 Z X I g Y 2 9 u Z G l 0 a W 9 u O i B N Y W t l c 2 h p Z n Q g c 2 h l b H R l c i w 0 N 3 0 m c X V v d D s s J n F 1 b 3 Q 7 U 2 V y d m V y L k R h d G F i Y X N l X F w v M i 9 T U U w v M T c y L j I 1 L j Y 4 L j I x O 0 R U T V 9 F d m V u d F R y Y W N r a W 5 n L 2 R i b y 9 2 d 1 9 F V F 9 E Y X R h c 2 V 0 X 1 B 1 Y m x p Y y 5 7 T W 9 k Z S B v Z i B U c m F u c 3 B v c n Q s N D h 9 J n F 1 b 3 Q 7 L C Z x d W 9 0 O 1 N l c n Z l c i 5 E Y X R h Y m F z Z V x c L z I v U 1 F M L z E 3 M i 4 y N S 4 2 O C 4 y M T t E V E 1 f R X Z l b n R U c m F j a 2 l u Z y 9 k Y m 8 v d n d f R V R f R G F 0 Y X N l d F 9 Q d W J s a W M u e 0 9 0 a G V y I E 1 v Z G U g b 2 Y g d H J h b n N w b 3 J 0 L D Q 5 f S Z x d W 9 0 O y w m c X V v d D t T Z X J 2 Z X I u R G F 0 Y W J h c 2 V c X C 8 y L 1 N R T C 8 x N z I u M j U u N j g u M j E 7 R F R N X 0 V 2 Z W 5 0 V H J h Y 2 t p b m c v Z G J v L 3 Z 3 X 0 V U X 0 R h d G F z Z X R f U H V i b G l j L n t N b 3 Z l b W V u d C B U c m l n Z 2 V y L D U w f S Z x d W 9 0 O y w m c X V v d D t T Z X J 2 Z X I u R G F 0 Y W J h c 2 V c X C 8 y L 1 N R T C 8 x N z I u M j U u N j g u M j E 7 R F R N X 0 V 2 Z W 5 0 V H J h Y 2 t p b m c v Z G J v L 3 Z 3 X 0 V U X 0 R h d G F z Z X R f U H V i b G l j L n t P d G h l c i B U c m l n Z 2 V y L D U x f S Z x d W 9 0 O y w m c X V v d D t T Z X J 2 Z X I u R G F 0 Y W J h c 2 V c X C 8 y L 1 N R T C 8 x N z I u M j U u N j g u M j E 7 R F R N X 0 V 2 Z W 5 0 V H J h Y 2 t p b m c v Z G J v L 3 Z 3 X 0 V U X 0 R h d G F z Z X R f U H V i b G l j L n t D b 2 5 m b G l j d C B z d W I t d H l w Z S A s N T J 9 J n F 1 b 3 Q 7 L C Z x d W 9 0 O 1 N l c n Z l c i 5 E Y X R h Y m F z Z V x c L z I v U 1 F M L z E 3 M i 4 y N S 4 2 O C 4 y M T t E V E 1 f R X Z l b n R U c m F j a 2 l u Z y 9 k Y m 8 v d n d f R V R f R G F 0 Y X N l d F 9 Q d W J s a W M u e 0 N v b m Z s a W N 0 I H N 1 Y i 1 0 e X B l O i B B c m 1 l Z C B D b G F z a G V z I C w 1 M 3 0 m c X V v d D s s J n F 1 b 3 Q 7 U 2 V y d m V y L k R h d G F i Y X N l X F w v M i 9 T U U w v M T c y L j I 1 L j Y 4 L j I x O 0 R U T V 9 F d m V u d F R y Y W N r a W 5 n L 2 R i b y 9 2 d 1 9 F V F 9 E Y X R h c 2 V 0 X 1 B 1 Y m x p Y y 5 7 Q 2 9 u Z m x p Y 3 Q g c 3 V i L X R 5 c G U 6 I F Z p b 2 x l b m N l I G F n Y W l u c 3 Q g Y 2 l 2 a W x p Y W 5 z L D U 0 f S Z x d W 9 0 O y w m c X V v d D t T Z X J 2 Z X I u R G F 0 Y W J h c 2 V c X C 8 y L 1 N R T C 8 x N z I u M j U u N j g u M j E 7 R F R N X 0 V 2 Z W 5 0 V H J h Y 2 t p b m c v Z G J v L 3 Z 3 X 0 V U X 0 R h d G F z Z X R f U H V i b G l j L n t D b 2 5 m b G l j d C B z d W I t d H l w Z T o g R G V z d H J 1 Y 3 R p b 2 4 g b G 9 v d G l u Z y B w c m 9 w Z X J 0 e S w 1 N X 0 m c X V v d D s s J n F 1 b 3 Q 7 U 2 V y d m V y L k R h d G F i Y X N l X F w v M i 9 T U U w v M T c y L j I 1 L j Y 4 L j I x O 0 R U T V 9 F d m V u d F R y Y W N r a W 5 n L 2 R i b y 9 2 d 1 9 F V F 9 E Y X R h c 2 V 0 X 1 B 1 Y m x p Y y 5 7 U 2 F m Z X R 5 L C B J c y B 0 a G U g c m 9 1 d G U g c 2 F m Z S B m b 3 I g d H J h d m V s a W 5 n P y w 1 N n 0 m c X V v d D s s J n F 1 b 3 Q 7 U 2 V y d m V y L k R h d G F i Y X N l X F w v M i 9 T U U w v M T c y L j I 1 L j Y 4 L j I x O 0 R U T V 9 F d m V u d F R y Y W N r a W 5 n L 2 R i b y 9 2 d 1 9 F V F 9 E Y X R h c 2 V 0 X 1 B 1 Y m x p Y y 5 7 R W 5 y b 3 V 0 Z S B p c 3 N 1 Z X M g Z m F j Z W Q 6 I E h 1 b m d l c i A v I H R o a X J z d C w 1 N 3 0 m c X V v d D s s J n F 1 b 3 Q 7 U 2 V y d m V y L k R h d G F i Y X N l X F w v M i 9 T U U w v M T c y L j I 1 L j Y 4 L j I x O 0 R U T V 9 F d m V u d F R y Y W N r a W 5 n L 2 R i b y 9 2 d 1 9 F V F 9 E Y X R h c 2 V 0 X 1 B 1 Y m x p Y y 5 7 R W 5 y b 3 V 0 Z S B p c 3 N 1 Z X M g Z m F j Z W Q 6 I E 5 v I H N o Z W x 0 Z X I s I G 5 v d 2 h l c m U g d G 8 g c 2 x l Z X A s N T h 9 J n F 1 b 3 Q 7 L C Z x d W 9 0 O 1 N l c n Z l c i 5 E Y X R h Y m F z Z V x c L z I v U 1 F M L z E 3 M i 4 y N S 4 2 O C 4 y M T t E V E 1 f R X Z l b n R U c m F j a 2 l u Z y 9 k Y m 8 v d n d f R V R f R G F 0 Y X N l d F 9 Q d W J s a W M u e 0 V u c m 9 1 d G U g a X N z d W V z I G Z h Y 2 V k O i B J c 3 N 1 Z X M g d 2 l 0 a C B s b 2 N h b C B h d X R o b 3 J p d G l l c y w 1 O X 0 m c X V v d D s s J n F 1 b 3 Q 7 U 2 V y d m V y L k R h d G F i Y X N l X F w v M i 9 T U U w v M T c y L j I 1 L j Y 4 L j I x O 0 R U T V 9 F d m V u d F R y Y W N r a W 5 n L 2 R i b y 9 2 d 1 9 F V F 9 E Y X R h c 2 V 0 X 1 B 1 Y m x p Y y 5 7 R W 5 y b 3 V 0 Z S B p c 3 N 1 Z X M g Z m F j Z W Q 6 I E Z p b m F u Y 2 l h b C B p c 3 N 1 Z X M s N j B 9 J n F 1 b 3 Q 7 L C Z x d W 9 0 O 1 N l c n Z l c i 5 E Y X R h Y m F z Z V x c L z I v U 1 F M L z E 3 M i 4 y N S 4 2 O C 4 y M T t E V E 1 f R X Z l b n R U c m F j a 2 l u Z y 9 k Y m 8 v d n d f R V R f R G F 0 Y X N l d F 9 Q d W J s a W M u e 0 V u c m 9 1 d G U g a X N z d W V z I G Z h Y 2 V k O i B M Y W N r I G 9 m I G l u Z m 9 y b W F 0 a W 9 u L D Y x f S Z x d W 9 0 O y w m c X V v d D t T Z X J 2 Z X I u R G F 0 Y W J h c 2 V c X C 8 y L 1 N R T C 8 x N z I u M j U u N j g u M j E 7 R F R N X 0 V 2 Z W 5 0 V H J h Y 2 t p b m c v Z G J v L 3 Z 3 X 0 V U X 0 R h d G F z Z X R f U H V i b G l j L n t F b n J v d X R l I G l z c 3 V l c y B m Y W N l Z D o g V H J v d W J s Z X M g d 2 l 0 a C B 0 c m F u c 3 B v c n Q s N j J 9 J n F 1 b 3 Q 7 L C Z x d W 9 0 O 1 N l c n Z l c i 5 E Y X R h Y m F z Z V x c L z I v U 1 F M L z E 3 M i 4 y N S 4 2 O C 4 y M T t E V E 1 f R X Z l b n R U c m F j a 2 l u Z y 9 k Y m 8 v d n d f R V R f R G F 0 Y X N l d F 9 Q d W J s a W M u e 0 V u c m 9 1 d G U g a X N z d W V z I G Z h Y 2 V k O i B Q a H l z a W N h b C B h d H R h Y 2 t z L D Y z f S Z x d W 9 0 O y w m c X V v d D t T Z X J 2 Z X I u R G F 0 Y W J h c 2 V c X C 8 y L 1 N R T C 8 x N z I u M j U u N j g u M j E 7 R F R N X 0 V 2 Z W 5 0 V H J h Y 2 t p b m c v Z G J v L 3 Z 3 X 0 V U X 0 R h d G F z Z X R f U H V i b G l j L n t F b n J v d X R l I G l z c 3 V l c y B m Y W N l Z D o g U 2 l j a 2 5 l c 3 M s N j R 9 J n F 1 b 3 Q 7 L C Z x d W 9 0 O 1 N l c n Z l c i 5 E Y X R h Y m F z Z V x c L z I v U 1 F M L z E 3 M i 4 y N S 4 2 O C 4 y M T t E V E 1 f R X Z l b n R U c m F j a 2 l u Z y 9 k Y m 8 v d n d f R V R f R G F 0 Y X N l d F 9 Q d W J s a W M u e 0 V u c m 9 1 d G U g a X N z d W V z I G Z h Y 2 V k O i B P d G h l c n M g K F N w Z W N p Z n k p L D Y 1 f S Z x d W 9 0 O y w m c X V v d D t T Z X J 2 Z X I u R G F 0 Y W J h c 2 V c X C 8 y L 1 N R T C 8 x N z I u M j U u N j g u M j E 7 R F R N X 0 V 2 Z W 5 0 V H J h Y 2 t p b m c v Z G J v L 3 Z 3 X 0 V U X 0 R h d G F z Z X R f U H V i b G l j L n t F b n J v d X R l I G l z c 3 V l c y B m Y W N l Z D o g T 3 R o Z X I g Z G V 0 Y W l s c y w 2 N n 0 m c X V v d D s s J n F 1 b 3 Q 7 U 2 V y d m V y L k R h d G F i Y X N l X F w v M i 9 T U U w v M T c y L j I 1 L j Y 4 L j I x O 0 R U T V 9 F d m V u d F R y Y W N r a W 5 n L 2 R i b y 9 2 d 1 9 F V F 9 E Y X R h c 2 V 0 X 1 B 1 Y m x p Y y 5 7 R W 5 y b 3 V 0 Z S B p c 3 N 1 Z X M g Z m F j Z W Q 6 I E 5 v b m U g L S B O T y B p c 3 N 1 Z X M g Z W 5 j b 3 V u d G V y Z W Q s N j d 9 J n F 1 b 3 Q 7 L C Z x d W 9 0 O 1 N l c n Z l c i 5 E Y X R h Y m F z Z V x c L z I v U 1 F M L z E 3 M i 4 y N S 4 2 O C 4 y M T t E V E 1 f R X Z l b n R U c m F j a 2 l u Z y 9 k Y m 8 v d n d f R V R f R G F 0 Y X N l d F 9 Q d W J s a W M u e 0 F y c m l 2 Y W w g Z n J v b T o g S X M g a X Q g U G 9 D L 0 N v b G x l Y 3 R p d m U g U 2 l 0 Z S 9 J R F A g Q 2 F t c C 9 S Z W Z 1 Z 2 V l I G N h b X A / L D Y 4 f S Z x d W 9 0 O y w m c X V v d D t T Z X J 2 Z X I u R G F 0 Y W J h c 2 V c X C 8 y L 1 N R T C 8 x N z I u M j U u N j g u M j E 7 R F R N X 0 V 2 Z W 5 0 V H J h Y 2 t p b m c v Z G J v L 3 Z 3 X 0 V U X 0 R h d G F z Z X R f U H V i b G l j L n t B c n J p d m F s I G Z y b 2 0 6 I E N v d W 5 0 c n k g K E F k b W l u I D A p L D Y 5 f S Z x d W 9 0 O y w m c X V v d D t T Z X J 2 Z X I u R G F 0 Y W J h c 2 V c X C 8 y L 1 N R T C 8 x N z I u M j U u N j g u M j E 7 R F R N X 0 V 2 Z W 5 0 V H J h Y 2 t p b m c v Z G J v L 3 Z 3 X 0 V U X 0 R h d G F z Z X R f U H V i b G l j L n t B c n J p d m F s I G Z y b 2 0 6 I F N 0 Y X R l I C h B Z G 1 p b i A x K S w 3 M H 0 m c X V v d D s s J n F 1 b 3 Q 7 U 2 V y d m V y L k R h d G F i Y X N l X F w v M i 9 T U U w v M T c y L j I 1 L j Y 4 L j I x O 0 R U T V 9 F d m V u d F R y Y W N r a W 5 n L 2 R i b y 9 2 d 1 9 F V F 9 E Y X R h c 2 V 0 X 1 B 1 Y m x p Y y 5 7 Q X J y a X Z h b C B m c m 9 t O i B T d G F 0 Z S B P d G h l c i h B Z G 1 p b i A x K S w 3 M X 0 m c X V v d D s s J n F 1 b 3 Q 7 U 2 V y d m V y L k R h d G F i Y X N l X F w v M i 9 T U U w v M T c y L j I 1 L j Y 4 L j I x O 0 R U T V 9 F d m V u d F R y Y W N r a W 5 n L 2 R i b y 9 2 d 1 9 F V F 9 E Y X R h c 2 V 0 X 1 B 1 Y m x p Y y 5 7 Q X J y a X Z h b C B m c m 9 t O i B D b 3 V u d H k g K E F k b W l u I D I p L D c y f S Z x d W 9 0 O y w m c X V v d D t T Z X J 2 Z X I u R G F 0 Y W J h c 2 V c X C 8 y L 1 N R T C 8 x N z I u M j U u N j g u M j E 7 R F R N X 0 V 2 Z W 5 0 V H J h Y 2 t p b m c v Z G J v L 3 Z 3 X 0 V U X 0 R h d G F z Z X R f U H V i b G l j L n t B c n J p d m F s I G Z y b 2 0 6 I E 9 0 a G V y I E N v d W 5 0 e S A o Q W R t a W 4 g M i k s N z N 9 J n F 1 b 3 Q 7 L C Z x d W 9 0 O 1 N l c n Z l c i 5 E Y X R h Y m F z Z V x c L z I v U 1 F M L z E 3 M i 4 y N S 4 2 O C 4 y M T t E V E 1 f R X Z l b n R U c m F j a 2 l u Z y 9 k Y m 8 v d n d f R V R f R G F 0 Y X N l d F 9 Q d W J s a W M u e 0 F y c m l 2 Y W w g Z n J v b T o g U G F 5 Y W 0 g K E F k b W l u I D M p L D c 0 f S Z x d W 9 0 O y w m c X V v d D t T Z X J 2 Z X I u R G F 0 Y W J h c 2 V c X C 8 y L 1 N R T C 8 x N z I u M j U u N j g u M j E 7 R F R N X 0 V 2 Z W 5 0 V H J h Y 2 t p b m c v Z G J v L 3 Z 3 X 0 V U X 0 R h d G F z Z X R f U H V i b G l j L n t B c n J p d m F s I G Z y b 2 0 6 I F B h e W F t I E 9 0 a G V y I E F k b W l u I D M s N z V 9 J n F 1 b 3 Q 7 L C Z x d W 9 0 O 1 N l c n Z l c i 5 E Y X R h Y m F z Z V x c L z I v U 1 F M L z E 3 M i 4 y N S 4 2 O C 4 y M T t E V E 1 f R X Z l b n R U c m F j a 2 l u Z y 9 k Y m 8 v d n d f R V R f R G F 0 Y X N l d F 9 Q d W J s a W M u e 0 F y c m l 2 Y W w g Z n J v b T o g T G 9 j Y X R p b 2 4 g T m F t Z S w 3 N n 0 m c X V v d D s s J n F 1 b 3 Q 7 U 2 V y d m V y L k R h d G F i Y X N l X F w v M i 9 T U U w v M T c y L j I 1 L j Y 4 L j I x O 0 R U T V 9 F d m V u d F R y Y W N r a W 5 n L 2 R i b y 9 2 d 1 9 F V F 9 E Y X R h c 2 V 0 X 1 B 1 Y m x p Y y 5 7 Q X J y a X Z h b C B m c m 9 t O i B P d G h l c i B M b 2 N h d G l v b i B O Y W 1 l L D c 3 f S Z x d W 9 0 O y w m c X V v d D t T Z X J 2 Z X I u R G F 0 Y W J h c 2 V c X C 8 y L 1 N R T C 8 x N z I u M j U u N j g u M j E 7 R F R N X 0 V 2 Z W 5 0 V H J h Y 2 t p b m c v Z G J v L 3 Z 3 X 0 V U X 0 R h d G F z Z X R f U H V i b G l j L n t B c n J p d m F s I G Z y b 2 0 6 I E F k b W l u I D A g U E N P R E U s N z h 9 J n F 1 b 3 Q 7 L C Z x d W 9 0 O 1 N l c n Z l c i 5 E Y X R h Y m F z Z V x c L z I v U 1 F M L z E 3 M i 4 y N S 4 2 O C 4 y M T t E V E 1 f R X Z l b n R U c m F j a 2 l u Z y 9 k Y m 8 v d n d f R V R f R G F 0 Y X N l d F 9 Q d W J s a W M u e 0 F y c m l 2 Y W w g Z n J v b T o g Q W R t a W 4 g M S B Q Q 0 9 E R S w 3 O X 0 m c X V v d D s s J n F 1 b 3 Q 7 U 2 V y d m V y L k R h d G F i Y X N l X F w v M i 9 T U U w v M T c y L j I 1 L j Y 4 L j I x O 0 R U T V 9 F d m V u d F R y Y W N r a W 5 n L 2 R i b y 9 2 d 1 9 F V F 9 E Y X R h c 2 V 0 X 1 B 1 Y m x p Y y 5 7 Q X J y a X Z h b C B m c m 9 t O i B B Z G 1 p b i A y I F B D T 0 R F L D g w f S Z x d W 9 0 O y w m c X V v d D t T Z X J 2 Z X I u R G F 0 Y W J h c 2 V c X C 8 y L 1 N R T C 8 x N z I u M j U u N j g u M j E 7 R F R N X 0 V 2 Z W 5 0 V H J h Y 2 t p b m c v Z G J v L 3 Z 3 X 0 V U X 0 R h d G F z Z X R f U H V i b G l j L n t B c n J p d m F s I G Z y b 2 0 6 I E F k b W l u I D M g U E N P R E U s O D F 9 J n F 1 b 3 Q 7 L C Z x d W 9 0 O 1 N l c n Z l c i 5 E Y X R h Y m F z Z V x c L z I v U 1 F M L z E 3 M i 4 y N S 4 2 O C 4 y M T t E V E 1 f R X Z l b n R U c m F j a 2 l u Z y 9 k Y m 8 v d n d f R V R f R G F 0 Y X N l d F 9 Q d W J s a W M u e 0 F y c m l 2 Y W w g Z n J v b T o g U 2 l 0 Z S B W a W x s Y W d l I F N T S U Q s O D J 9 J n F 1 b 3 Q 7 L C Z x d W 9 0 O 1 N l c n Z l c i 5 E Y X R h Y m F z Z V x c L z I v U 1 F M L z E 3 M i 4 y N S 4 2 O C 4 y M T t E V E 1 f R X Z l b n R U c m F j a 2 l u Z y 9 k Y m 8 v d n d f R V R f R G F 0 Y X N l d F 9 Q d W J s a W M u e 0 F y Z S B 0 a G U g S U R Q c y B w b G F u b m l u Z y B 0 b y B t b 3 Z l I G V s c 2 V 3 a G V y Z S B h b n k g d G l t Z S B z b 2 9 u P y w 4 M 3 0 m c X V v d D s s J n F 1 b 3 Q 7 U 2 V y d m V y L k R h d G F i Y X N l X F w v M i 9 T U U w v M T c y L j I 1 L j Y 4 L j I x O 0 R U T V 9 F d m V u d F R y Y W N r a W 5 n L 2 R i b y 9 2 d 1 9 F V F 9 E Y X R h c 2 V 0 X 1 B 1 Y m x p Y y 5 7 S G 9 3 I G x v b m c g Y X J l I H R o Z S B J R F B z I H B s Y W 5 u a W 5 n I H R v I H N 0 Y X k g a G V y Z S B i Z W Z v c m U g b W 9 2 a W 5 n P y w 4 N H 0 m c X V v d D s s J n F 1 b 3 Q 7 U 2 V y d m V y L k R h d G F i Y X N l X F w v M i 9 T U U w v M T c y L j I 1 L j Y 4 L j I x O 0 R U T V 9 F d m V u d F R y Y W N r a W 5 n L 2 R i b y 9 2 d 1 9 F V F 9 E Y X R h c 2 V 0 X 1 B 1 Y m x p Y y 5 7 T m V 4 d C B M b 2 N h d G l v b j o g Q W R t a W 4 g M C B Q Q 0 9 E R S w 4 N X 0 m c X V v d D s s J n F 1 b 3 Q 7 U 2 V y d m V y L k R h d G F i Y X N l X F w v M i 9 T U U w v M T c y L j I 1 L j Y 4 L j I x O 0 R U T V 9 F d m V u d F R y Y W N r a W 5 n L 2 R i b y 9 2 d 1 9 F V F 9 E Y X R h c 2 V 0 X 1 B 1 Y m x p Y y 5 7 T m V 4 d C B M b 2 N h d G l v b j o g Q W R t a W 4 g M S B Q Q 0 9 E R S w 4 N n 0 m c X V v d D s s J n F 1 b 3 Q 7 U 2 V y d m V y L k R h d G F i Y X N l X F w v M i 9 T U U w v M T c y L j I 1 L j Y 4 L j I x O 0 R U T V 9 F d m V u d F R y Y W N r a W 5 n L 2 R i b y 9 2 d 1 9 F V F 9 E Y X R h c 2 V 0 X 1 B 1 Y m x p Y y 5 7 T m V 4 d C B M b 2 N h d G l v b j o g Q W R t a W 4 g M i B Q Q 0 9 E R S w 4 N 3 0 m c X V v d D s s J n F 1 b 3 Q 7 U 2 V y d m V y L k R h d G F i Y X N l X F w v M i 9 T U U w v M T c y L j I 1 L j Y 4 L j I x O 0 R U T V 9 F d m V u d F R y Y W N r a W 5 n L 2 R i b y 9 2 d 1 9 F V F 9 E Y X R h c 2 V 0 X 1 B 1 Y m x p Y y 5 7 T m V 4 d C B M b 2 N h d G l v b j o g Q W R t a W 4 g M y B Q Q 0 9 E R S w 4 O H 0 m c X V v d D s s J n F 1 b 3 Q 7 U 2 V y d m V y L k R h d G F i Y X N l X F w v M i 9 T U U w v M T c y L j I 1 L j Y 4 L j I x O 0 R U T V 9 F d m V u d F R y Y W N r a W 5 n L 2 R i b y 9 2 d 1 9 F V F 9 E Y X R h c 2 V 0 X 1 B 1 Y m x p Y y 5 7 T m V 4 d C B M b 2 N h d G l v b j o g U 2 l 0 Z S B W a W x s Y W d l I F N T S U Q s O D l 9 J n F 1 b 3 Q 7 L C Z x d W 9 0 O 1 N l c n Z l c i 5 E Y X R h Y m F z Z V x c L z I v U 1 F M L z E 3 M i 4 y N S 4 2 O C 4 y M T t E V E 1 f R X Z l b n R U c m F j a 2 l u Z y 9 k Y m 8 v d n d f R V R f R G F 0 Y X N l d F 9 Q d W J s a W M u e 0 5 l e H Q g T G 9 j Y X R p b 2 4 6 I E N v d W 5 0 c n k g K E F k b W l u I D A p L D k w f S Z x d W 9 0 O y w m c X V v d D t T Z X J 2 Z X I u R G F 0 Y W J h c 2 V c X C 8 y L 1 N R T C 8 x N z I u M j U u N j g u M j E 7 R F R N X 0 V 2 Z W 5 0 V H J h Y 2 t p b m c v Z G J v L 3 Z 3 X 0 V U X 0 R h d G F z Z X R f U H V i b G l j L n t O Z X h 0 I E x v Y 2 F 0 a W 9 u O i B T d G F 0 Z S A o Q W R t a W 4 g M S k s O T F 9 J n F 1 b 3 Q 7 L C Z x d W 9 0 O 1 N l c n Z l c i 5 E Y X R h Y m F z Z V x c L z I v U 1 F M L z E 3 M i 4 y N S 4 2 O C 4 y M T t E V E 1 f R X Z l b n R U c m F j a 2 l u Z y 9 k Y m 8 v d n d f R V R f R G F 0 Y X N l d F 9 Q d W J s a W M u e 0 5 l e H Q g T G 9 j Y X R p b 2 4 6 I F N 0 Y X R l I E 9 0 a G V y K E F k b W l u I D E p L D k y f S Z x d W 9 0 O y w m c X V v d D t T Z X J 2 Z X I u R G F 0 Y W J h c 2 V c X C 8 y L 1 N R T C 8 x N z I u M j U u N j g u M j E 7 R F R N X 0 V 2 Z W 5 0 V H J h Y 2 t p b m c v Z G J v L 3 Z 3 X 0 V U X 0 R h d G F z Z X R f U H V i b G l j L n t O Z X h 0 I E x v Y 2 F 0 a W 9 u O i B D b 3 V u d H k g K E F k b W l u I D I p L D k z f S Z x d W 9 0 O y w m c X V v d D t T Z X J 2 Z X I u R G F 0 Y W J h c 2 V c X C 8 y L 1 N R T C 8 x N z I u M j U u N j g u M j E 7 R F R N X 0 V 2 Z W 5 0 V H J h Y 2 t p b m c v Z G J v L 3 Z 3 X 0 V U X 0 R h d G F z Z X R f U H V i b G l j L n t O Z X h 0 I E x v Y 2 F 0 a W 9 u O i B P d G h l c i B D b 3 V u d H k g K E F k b W l u I D I p L D k 0 f S Z x d W 9 0 O y w m c X V v d D t T Z X J 2 Z X I u R G F 0 Y W J h c 2 V c X C 8 y L 1 N R T C 8 x N z I u M j U u N j g u M j E 7 R F R N X 0 V 2 Z W 5 0 V H J h Y 2 t p b m c v Z G J v L 3 Z 3 X 0 V U X 0 R h d G F z Z X R f U H V i b G l j L n t O Z X h 0 I E x v Y 2 F 0 a W 9 u O i B Q Y X l h b S A o Q W R t a W 4 g M y k s O T V 9 J n F 1 b 3 Q 7 L C Z x d W 9 0 O 1 N l c n Z l c i 5 E Y X R h Y m F z Z V x c L z I v U 1 F M L z E 3 M i 4 y N S 4 2 O C 4 y M T t E V E 1 f R X Z l b n R U c m F j a 2 l u Z y 9 k Y m 8 v d n d f R V R f R G F 0 Y X N l d F 9 Q d W J s a W M u e 0 5 l e H Q g T G 9 j Y X R p b 2 4 6 I F B h e W F t I E 9 0 a G V y I E F k b W l u I D M s O T Z 9 J n F 1 b 3 Q 7 L C Z x d W 9 0 O 1 N l c n Z l c i 5 E Y X R h Y m F z Z V x c L z I v U 1 F M L z E 3 M i 4 y N S 4 2 O C 4 y M T t E V E 1 f R X Z l b n R U c m F j a 2 l u Z y 9 k Y m 8 v d n d f R V R f R G F 0 Y X N l d F 9 Q d W J s a W M u e 0 5 l e H Q g T G 9 j Y X R p b 2 4 6 I E l z I G l 0 I F B v Q y 9 D b 2 x s Z W N 0 a X Z l I F N p d G U v S U R Q I E N h b X A v U m V m d W d l Z S B j Y W 1 w P y w 5 N 3 0 m c X V v d D s s J n F 1 b 3 Q 7 U 2 V y d m V y L k R h d G F i Y X N l X F w v M i 9 T U U w v M T c y L j I 1 L j Y 4 L j I x O 0 R U T V 9 F d m V u d F R y Y W N r a W 5 n L 2 R i b y 9 2 d 1 9 F V F 9 E Y X R h c 2 V 0 X 1 B 1 Y m x p Y y 5 7 T m V 4 d C B M b 2 N h d G l v b j o g T G 9 j Y X R p b 2 4 g T m F t Z S w 5 O H 0 m c X V v d D s s J n F 1 b 3 Q 7 U 2 V y d m V y L k R h d G F i Y X N l X F w v M i 9 T U U w v M T c y L j I 1 L j Y 4 L j I x O 0 R U T V 9 F d m V u d F R y Y W N r a W 5 n L 2 R i b y 9 2 d 1 9 F V F 9 E Y X R h c 2 V 0 X 1 B 1 Y m x p Y y 5 7 T m V 4 d C B M b 2 N h d G l v b j o g T 3 R o Z X I g T G 9 j Y X R p b 2 4 g T m F t Z S w 5 O X 0 m c X V v d D s s J n F 1 b 3 Q 7 U 2 V y d m V y L k R h d G F i Y X N l X F w v M i 9 T U U w v M T c y L j I 1 L j Y 4 L j I x O 0 R U T V 9 F d m V u d F R y Y W N r a W 5 n L 2 R i b y 9 2 d 1 9 F V F 9 E Y X R h c 2 V 0 X 1 B 1 Y m x p Y y 5 7 U G V v c G x l I G x l Z n Q g Y m V o a W 5 k I H d o Z W 4 g e W 9 1 I G 1 v d m V k I H R v I G N 1 c n J l b n Q g b G 9 j Y X R p b 2 4 / L D E w M H 0 m c X V v d D s s J n F 1 b 3 Q 7 U 2 V y d m V y L k R h d G F i Y X N l X F w v M i 9 T U U w v M T c y L j I 1 L j Y 4 L j I x O 0 R U T V 9 F d m V u d F R y Y W N r a W 5 n L 2 R i b y 9 2 d 1 9 F V F 9 E Y X R h c 2 V 0 X 1 B 1 Y m x p Y y 5 7 T n V t Y m V y I G 9 m I E h v d X N l a G 9 s Z C B s Z W Z 0 I G J l a G l u Z C w x M D F 9 J n F 1 b 3 Q 7 L C Z x d W 9 0 O 1 N l c n Z l c i 5 E Y X R h Y m F z Z V x c L z I v U 1 F M L z E 3 M i 4 y N S 4 2 O C 4 y M T t E V E 1 f R X Z l b n R U c m F j a 2 l u Z y 9 k Y m 8 v d n d f R V R f R G F 0 Y X N l d F 9 Q d W J s a W M u e 0 5 1 b W J l c i B v Z i B J b m R p d m l k d W F s c y B s Z W Z 0 I G J l a G l u Z C w x M D J 9 J n F 1 b 3 Q 7 L C Z x d W 9 0 O 1 N l c n Z l c i 5 E Y X R h Y m F z Z V x c L z I v U 1 F M L z E 3 M i 4 y N S 4 2 O C 4 y M T t E V E 1 f R X Z l b n R U c m F j a 2 l u Z y 9 k Y m 8 v d n d f R V R f R G F 0 Y X N l d F 9 Q d W J s a W M u e 0 h v d y B s b 2 5 n I G h h d m U g d G h l I H B l b 3 B s Z S B s Z W Z 0 I G J l a G l u Z C B i Z W V u I H N 0 Y X l p b m c g a W 4 g d G h h d C B s b 2 N h d G l v b j 8 s M T A z f S Z x d W 9 0 O y w m c X V v d D t T Z X J 2 Z X I u R G F 0 Y W J h c 2 V c X C 8 y L 1 N R T C 8 x N z I u M j U u N j g u M j E 7 R F R N X 0 V 2 Z W 5 0 V H J h Y 2 t p b m c v Z G J v L 3 Z 3 X 0 V U X 0 R h d G F z Z X R f U H V i b G l j L n t X a G F 0 I G l z I H R o Z S B y Z W F z b 2 4 g d 2 h 5 I H B l b 3 B s Z S B z d G F 5 Z W Q g Y m V o a W 5 k P y w x M D R 9 J n F 1 b 3 Q 7 L C Z x d W 9 0 O 1 N l c n Z l c i 5 E Y X R h Y m F z Z V x c L z I v U 1 F M L z E 3 M i 4 y N S 4 2 O C 4 y M T t E V E 1 f R X Z l b n R U c m F j a 2 l u Z y 9 k Y m 8 v d n d f R V R f R G F 0 Y X N l d F 9 Q d W J s a W M u e 0 9 0 a G V y I H J l Y X N v b i B 3 a H k g c G V v c G x l I H N 0 Y X l l Z C B i Z W h p b m Q s M T A 1 f S Z x d W 9 0 O y w m c X V v d D t T Z X J 2 Z X I u R G F 0 Y W J h c 2 V c X C 8 y L 1 N R T C 8 x N z I u M j U u N j g u M j E 7 R F R N X 0 V 2 Z W 5 0 V H J h Y 2 t p b m c v Z G J v L 3 Z 3 X 0 V U X 0 R h d G F z Z X R f U H V i b G l j L n t G b 2 9 k I G 5 l Z W Q s M T A 2 f S Z x d W 9 0 O y w m c X V v d D t T Z X J 2 Z X I u R G F 0 Y W J h c 2 V c X C 8 y L 1 N R T C 8 x N z I u M j U u N j g u M j E 7 R F R N X 0 V 2 Z W 5 0 V H J h Y 2 t p b m c v Z G J v L 3 Z 3 X 0 V U X 0 R h d G F z Z X R f U H V i b G l j L n t T a G V s d G V y I G 5 l Z W Q s M T A 3 f S Z x d W 9 0 O y w m c X V v d D t T Z X J 2 Z X I u R G F 0 Y W J h c 2 V c X C 8 y L 1 N R T C 8 x N z I u M j U u N j g u M j E 7 R F R N X 0 V 2 Z W 5 0 V H J h Y 2 t p b m c v Z G J v L 3 Z 3 X 0 V U X 0 R h d G F z Z X R f U H V i b G l j L n t O R k k g b m V l Z C w x M D h 9 J n F 1 b 3 Q 7 L C Z x d W 9 0 O 1 N l c n Z l c i 5 E Y X R h Y m F z Z V x c L z I v U 1 F M L z E 3 M i 4 y N S 4 2 O C 4 y M T t E V E 1 f R X Z l b n R U c m F j a 2 l u Z y 9 k Y m 8 v d n d f R V R f R G F 0 Y X N l d F 9 Q d W J s a W M u e 1 d h d G V y I G 5 l Z W Q s M T A 5 f S Z x d W 9 0 O y w m c X V v d D t T Z X J 2 Z X I u R G F 0 Y W J h c 2 V c X C 8 y L 1 N R T C 8 x N z I u M j U u N j g u M j E 7 R F R N X 0 V 2 Z W 5 0 V H J h Y 2 t p b m c v Z G J v L 3 Z 3 X 0 V U X 0 R h d G F z Z X R f U H V i b G l j L n t T Y W 5 p d G F 0 a W 9 u I G 5 l Z W Q s M T E w f S Z x d W 9 0 O y w m c X V v d D t T Z X J 2 Z X I u R G F 0 Y W J h c 2 V c X C 8 y L 1 N R T C 8 x N z I u M j U u N j g u M j E 7 R F R N X 0 V 2 Z W 5 0 V H J h Y 2 t p b m c v Z G J v L 3 Z 3 X 0 V U X 0 R h d G F z Z X R f U H V i b G l j L n t I Z W F s d G g g b m V l Z C w x M T F 9 J n F 1 b 3 Q 7 L C Z x d W 9 0 O 1 N l c n Z l c i 5 E Y X R h Y m F z Z V x c L z I v U 1 F M L z E 3 M i 4 y N S 4 2 O C 4 y M T t E V E 1 f R X Z l b n R U c m F j a 2 l u Z y 9 k Y m 8 v d n d f R V R f R G F 0 Y X N l d F 9 Q d W J s a W M u e 1 B y b 3 R l Y 3 R p b 2 4 g b m V l Z C w x M T J 9 J n F 1 b 3 Q 7 L C Z x d W 9 0 O 1 N l c n Z l c i 5 E Y X R h Y m F z Z V x c L z I v U 1 F M L z E 3 M i 4 y N S 4 2 O C 4 y M T t E V E 1 f R X Z l b n R U c m F j a 2 l u Z y 9 k Y m 8 v d n d f R V R f R G F 0 Y X N l d F 9 Q d W J s a W M u e 0 h h c y B v d G h l c i B z Z W N 0 b 3 I g b m V l Z H M / L D E x M 3 0 m c X V v d D s s J n F 1 b 3 Q 7 U 2 V y d m V y L k R h d G F i Y X N l X F w v M i 9 T U U w v M T c y L j I 1 L j Y 4 L j I x O 0 R U T V 9 F d m V u d F R y Y W N r a W 5 n L 2 R i b y 9 2 d 1 9 F V F 9 E Y X R h c 2 V 0 X 1 B 1 Y m x p Y y 5 7 T m F t Z S B v Z i B v d G h l c i B z Z W N 0 b 3 I s M T E 0 f S Z x d W 9 0 O y w m c X V v d D t T Z X J 2 Z X I u R G F 0 Y W J h c 2 V c X C 8 y L 1 N R T C 8 x N z I u M j U u N j g u M j E 7 R F R N X 0 V 2 Z W 5 0 V H J h Y 2 t p b m c v Z G J v L 3 Z 3 X 0 V U X 0 R h d G F z Z X R f U H V i b G l j L n t P d G h l c i B z Z W N 0 b 3 I g L S B u Z W V k L D E x N X 0 m c X V v d D s s J n F 1 b 3 Q 7 U 2 V y d m V y L k R h d G F i Y X N l X F w v M i 9 T U U w v M T c y L j I 1 L j Y 4 L j I x O 0 R U T V 9 F d m V u d F R y Y W N r a W 5 n L 2 R i b y 9 2 d 1 9 F V F 9 E Y X R h c 2 V 0 X 1 B 1 Y m x p Y y 5 7 T m F y c m F 0 a X Z l I F N 1 b W 1 h c n k s M T E 2 f S Z x d W 9 0 O y w m c X V v d D t T Z X J 2 Z X I u R G F 0 Y W J h c 2 V c X C 8 y L 1 N R T C 8 x N z I u M j U u N j g u M j E 7 R F R N X 0 V 2 Z W 5 0 V H J h Y 2 t p b m c v Z G J v L 3 Z 3 X 0 V U X 0 R h d G F z Z X R f U H V i b G l j L n t f d X V p Z C w x M T d 9 J n F 1 b 3 Q 7 L C Z x d W 9 0 O 1 N l c n Z l c i 5 E Y X R h Y m F z Z V x c L z I v U 1 F M L z E 3 M i 4 y N S 4 2 O C 4 y M T t E V E 1 f R X Z l b n R U c m F j a 2 l u Z y 9 k Y m 8 v d n d f R V R f R G F 0 Y X N l d F 9 Q d W J s a W M u e 1 9 w d W J s a X N o Z W Q s M T E 4 f S Z x d W 9 0 O y w m c X V v d D t T Z X J 2 Z X I u R G F 0 Y W J h c 2 V c X C 8 y L 1 N R T C 8 x N z I u M j U u N j g u M j E 7 R F R N X 0 V 2 Z W 5 0 V H J h Y 2 t p b m c v Z G J v L 3 Z 3 X 0 V U X 0 R h d G F z Z X R f U H V i b G l j L n t F V F R f d m V y c 2 l v b i w x M T l 9 J n F 1 b 3 Q 7 X S w m c X V v d D t S Z W x h d G l v b n N o a X B J b m Z v J n F 1 b 3 Q 7 O l t d f S I g L z 4 8 L 1 N 0 Y W J s Z U V u d H J p Z X M + P C 9 J d G V t P j x J d G V t P j x J d G V t T G 9 j Y X R p b 2 4 + P E l 0 Z W 1 U e X B l P k Z v c m 1 1 b G E 8 L 0 l 0 Z W 1 U e X B l P j x J d G V t U G F 0 a D 5 T Z W N 0 a W 9 u M S 9 2 d 1 9 F V F 9 E Y X R h c 2 V 0 X 1 B 1 Y m x p Y y 9 T b 3 V y Y 2 U 8 L 0 l 0 Z W 1 Q Y X R o P j w v S X R l b U x v Y 2 F 0 a W 9 u P j x T d G F i b G V F b n R y a W V z I C 8 + P C 9 J d G V t P j x J d G V t P j x J d G V t T G 9 j Y X R p b 2 4 + P E l 0 Z W 1 U e X B l P k Z v c m 1 1 b G E 8 L 0 l 0 Z W 1 U e X B l P j x J d G V t U G F 0 a D 5 T Z W N 0 a W 9 u M S 9 2 d 1 9 F V F 9 E Y X R h c 2 V 0 X 1 B 1 Y m x p Y y 9 k Y m 9 f d n d f R V R f R G F 0 Y X N l d F 9 Q d W J s a W M 8 L 0 l 0 Z W 1 Q Y X R o P j w v S X R l b U x v Y 2 F 0 a W 9 u P j x T d G F i b G V F b n R y a W V z I C 8 + P C 9 J d G V t P j w v S X R l b X M + P C 9 M b 2 N h b F B h Y 2 t h Z 2 V N Z X R h Z G F 0 Y U Z p b G U + F g A A A F B L B Q Y A A A A A A A A A A A A A A A A A A A A A A A D a A A A A A Q A A A N C M n d 8 B F d E R j H o A w E / C l + s B A A A A m m t a O r b Z m 0 y q q f / b w b c 3 k g A A A A A C A A A A A A A D Z g A A w A A A A B A A A A B i v 9 R V u s M m o L 3 C o N T o k S u G A A A A A A S A A A C g A A A A E A A A A G 4 r I 2 O + i J W w I i D F 2 j P + Y p t Q A A A A A t 1 u 1 g t n h Y Z p z S E d k w q Z x a t a W f c m 5 6 b G I Q e O n E 8 k T A c r W y G h n + q H I I 6 J c l r L n d U f m T j s I t X 5 o y p x x o E R d Q L O V I b F 1 P q a e r V z T p g k A P s s 8 H 8 U A A A A C F h W F E v w f d l u e K 1 s d m e R R 8 v n z a M = < / 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CAB945-2600-4349-8785-90B7CAD05A8B}">
  <ds:schemaRefs>
    <ds:schemaRef ds:uri="http://purl.org/dc/elements/1.1/"/>
    <ds:schemaRef ds:uri="http://schemas.microsoft.com/office/infopath/2007/PartnerControls"/>
    <ds:schemaRef ds:uri="http://purl.org/dc/terms/"/>
    <ds:schemaRef ds:uri="http://www.w3.org/XML/1998/namespace"/>
    <ds:schemaRef ds:uri="http://schemas.openxmlformats.org/package/2006/metadata/core-properties"/>
    <ds:schemaRef ds:uri="79511819-3d10-46eb-ab15-27a0beb20a7e"/>
    <ds:schemaRef ds:uri="http://schemas.microsoft.com/office/2006/documentManagement/types"/>
    <ds:schemaRef ds:uri="5a91be24-df0a-4d34-8e36-adcbf6f0349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36F757B-0929-4641-A578-87B81D8481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511819-3d10-46eb-ab15-27a0beb20a7e"/>
    <ds:schemaRef ds:uri="5a91be24-df0a-4d34-8e36-adcbf6f034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9E126A-ABF9-4489-8F72-EBB166A419C0}">
  <ds:schemaRefs>
    <ds:schemaRef ds:uri="http://schemas.microsoft.com/DataMashup"/>
  </ds:schemaRefs>
</ds:datastoreItem>
</file>

<file path=customXml/itemProps4.xml><?xml version="1.0" encoding="utf-8"?>
<ds:datastoreItem xmlns:ds="http://schemas.openxmlformats.org/officeDocument/2006/customXml" ds:itemID="{601EAE13-AB59-468C-AF55-79BA1B3A4A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ET Dashboad</vt:lpstr>
      <vt:lpstr>Flood displacement</vt:lpstr>
      <vt:lpstr>ET_Dataset_Private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MBOGANI Benson</dc:creator>
  <cp:keywords/>
  <dc:description/>
  <cp:lastModifiedBy>FEKIH Sarra</cp:lastModifiedBy>
  <cp:revision/>
  <dcterms:created xsi:type="dcterms:W3CDTF">2015-06-05T18:17:20Z</dcterms:created>
  <dcterms:modified xsi:type="dcterms:W3CDTF">2022-12-12T15:59:04Z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2accd7bf-1c7d-442a-ad9e-e0bcd42f7969</vt:lpwstr>
  </property>
  <property fmtid="{D5CDD505-2E9C-101B-9397-08002B2CF9AE}" pid="3" name="MSIP_Label_2059aa38-f392-4105-be92-628035578272_Enabled">
    <vt:lpwstr>true</vt:lpwstr>
  </property>
  <property fmtid="{D5CDD505-2E9C-101B-9397-08002B2CF9AE}" pid="4" name="MSIP_Label_2059aa38-f392-4105-be92-628035578272_SetDate">
    <vt:lpwstr>2021-10-08T08:48:36Z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5d1963b6-b3fa-408f-9a5d-78debdd72539</vt:lpwstr>
  </property>
  <property fmtid="{D5CDD505-2E9C-101B-9397-08002B2CF9AE}" pid="9" name="MSIP_Label_2059aa38-f392-4105-be92-628035578272_ContentBits">
    <vt:lpwstr>0</vt:lpwstr>
  </property>
  <property fmtid="{D5CDD505-2E9C-101B-9397-08002B2CF9AE}" pid="10" name="ContentTypeId">
    <vt:lpwstr>0x0101005B66BEEFCC462441B5B9D3F2E55F8BAF</vt:lpwstr>
  </property>
  <property fmtid="{D5CDD505-2E9C-101B-9397-08002B2CF9AE}" pid="11" name="MSIP_Label_65b15e2b-c6d2-488b-8aea-978109a77633_ActionId">
    <vt:lpwstr>1a2dbbde-6463-46f8-a747-10ca5455b02b</vt:lpwstr>
  </property>
  <property fmtid="{D5CDD505-2E9C-101B-9397-08002B2CF9AE}" pid="12" name="MSIP_Label_65b15e2b-c6d2-488b-8aea-978109a77633_SiteId">
    <vt:lpwstr>1588262d-23fb-43b4-bd6e-bce49c8e6186</vt:lpwstr>
  </property>
  <property fmtid="{D5CDD505-2E9C-101B-9397-08002B2CF9AE}" pid="13" name="MSIP_Label_65b15e2b-c6d2-488b-8aea-978109a77633_Enabled">
    <vt:lpwstr>true</vt:lpwstr>
  </property>
  <property fmtid="{D5CDD505-2E9C-101B-9397-08002B2CF9AE}" pid="14" name="MSIP_Label_65b15e2b-c6d2-488b-8aea-978109a77633_Method">
    <vt:lpwstr>Privileged</vt:lpwstr>
  </property>
  <property fmtid="{D5CDD505-2E9C-101B-9397-08002B2CF9AE}" pid="15" name="MSIP_Label_65b15e2b-c6d2-488b-8aea-978109a77633_Name">
    <vt:lpwstr>IOMLb0010IN123173</vt:lpwstr>
  </property>
  <property fmtid="{D5CDD505-2E9C-101B-9397-08002B2CF9AE}" pid="16" name="MSIP_Label_65b15e2b-c6d2-488b-8aea-978109a77633_ContentBits">
    <vt:lpwstr>0</vt:lpwstr>
  </property>
  <property fmtid="{D5CDD505-2E9C-101B-9397-08002B2CF9AE}" pid="17" name="MSIP_Label_65b15e2b-c6d2-488b-8aea-978109a77633_SetDate">
    <vt:lpwstr>2021-06-10T08:22:03Z</vt:lpwstr>
  </property>
</Properties>
</file>