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TM\downloads\26.DTM Report_Jun'16\"/>
    </mc:Choice>
  </mc:AlternateContent>
  <bookViews>
    <workbookView xWindow="240" yWindow="120" windowWidth="20115" windowHeight="7650"/>
  </bookViews>
  <sheets>
    <sheet name="DTM Rnd 26" sheetId="1" r:id="rId1"/>
  </sheets>
  <calcPr calcId="152511"/>
</workbook>
</file>

<file path=xl/calcChain.xml><?xml version="1.0" encoding="utf-8"?>
<calcChain xmlns="http://schemas.openxmlformats.org/spreadsheetml/2006/main">
  <c r="Z2" i="1" l="1"/>
  <c r="AA2" i="1"/>
  <c r="AB2" i="1"/>
  <c r="Z3" i="1"/>
  <c r="AA3" i="1"/>
  <c r="AB3" i="1"/>
  <c r="Z4" i="1"/>
  <c r="AA4" i="1"/>
  <c r="AB4" i="1"/>
  <c r="Z5" i="1" l="1"/>
  <c r="Y2" i="1" s="1"/>
  <c r="AB5" i="1"/>
  <c r="AA5" i="1"/>
  <c r="Y4" i="1" l="1"/>
  <c r="Y3" i="1"/>
  <c r="Y5" i="1" l="1"/>
</calcChain>
</file>

<file path=xl/sharedStrings.xml><?xml version="1.0" encoding="utf-8"?>
<sst xmlns="http://schemas.openxmlformats.org/spreadsheetml/2006/main" count="491" uniqueCount="121">
  <si>
    <t>SSID</t>
  </si>
  <si>
    <t>Commune</t>
  </si>
  <si>
    <t>CMA Presence</t>
  </si>
  <si>
    <t>Committee Presence</t>
  </si>
  <si>
    <t>Presence of Toilets</t>
  </si>
  <si>
    <t>Water Provision</t>
  </si>
  <si>
    <t>Committee for Water</t>
  </si>
  <si>
    <t>Presence of Bathing</t>
  </si>
  <si>
    <t>Waste Management</t>
  </si>
  <si>
    <t>Committee for Garbage</t>
  </si>
  <si>
    <t>Other Organization provide Services</t>
  </si>
  <si>
    <t>Types d'abris</t>
  </si>
  <si>
    <t>Pourcentage</t>
  </si>
  <si>
    <t># de sites</t>
  </si>
  <si>
    <t># de ménages</t>
  </si>
  <si>
    <t># de personnes</t>
  </si>
  <si>
    <t>111_01_459</t>
  </si>
  <si>
    <t>PORT-AU-PRINCE</t>
  </si>
  <si>
    <t>kano</t>
  </si>
  <si>
    <t>No</t>
  </si>
  <si>
    <t>Yes</t>
  </si>
  <si>
    <t>Yes Toilets</t>
  </si>
  <si>
    <t>No Water</t>
  </si>
  <si>
    <t>NO</t>
  </si>
  <si>
    <t>No Bathing</t>
  </si>
  <si>
    <t>No Waste</t>
  </si>
  <si>
    <t>No Other Service</t>
  </si>
  <si>
    <t>Sites Mixtes (1-59% de T-Shelter)</t>
  </si>
  <si>
    <t>112_01_098</t>
  </si>
  <si>
    <t>DELMAS</t>
  </si>
  <si>
    <t>Acra Cite Nord Del 33</t>
  </si>
  <si>
    <t>Yes Other Service</t>
  </si>
  <si>
    <t>Sites de T-Shelters(60% plus)</t>
  </si>
  <si>
    <t>112_01_101</t>
  </si>
  <si>
    <t>Village AFCA 2</t>
  </si>
  <si>
    <t>No Toilets</t>
  </si>
  <si>
    <t>Sites de Tentes</t>
  </si>
  <si>
    <t>112_01_130</t>
  </si>
  <si>
    <t>CSSVM</t>
  </si>
  <si>
    <t>Tous types d'abris</t>
  </si>
  <si>
    <t>112_01_404</t>
  </si>
  <si>
    <t>Terrain Toto</t>
  </si>
  <si>
    <t>112_01_482</t>
  </si>
  <si>
    <t>Kan de Benediction</t>
  </si>
  <si>
    <t>112_01_483</t>
  </si>
  <si>
    <t>Village Des Refugies</t>
  </si>
  <si>
    <t>112_01_527</t>
  </si>
  <si>
    <t>Acra Zone Sud (AD)</t>
  </si>
  <si>
    <t>112_01_542</t>
  </si>
  <si>
    <t>Camp Canaan</t>
  </si>
  <si>
    <t>Yes Water</t>
  </si>
  <si>
    <t>112_01_643</t>
  </si>
  <si>
    <t>Comite de Crise Teren Toto (CCTT)</t>
  </si>
  <si>
    <t>113_10_301</t>
  </si>
  <si>
    <t>CARREFOUR</t>
  </si>
  <si>
    <t>Centre d'hebergement Ti Kajou</t>
  </si>
  <si>
    <t>113_10_450</t>
  </si>
  <si>
    <t>CHEGER/ Des gens sans abri</t>
  </si>
  <si>
    <t>114_05_353</t>
  </si>
  <si>
    <t>PETION-VILLE</t>
  </si>
  <si>
    <t>Tabarre ISA</t>
  </si>
  <si>
    <t>116_02_315</t>
  </si>
  <si>
    <t>GRESSIER</t>
  </si>
  <si>
    <t>Baz Bananye</t>
  </si>
  <si>
    <t>116_03_001</t>
  </si>
  <si>
    <t>Teren de la Kolin</t>
  </si>
  <si>
    <t>117_02_304</t>
  </si>
  <si>
    <t>CITE SOLEIL</t>
  </si>
  <si>
    <t>RADIO COMMERCE</t>
  </si>
  <si>
    <t>118_03_016</t>
  </si>
  <si>
    <t>TABARRE</t>
  </si>
  <si>
    <t>St Etienne 1</t>
  </si>
  <si>
    <t>Yes Bathing</t>
  </si>
  <si>
    <t>Yes Waste</t>
  </si>
  <si>
    <t>118_03_017</t>
  </si>
  <si>
    <t>St Etienne 2</t>
  </si>
  <si>
    <t>118_03_027</t>
  </si>
  <si>
    <t>Centre Refugies Hatiens</t>
  </si>
  <si>
    <t>118_03_420</t>
  </si>
  <si>
    <t>Site d'Hebergement des Employes de l'EDH</t>
  </si>
  <si>
    <t>118_03_427</t>
  </si>
  <si>
    <t>Village Eden</t>
  </si>
  <si>
    <t>121_01_029</t>
  </si>
  <si>
    <t>LEOGANE</t>
  </si>
  <si>
    <t>CSC</t>
  </si>
  <si>
    <t>121_02_386</t>
  </si>
  <si>
    <t>Greeds</t>
  </si>
  <si>
    <t>121_03_007</t>
  </si>
  <si>
    <t>Parc Mont Pelier</t>
  </si>
  <si>
    <t>121_03_326</t>
  </si>
  <si>
    <t>MOPAL</t>
  </si>
  <si>
    <t>121_03_357</t>
  </si>
  <si>
    <t>MODSOL</t>
  </si>
  <si>
    <t>121_03_378</t>
  </si>
  <si>
    <t>La voix des sans voix</t>
  </si>
  <si>
    <t>121_03_391</t>
  </si>
  <si>
    <t>CCDL</t>
  </si>
  <si>
    <t>131_02_316</t>
  </si>
  <si>
    <t>CROIX-DES-BOUQUETS</t>
  </si>
  <si>
    <t>Santo17</t>
  </si>
  <si>
    <t>131_02_424</t>
  </si>
  <si>
    <t>Corail Sector4</t>
  </si>
  <si>
    <t>131_02_472</t>
  </si>
  <si>
    <t>Union Centre d'Hebergement de Lilavois 42</t>
  </si>
  <si>
    <t>131_05_431</t>
  </si>
  <si>
    <t>New Life Village</t>
  </si>
  <si>
    <t>131_09_406</t>
  </si>
  <si>
    <t>Corail Sector3</t>
  </si>
  <si>
    <t>Camp Name</t>
  </si>
  <si>
    <t>Households</t>
  </si>
  <si>
    <t>Individuals</t>
  </si>
  <si>
    <t>Shelters</t>
  </si>
  <si>
    <t>% Shelters</t>
  </si>
  <si>
    <t>Eviction</t>
  </si>
  <si>
    <t>Organization Return</t>
  </si>
  <si>
    <t>GOAL</t>
  </si>
  <si>
    <t>IOM</t>
  </si>
  <si>
    <t>Canadian Red Cross</t>
  </si>
  <si>
    <t>Latitude</t>
  </si>
  <si>
    <t>Longitude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</si>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</sst>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5">
    <xf numFmtId="0" fontId="0" fillId="0" borderId="0"/>
    <xf numFmtId="9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9" borderId="2" applyNumberFormat="0" applyAlignment="0" applyProtection="0"/>
    <xf numFmtId="0" fontId="9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20" borderId="4" applyNumberFormat="0" applyFont="0" applyAlignment="0" applyProtection="0"/>
    <xf numFmtId="0" fontId="10" fillId="20" borderId="4" applyNumberFormat="0" applyFont="0" applyAlignment="0" applyProtection="0"/>
    <xf numFmtId="0" fontId="10" fillId="20" borderId="4" applyNumberFormat="0" applyFont="0" applyAlignment="0" applyProtection="0"/>
    <xf numFmtId="0" fontId="11" fillId="10" borderId="2" applyNumberFormat="0" applyAlignment="0" applyProtection="0"/>
    <xf numFmtId="0" fontId="12" fillId="6" borderId="0" applyNumberFormat="0" applyBorder="0" applyAlignment="0" applyProtection="0"/>
    <xf numFmtId="0" fontId="13" fillId="2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19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9" applyNumberFormat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9" fontId="4" fillId="0" borderId="1" xfId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9" fontId="4" fillId="3" borderId="1" xfId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/>
    </xf>
    <xf numFmtId="9" fontId="2" fillId="4" borderId="1" xfId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85">
    <cellStyle name="20 % - Accent1" xfId="2"/>
    <cellStyle name="20 % - Accent1 2" xfId="3"/>
    <cellStyle name="20 % - Accent1_HistoryAnalisis" xfId="4"/>
    <cellStyle name="20 % - Accent2" xfId="5"/>
    <cellStyle name="20 % - Accent2 2" xfId="6"/>
    <cellStyle name="20 % - Accent2_HistoryAnalisis" xfId="7"/>
    <cellStyle name="20 % - Accent3" xfId="8"/>
    <cellStyle name="20 % - Accent3 2" xfId="9"/>
    <cellStyle name="20 % - Accent3_HistoryAnalisis" xfId="10"/>
    <cellStyle name="20 % - Accent4" xfId="11"/>
    <cellStyle name="20 % - Accent4 2" xfId="12"/>
    <cellStyle name="20 % - Accent4_HistoryAnalisis" xfId="13"/>
    <cellStyle name="20 % - Accent5" xfId="14"/>
    <cellStyle name="20 % - Accent5 2" xfId="15"/>
    <cellStyle name="20 % - Accent5_HistoryAnalisis" xfId="16"/>
    <cellStyle name="20 % - Accent6" xfId="17"/>
    <cellStyle name="20 % - Accent6 2" xfId="18"/>
    <cellStyle name="20 % - Accent6_HistoryAnalisis" xfId="19"/>
    <cellStyle name="40 % - Accent1" xfId="20"/>
    <cellStyle name="40 % - Accent1 2" xfId="21"/>
    <cellStyle name="40 % - Accent1_HistoryAnalisis" xfId="22"/>
    <cellStyle name="40 % - Accent2" xfId="23"/>
    <cellStyle name="40 % - Accent2 2" xfId="24"/>
    <cellStyle name="40 % - Accent2_HistoryAnalisis" xfId="25"/>
    <cellStyle name="40 % - Accent3" xfId="26"/>
    <cellStyle name="40 % - Accent3 2" xfId="27"/>
    <cellStyle name="40 % - Accent3_HistoryAnalisis" xfId="28"/>
    <cellStyle name="40 % - Accent4" xfId="29"/>
    <cellStyle name="40 % - Accent4 2" xfId="30"/>
    <cellStyle name="40 % - Accent4_HistoryAnalisis" xfId="31"/>
    <cellStyle name="40 % - Accent5" xfId="32"/>
    <cellStyle name="40 % - Accent5 2" xfId="33"/>
    <cellStyle name="40 % - Accent5_HistoryAnalisis" xfId="34"/>
    <cellStyle name="40 % - Accent6" xfId="35"/>
    <cellStyle name="40 % - Accent6 2" xfId="36"/>
    <cellStyle name="40 % - Accent6_HistoryAnalisis" xfId="37"/>
    <cellStyle name="60 % - Accent1" xfId="38"/>
    <cellStyle name="60 % - Accent2" xfId="39"/>
    <cellStyle name="60 % - Accent3" xfId="40"/>
    <cellStyle name="60 % - Accent4" xfId="41"/>
    <cellStyle name="60 % - Accent5" xfId="42"/>
    <cellStyle name="60 % - Accent6" xfId="43"/>
    <cellStyle name="Avertissement" xfId="44"/>
    <cellStyle name="Calcul" xfId="45"/>
    <cellStyle name="Cellule liée" xfId="46"/>
    <cellStyle name="Comma 2" xfId="47"/>
    <cellStyle name="Comma 2 2" xfId="48"/>
    <cellStyle name="Comma 3" xfId="49"/>
    <cellStyle name="Comma 3 2" xfId="50"/>
    <cellStyle name="Comma 3 2 2" xfId="51"/>
    <cellStyle name="Commentaire" xfId="52"/>
    <cellStyle name="Commentaire 2" xfId="53"/>
    <cellStyle name="Commentaire 2 2" xfId="54"/>
    <cellStyle name="Entrée" xfId="55"/>
    <cellStyle name="Insatisfaisant" xfId="56"/>
    <cellStyle name="Neutre" xfId="57"/>
    <cellStyle name="Normal" xfId="0" builtinId="0"/>
    <cellStyle name="Normal 2" xfId="58"/>
    <cellStyle name="Normal 2 2" xfId="59"/>
    <cellStyle name="Normal 2 2 2" xfId="60"/>
    <cellStyle name="Normal 2 2_HistoryAnalisis" xfId="61"/>
    <cellStyle name="Normal 2 3" xfId="62"/>
    <cellStyle name="Normal 3" xfId="63"/>
    <cellStyle name="Normal 4" xfId="64"/>
    <cellStyle name="Normal 4 2" xfId="65"/>
    <cellStyle name="Normal 4_HistoryAnalisis" xfId="66"/>
    <cellStyle name="Normal 5" xfId="67"/>
    <cellStyle name="Normal 6" xfId="68"/>
    <cellStyle name="Normal 6 2" xfId="69"/>
    <cellStyle name="Normal 6_HistoryAnalisis" xfId="70"/>
    <cellStyle name="Percent" xfId="1" builtinId="5"/>
    <cellStyle name="Percent 2" xfId="71"/>
    <cellStyle name="Percent 2 2" xfId="72"/>
    <cellStyle name="Percent 3" xfId="73"/>
    <cellStyle name="Percent 3 2" xfId="74"/>
    <cellStyle name="Percent 3 2 2" xfId="75"/>
    <cellStyle name="Satisfaisant" xfId="76"/>
    <cellStyle name="Sortie" xfId="77"/>
    <cellStyle name="Texte explicatif" xfId="78"/>
    <cellStyle name="Titre" xfId="79"/>
    <cellStyle name="Titre 1" xfId="80"/>
    <cellStyle name="Titre 2" xfId="81"/>
    <cellStyle name="Titre 3" xfId="82"/>
    <cellStyle name="Titre 4" xfId="83"/>
    <cellStyle name="Vérification" xfId="84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1:T34" totalsRowShown="0" headerRowDxfId="15" dataDxfId="14">
  <autoFilter ref="A1:T34"/>
  <sortState ref="A2:T34">
    <sortCondition ref="A2:A34"/>
  </sortState>
  <tableColumns count="20">
    <tableColumn id="1" name="SSID"/>
    <tableColumn id="2" name="Camp Name"/>
    <tableColumn id="3" name="Commune"/>
    <tableColumn id="4" name="Latitude"/>
    <tableColumn id="5" name="Longitude"/>
    <tableColumn id="6" name="Households" dataDxfId="13"/>
    <tableColumn id="7" name="Individuals" dataDxfId="12"/>
    <tableColumn id="8" name="Shelters" dataDxfId="11"/>
    <tableColumn id="9" name="% Shelters" dataDxfId="10"/>
    <tableColumn id="10" name="Eviction" dataDxfId="9"/>
    <tableColumn id="11" name="Organization Return"/>
    <tableColumn id="12" name="CMA Presence" dataDxfId="8"/>
    <tableColumn id="13" name="Committee Presence" dataDxfId="7"/>
    <tableColumn id="14" name="Presence of Toilets" dataDxfId="6"/>
    <tableColumn id="15" name="Water Provision" dataDxfId="5"/>
    <tableColumn id="16" name="Committee for Water" dataDxfId="4"/>
    <tableColumn id="17" name="Presence of Bathing" dataDxfId="3"/>
    <tableColumn id="18" name="Waste Management" dataDxfId="2"/>
    <tableColumn id="19" name="Committee for Garbage" dataDxfId="1"/>
    <tableColumn id="20" name="Other Organization provide Servic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workbookViewId="0">
      <pane ySplit="1" topLeftCell="A7" activePane="bottomLeft" state="frozen"/>
      <selection pane="bottomLeft" activeCell="I34" sqref="I34"/>
    </sheetView>
  </sheetViews>
  <sheetFormatPr defaultColWidth="9.125" defaultRowHeight="15" x14ac:dyDescent="0.25"/>
  <cols>
    <col min="1" max="1" width="11" style="1" bestFit="1" customWidth="1"/>
    <col min="2" max="2" width="40.125" style="1" bestFit="1" customWidth="1"/>
    <col min="3" max="3" width="21" style="1" bestFit="1" customWidth="1"/>
    <col min="4" max="5" width="21" style="1" customWidth="1"/>
    <col min="6" max="6" width="16" style="13" bestFit="1" customWidth="1"/>
    <col min="7" max="7" width="15.25" style="13" bestFit="1" customWidth="1"/>
    <col min="8" max="8" width="11.625" style="13" bestFit="1" customWidth="1"/>
    <col min="9" max="9" width="14.875" style="13" bestFit="1" customWidth="1"/>
    <col min="10" max="10" width="10.25" style="13" bestFit="1" customWidth="1"/>
    <col min="11" max="11" width="20.875" style="1" customWidth="1"/>
    <col min="12" max="12" width="16.25" style="1" bestFit="1" customWidth="1"/>
    <col min="13" max="13" width="22.125" style="1" bestFit="1" customWidth="1"/>
    <col min="14" max="14" width="20.375" style="1" bestFit="1" customWidth="1"/>
    <col min="15" max="15" width="17.75" style="1" bestFit="1" customWidth="1"/>
    <col min="16" max="16" width="22.625" style="1" bestFit="1" customWidth="1"/>
    <col min="17" max="17" width="21.125" style="1" bestFit="1" customWidth="1"/>
    <col min="18" max="18" width="21.625" style="1" bestFit="1" customWidth="1"/>
    <col min="19" max="19" width="24.625" style="1" bestFit="1" customWidth="1"/>
    <col min="20" max="20" width="35.875" style="1" bestFit="1" customWidth="1"/>
    <col min="21" max="23" width="3.875" style="1" customWidth="1"/>
    <col min="24" max="24" width="30" style="1" customWidth="1"/>
    <col min="25" max="25" width="14.375" style="1" customWidth="1"/>
    <col min="26" max="26" width="14.875" style="1" customWidth="1"/>
    <col min="27" max="27" width="14.375" style="1" customWidth="1"/>
    <col min="28" max="28" width="16.25" style="1" customWidth="1"/>
    <col min="29" max="29" width="15.125" style="1" customWidth="1"/>
    <col min="30" max="30" width="15.25" style="1" customWidth="1"/>
    <col min="31" max="16384" width="9.125" style="1"/>
  </cols>
  <sheetData>
    <row r="1" spans="1:28" x14ac:dyDescent="0.25">
      <c r="A1" s="14" t="s">
        <v>0</v>
      </c>
      <c r="B1" s="15" t="s">
        <v>108</v>
      </c>
      <c r="C1" s="14" t="s">
        <v>1</v>
      </c>
      <c r="D1" s="14" t="s">
        <v>118</v>
      </c>
      <c r="E1" s="14" t="s">
        <v>119</v>
      </c>
      <c r="F1" s="16" t="s">
        <v>109</v>
      </c>
      <c r="G1" s="16" t="s">
        <v>110</v>
      </c>
      <c r="H1" s="16" t="s">
        <v>111</v>
      </c>
      <c r="I1" s="25" t="s">
        <v>112</v>
      </c>
      <c r="J1" s="25" t="s">
        <v>113</v>
      </c>
      <c r="K1" s="17" t="s">
        <v>114</v>
      </c>
      <c r="L1" s="15" t="s">
        <v>2</v>
      </c>
      <c r="M1" s="15" t="s">
        <v>3</v>
      </c>
      <c r="N1" s="15" t="s">
        <v>4</v>
      </c>
      <c r="O1" s="15" t="s">
        <v>5</v>
      </c>
      <c r="P1" s="15" t="s">
        <v>6</v>
      </c>
      <c r="Q1" s="15" t="s">
        <v>7</v>
      </c>
      <c r="R1" s="15" t="s">
        <v>8</v>
      </c>
      <c r="S1" s="15" t="s">
        <v>9</v>
      </c>
      <c r="T1" s="15" t="s">
        <v>10</v>
      </c>
      <c r="X1" s="2" t="s">
        <v>11</v>
      </c>
      <c r="Y1" s="2" t="s">
        <v>12</v>
      </c>
      <c r="Z1" s="2" t="s">
        <v>13</v>
      </c>
      <c r="AA1" s="2" t="s">
        <v>14</v>
      </c>
      <c r="AB1" s="2" t="s">
        <v>15</v>
      </c>
    </row>
    <row r="2" spans="1:28" x14ac:dyDescent="0.25">
      <c r="A2" s="18" t="s">
        <v>16</v>
      </c>
      <c r="B2" s="18" t="s">
        <v>18</v>
      </c>
      <c r="C2" s="18" t="s">
        <v>17</v>
      </c>
      <c r="D2" s="18">
        <v>18.523250000000001</v>
      </c>
      <c r="E2" s="18">
        <v>-72.311459999999997</v>
      </c>
      <c r="F2" s="23">
        <v>500</v>
      </c>
      <c r="G2" s="23">
        <v>2157</v>
      </c>
      <c r="H2" s="23">
        <v>500</v>
      </c>
      <c r="I2" s="23">
        <v>0</v>
      </c>
      <c r="J2" s="23" t="s">
        <v>120</v>
      </c>
      <c r="K2" s="18" t="s">
        <v>120</v>
      </c>
      <c r="L2" s="19" t="s">
        <v>19</v>
      </c>
      <c r="M2" s="19" t="s">
        <v>20</v>
      </c>
      <c r="N2" s="19" t="s">
        <v>35</v>
      </c>
      <c r="O2" s="19" t="s">
        <v>50</v>
      </c>
      <c r="P2" s="19" t="s">
        <v>23</v>
      </c>
      <c r="Q2" s="19" t="s">
        <v>24</v>
      </c>
      <c r="R2" s="19" t="s">
        <v>25</v>
      </c>
      <c r="S2" s="19" t="s">
        <v>23</v>
      </c>
      <c r="T2" s="19" t="s">
        <v>26</v>
      </c>
      <c r="X2" s="3" t="s">
        <v>27</v>
      </c>
      <c r="Y2" s="4">
        <f>Z2/$Z$5</f>
        <v>3.0303030303030304E-2</v>
      </c>
      <c r="Z2" s="3">
        <f>COUNTIF(I:I,"&lt;60")-COUNTIF(I:I,"0")</f>
        <v>1</v>
      </c>
      <c r="AA2" s="5">
        <f>SUMIFS($F:$F,$I:$I,"&gt;0",$I:$I,"&lt;60")</f>
        <v>127</v>
      </c>
      <c r="AB2" s="5">
        <f>SUMIFS($G:$G,$I:$I,"&gt;0",$I:$I,"&lt;60")</f>
        <v>517</v>
      </c>
    </row>
    <row r="3" spans="1:28" x14ac:dyDescent="0.25">
      <c r="A3" s="18" t="s">
        <v>28</v>
      </c>
      <c r="B3" s="18" t="s">
        <v>30</v>
      </c>
      <c r="C3" s="18" t="s">
        <v>29</v>
      </c>
      <c r="D3" s="18">
        <v>18.562750000000001</v>
      </c>
      <c r="E3" s="18">
        <v>-72.289084000000003</v>
      </c>
      <c r="F3" s="23">
        <v>2911</v>
      </c>
      <c r="G3" s="23">
        <v>9653</v>
      </c>
      <c r="H3" s="23">
        <v>1955</v>
      </c>
      <c r="I3" s="23">
        <v>0</v>
      </c>
      <c r="J3" s="23" t="s">
        <v>20</v>
      </c>
      <c r="K3" s="18" t="s">
        <v>116</v>
      </c>
      <c r="L3" s="19" t="s">
        <v>19</v>
      </c>
      <c r="M3" s="19" t="s">
        <v>19</v>
      </c>
      <c r="N3" s="19" t="s">
        <v>21</v>
      </c>
      <c r="O3" s="19" t="s">
        <v>22</v>
      </c>
      <c r="P3" s="19" t="s">
        <v>23</v>
      </c>
      <c r="Q3" s="19" t="s">
        <v>24</v>
      </c>
      <c r="R3" s="19" t="s">
        <v>25</v>
      </c>
      <c r="S3" s="19" t="s">
        <v>23</v>
      </c>
      <c r="T3" s="19" t="s">
        <v>31</v>
      </c>
      <c r="X3" s="6" t="s">
        <v>32</v>
      </c>
      <c r="Y3" s="7">
        <f>Z3/$Z$5</f>
        <v>0.51515151515151514</v>
      </c>
      <c r="Z3" s="6">
        <f>COUNTIF(I:I,"&gt;59")</f>
        <v>17</v>
      </c>
      <c r="AA3" s="8">
        <f>SUMIF($I:$I,"&gt;59",$F:$F)</f>
        <v>6001</v>
      </c>
      <c r="AB3" s="8">
        <f>SUMIF($I:$I,"&gt;59",$G:$G)</f>
        <v>25495</v>
      </c>
    </row>
    <row r="4" spans="1:28" x14ac:dyDescent="0.25">
      <c r="A4" s="18" t="s">
        <v>33</v>
      </c>
      <c r="B4" s="18" t="s">
        <v>34</v>
      </c>
      <c r="C4" s="18" t="s">
        <v>29</v>
      </c>
      <c r="D4" s="18">
        <v>18.563637</v>
      </c>
      <c r="E4" s="18">
        <v>-72.287432999999993</v>
      </c>
      <c r="F4" s="23">
        <v>359</v>
      </c>
      <c r="G4" s="23">
        <v>1149</v>
      </c>
      <c r="H4" s="23">
        <v>300</v>
      </c>
      <c r="I4" s="23">
        <v>0</v>
      </c>
      <c r="J4" s="23" t="s">
        <v>120</v>
      </c>
      <c r="K4" s="18" t="s">
        <v>116</v>
      </c>
      <c r="L4" s="19" t="s">
        <v>19</v>
      </c>
      <c r="M4" s="19" t="s">
        <v>19</v>
      </c>
      <c r="N4" s="19" t="s">
        <v>35</v>
      </c>
      <c r="O4" s="19" t="s">
        <v>22</v>
      </c>
      <c r="P4" s="19" t="s">
        <v>23</v>
      </c>
      <c r="Q4" s="19" t="s">
        <v>24</v>
      </c>
      <c r="R4" s="19" t="s">
        <v>25</v>
      </c>
      <c r="S4" s="19" t="s">
        <v>23</v>
      </c>
      <c r="T4" s="19" t="s">
        <v>26</v>
      </c>
      <c r="X4" s="9" t="s">
        <v>36</v>
      </c>
      <c r="Y4" s="4">
        <f>Z4/$Z$5</f>
        <v>0.45454545454545453</v>
      </c>
      <c r="Z4" s="9">
        <f>COUNTIF(I:I,"0")</f>
        <v>15</v>
      </c>
      <c r="AA4" s="9">
        <f>SUMIFS($F:$F,$I:$I,"=0")</f>
        <v>10369</v>
      </c>
      <c r="AB4" s="9">
        <f>SUMIFS($G:$G,$I:$I,"=0")</f>
        <v>35290</v>
      </c>
    </row>
    <row r="5" spans="1:28" x14ac:dyDescent="0.25">
      <c r="A5" s="18" t="s">
        <v>37</v>
      </c>
      <c r="B5" s="18" t="s">
        <v>38</v>
      </c>
      <c r="C5" s="18" t="s">
        <v>29</v>
      </c>
      <c r="D5" s="18">
        <v>18.554155000000002</v>
      </c>
      <c r="E5" s="18">
        <v>-72.259945000000002</v>
      </c>
      <c r="F5" s="23">
        <v>234</v>
      </c>
      <c r="G5" s="23">
        <v>772</v>
      </c>
      <c r="H5" s="23">
        <v>234</v>
      </c>
      <c r="I5" s="23">
        <v>0</v>
      </c>
      <c r="J5" s="23" t="s">
        <v>120</v>
      </c>
      <c r="K5" s="18" t="s">
        <v>120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23</v>
      </c>
      <c r="T5" s="19" t="s">
        <v>26</v>
      </c>
      <c r="X5" s="10" t="s">
        <v>39</v>
      </c>
      <c r="Y5" s="11">
        <f>SUM(Y2:Y4)</f>
        <v>1</v>
      </c>
      <c r="Z5" s="10">
        <f>SUM(Z2:Z4)</f>
        <v>33</v>
      </c>
      <c r="AA5" s="12">
        <f>SUM(AA2:AA4)</f>
        <v>16497</v>
      </c>
      <c r="AB5" s="12">
        <f>SUM(AB2:AB4)</f>
        <v>61302</v>
      </c>
    </row>
    <row r="6" spans="1:28" x14ac:dyDescent="0.25">
      <c r="A6" s="18" t="s">
        <v>40</v>
      </c>
      <c r="B6" s="18" t="s">
        <v>41</v>
      </c>
      <c r="C6" s="18" t="s">
        <v>29</v>
      </c>
      <c r="D6" s="18">
        <v>18.553122999999999</v>
      </c>
      <c r="E6" s="18">
        <v>-72.263272000000001</v>
      </c>
      <c r="F6" s="23">
        <v>1442</v>
      </c>
      <c r="G6" s="23">
        <v>4759</v>
      </c>
      <c r="H6" s="23">
        <v>1442</v>
      </c>
      <c r="I6" s="23">
        <v>75</v>
      </c>
      <c r="J6" s="23" t="s">
        <v>20</v>
      </c>
      <c r="K6" s="18" t="s">
        <v>120</v>
      </c>
      <c r="L6" s="19" t="s">
        <v>19</v>
      </c>
      <c r="M6" s="19" t="s">
        <v>20</v>
      </c>
      <c r="N6" s="19" t="s">
        <v>21</v>
      </c>
      <c r="O6" s="19" t="s">
        <v>22</v>
      </c>
      <c r="P6" s="19" t="s">
        <v>23</v>
      </c>
      <c r="Q6" s="19" t="s">
        <v>24</v>
      </c>
      <c r="R6" s="19" t="s">
        <v>25</v>
      </c>
      <c r="S6" s="19" t="s">
        <v>23</v>
      </c>
      <c r="T6" s="19" t="s">
        <v>26</v>
      </c>
    </row>
    <row r="7" spans="1:28" x14ac:dyDescent="0.25">
      <c r="A7" s="18" t="s">
        <v>42</v>
      </c>
      <c r="B7" s="18" t="s">
        <v>43</v>
      </c>
      <c r="C7" s="18" t="s">
        <v>29</v>
      </c>
      <c r="D7" s="18">
        <v>18.550460000000001</v>
      </c>
      <c r="E7" s="18">
        <v>-72.265289999999993</v>
      </c>
      <c r="F7" s="23">
        <v>328</v>
      </c>
      <c r="G7" s="23">
        <v>1315</v>
      </c>
      <c r="H7" s="23">
        <v>392</v>
      </c>
      <c r="I7" s="23">
        <v>0</v>
      </c>
      <c r="J7" s="23" t="s">
        <v>120</v>
      </c>
      <c r="K7" s="18" t="s">
        <v>120</v>
      </c>
      <c r="L7" s="19" t="s">
        <v>19</v>
      </c>
      <c r="M7" s="19" t="s">
        <v>20</v>
      </c>
      <c r="N7" s="19" t="s">
        <v>35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23</v>
      </c>
      <c r="T7" s="19" t="s">
        <v>26</v>
      </c>
    </row>
    <row r="8" spans="1:28" x14ac:dyDescent="0.25">
      <c r="A8" s="18" t="s">
        <v>44</v>
      </c>
      <c r="B8" s="18" t="s">
        <v>45</v>
      </c>
      <c r="C8" s="18" t="s">
        <v>29</v>
      </c>
      <c r="D8" s="18">
        <v>18.551590000000001</v>
      </c>
      <c r="E8" s="18">
        <v>-72.264899999999997</v>
      </c>
      <c r="F8" s="23">
        <v>341</v>
      </c>
      <c r="G8" s="23">
        <v>1125</v>
      </c>
      <c r="H8" s="23">
        <v>341</v>
      </c>
      <c r="I8" s="23">
        <v>0</v>
      </c>
      <c r="J8" s="23" t="s">
        <v>120</v>
      </c>
      <c r="K8" s="18" t="s">
        <v>120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19" t="s">
        <v>23</v>
      </c>
      <c r="T8" s="19" t="s">
        <v>26</v>
      </c>
    </row>
    <row r="9" spans="1:28" x14ac:dyDescent="0.25">
      <c r="A9" s="18" t="s">
        <v>46</v>
      </c>
      <c r="B9" s="18" t="s">
        <v>47</v>
      </c>
      <c r="C9" s="18" t="s">
        <v>29</v>
      </c>
      <c r="D9" s="18">
        <v>18.560946999999999</v>
      </c>
      <c r="E9" s="18">
        <v>-72.289454000000006</v>
      </c>
      <c r="F9" s="23">
        <v>3651</v>
      </c>
      <c r="G9" s="23">
        <v>11673</v>
      </c>
      <c r="H9" s="23">
        <v>2321</v>
      </c>
      <c r="I9" s="23">
        <v>0</v>
      </c>
      <c r="J9" s="23" t="s">
        <v>20</v>
      </c>
      <c r="K9" s="18" t="s">
        <v>116</v>
      </c>
      <c r="L9" s="19" t="s">
        <v>19</v>
      </c>
      <c r="M9" s="19" t="s">
        <v>20</v>
      </c>
      <c r="N9" s="19" t="s">
        <v>21</v>
      </c>
      <c r="O9" s="19" t="s">
        <v>22</v>
      </c>
      <c r="P9" s="19" t="s">
        <v>23</v>
      </c>
      <c r="Q9" s="19" t="s">
        <v>24</v>
      </c>
      <c r="R9" s="19" t="s">
        <v>25</v>
      </c>
      <c r="S9" s="19" t="s">
        <v>23</v>
      </c>
      <c r="T9" s="19" t="s">
        <v>31</v>
      </c>
    </row>
    <row r="10" spans="1:28" x14ac:dyDescent="0.25">
      <c r="A10" s="18" t="s">
        <v>48</v>
      </c>
      <c r="B10" s="18" t="s">
        <v>49</v>
      </c>
      <c r="C10" s="18" t="s">
        <v>29</v>
      </c>
      <c r="D10" s="18">
        <v>18.553881000000001</v>
      </c>
      <c r="E10" s="18">
        <v>-72.265094000000005</v>
      </c>
      <c r="F10" s="23">
        <v>516</v>
      </c>
      <c r="G10" s="23">
        <v>1703</v>
      </c>
      <c r="H10" s="23">
        <v>516</v>
      </c>
      <c r="I10" s="23">
        <v>0</v>
      </c>
      <c r="J10" s="23" t="s">
        <v>120</v>
      </c>
      <c r="K10" s="18" t="s">
        <v>120</v>
      </c>
      <c r="L10" s="19" t="s">
        <v>19</v>
      </c>
      <c r="M10" s="19" t="s">
        <v>20</v>
      </c>
      <c r="N10" s="19" t="s">
        <v>21</v>
      </c>
      <c r="O10" s="19" t="s">
        <v>50</v>
      </c>
      <c r="P10" s="19" t="s">
        <v>23</v>
      </c>
      <c r="Q10" s="19" t="s">
        <v>24</v>
      </c>
      <c r="R10" s="19" t="s">
        <v>25</v>
      </c>
      <c r="S10" s="19" t="s">
        <v>23</v>
      </c>
      <c r="T10" s="19" t="s">
        <v>26</v>
      </c>
    </row>
    <row r="11" spans="1:28" x14ac:dyDescent="0.25">
      <c r="A11" s="18" t="s">
        <v>51</v>
      </c>
      <c r="B11" s="18" t="s">
        <v>52</v>
      </c>
      <c r="C11" s="18" t="s">
        <v>29</v>
      </c>
      <c r="D11" s="18">
        <v>18.550768000000001</v>
      </c>
      <c r="E11" s="18">
        <v>-72.266260000000003</v>
      </c>
      <c r="F11" s="23">
        <v>148</v>
      </c>
      <c r="G11" s="23">
        <v>488</v>
      </c>
      <c r="H11" s="23">
        <v>148</v>
      </c>
      <c r="I11" s="23">
        <v>0</v>
      </c>
      <c r="J11" s="23" t="s">
        <v>120</v>
      </c>
      <c r="K11" s="18" t="s">
        <v>120</v>
      </c>
      <c r="L11" s="19" t="s">
        <v>19</v>
      </c>
      <c r="M11" s="19" t="s">
        <v>20</v>
      </c>
      <c r="N11" s="19" t="s">
        <v>21</v>
      </c>
      <c r="O11" s="19" t="s">
        <v>22</v>
      </c>
      <c r="P11" s="19" t="s">
        <v>23</v>
      </c>
      <c r="Q11" s="19" t="s">
        <v>24</v>
      </c>
      <c r="R11" s="19" t="s">
        <v>25</v>
      </c>
      <c r="S11" s="19" t="s">
        <v>23</v>
      </c>
      <c r="T11" s="19" t="s">
        <v>26</v>
      </c>
    </row>
    <row r="12" spans="1:28" x14ac:dyDescent="0.25">
      <c r="A12" s="18" t="s">
        <v>53</v>
      </c>
      <c r="B12" s="18" t="s">
        <v>55</v>
      </c>
      <c r="C12" s="18" t="s">
        <v>54</v>
      </c>
      <c r="D12" s="18">
        <v>18.524480000000001</v>
      </c>
      <c r="E12" s="18">
        <v>-72.398989999999998</v>
      </c>
      <c r="F12" s="23">
        <v>425</v>
      </c>
      <c r="G12" s="23">
        <v>1275</v>
      </c>
      <c r="H12" s="23">
        <v>425</v>
      </c>
      <c r="I12" s="23">
        <v>0</v>
      </c>
      <c r="J12" s="23" t="s">
        <v>120</v>
      </c>
      <c r="K12" s="18" t="s">
        <v>120</v>
      </c>
      <c r="L12" s="19" t="s">
        <v>19</v>
      </c>
      <c r="M12" s="19" t="s">
        <v>19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25</v>
      </c>
      <c r="S12" s="19" t="s">
        <v>23</v>
      </c>
      <c r="T12" s="19" t="s">
        <v>26</v>
      </c>
    </row>
    <row r="13" spans="1:28" x14ac:dyDescent="0.25">
      <c r="A13" s="20" t="s">
        <v>56</v>
      </c>
      <c r="B13" s="20" t="s">
        <v>57</v>
      </c>
      <c r="C13" s="21" t="s">
        <v>54</v>
      </c>
      <c r="D13" s="18">
        <v>18.523854</v>
      </c>
      <c r="E13" s="21">
        <v>-72.387383999999997</v>
      </c>
      <c r="F13" s="19">
        <v>328</v>
      </c>
      <c r="G13" s="19">
        <v>1502</v>
      </c>
      <c r="H13" s="19">
        <v>467</v>
      </c>
      <c r="I13" s="19">
        <v>0</v>
      </c>
      <c r="J13" s="19" t="s">
        <v>120</v>
      </c>
      <c r="K13" s="20" t="s">
        <v>120</v>
      </c>
      <c r="L13" s="22" t="s">
        <v>19</v>
      </c>
      <c r="M13" s="22" t="s">
        <v>20</v>
      </c>
      <c r="N13" s="22" t="s">
        <v>21</v>
      </c>
      <c r="O13" s="22" t="s">
        <v>22</v>
      </c>
      <c r="P13" s="22" t="s">
        <v>23</v>
      </c>
      <c r="Q13" s="22" t="s">
        <v>24</v>
      </c>
      <c r="R13" s="22" t="s">
        <v>25</v>
      </c>
      <c r="S13" s="22" t="s">
        <v>23</v>
      </c>
      <c r="T13" s="22" t="s">
        <v>26</v>
      </c>
    </row>
    <row r="14" spans="1:28" x14ac:dyDescent="0.25">
      <c r="A14" s="18" t="s">
        <v>58</v>
      </c>
      <c r="B14" s="18" t="s">
        <v>60</v>
      </c>
      <c r="C14" s="18" t="s">
        <v>59</v>
      </c>
      <c r="D14" s="18">
        <v>18.536300000000001</v>
      </c>
      <c r="E14" s="18">
        <v>-72.230199999999996</v>
      </c>
      <c r="F14" s="23">
        <v>560</v>
      </c>
      <c r="G14" s="23">
        <v>2836</v>
      </c>
      <c r="H14" s="23">
        <v>560</v>
      </c>
      <c r="I14" s="23">
        <v>100</v>
      </c>
      <c r="J14" s="23" t="s">
        <v>120</v>
      </c>
      <c r="K14" s="18" t="s">
        <v>116</v>
      </c>
      <c r="L14" s="19" t="s">
        <v>19</v>
      </c>
      <c r="M14" s="19" t="s">
        <v>20</v>
      </c>
      <c r="N14" s="19" t="s">
        <v>21</v>
      </c>
      <c r="O14" s="19" t="s">
        <v>50</v>
      </c>
      <c r="P14" s="19" t="s">
        <v>23</v>
      </c>
      <c r="Q14" s="19" t="s">
        <v>72</v>
      </c>
      <c r="R14" s="19" t="s">
        <v>25</v>
      </c>
      <c r="S14" s="19" t="s">
        <v>23</v>
      </c>
      <c r="T14" s="19" t="s">
        <v>31</v>
      </c>
    </row>
    <row r="15" spans="1:28" x14ac:dyDescent="0.25">
      <c r="A15" s="18" t="s">
        <v>61</v>
      </c>
      <c r="B15" s="18" t="s">
        <v>63</v>
      </c>
      <c r="C15" s="18" t="s">
        <v>62</v>
      </c>
      <c r="D15" s="18">
        <v>18.540544000000001</v>
      </c>
      <c r="E15" s="18">
        <v>-72.529390000000006</v>
      </c>
      <c r="F15" s="23">
        <v>26</v>
      </c>
      <c r="G15" s="23">
        <v>73</v>
      </c>
      <c r="H15" s="23">
        <v>32</v>
      </c>
      <c r="I15" s="23">
        <v>0</v>
      </c>
      <c r="J15" s="23" t="s">
        <v>120</v>
      </c>
      <c r="K15" s="18" t="s">
        <v>115</v>
      </c>
      <c r="L15" s="19" t="s">
        <v>19</v>
      </c>
      <c r="M15" s="19" t="s">
        <v>20</v>
      </c>
      <c r="N15" s="19" t="s">
        <v>35</v>
      </c>
      <c r="O15" s="19" t="s">
        <v>22</v>
      </c>
      <c r="P15" s="19" t="s">
        <v>23</v>
      </c>
      <c r="Q15" s="19" t="s">
        <v>24</v>
      </c>
      <c r="R15" s="19" t="s">
        <v>25</v>
      </c>
      <c r="S15" s="19" t="s">
        <v>23</v>
      </c>
      <c r="T15" s="19" t="s">
        <v>26</v>
      </c>
    </row>
    <row r="16" spans="1:28" x14ac:dyDescent="0.25">
      <c r="A16" s="18" t="s">
        <v>64</v>
      </c>
      <c r="B16" s="18" t="s">
        <v>65</v>
      </c>
      <c r="C16" s="18" t="s">
        <v>62</v>
      </c>
      <c r="D16" s="18">
        <v>18.532571999999998</v>
      </c>
      <c r="E16" s="18">
        <v>-72.551085999999998</v>
      </c>
      <c r="F16" s="23">
        <v>139</v>
      </c>
      <c r="G16" s="23">
        <v>604</v>
      </c>
      <c r="H16" s="23">
        <v>96</v>
      </c>
      <c r="I16" s="23">
        <v>0</v>
      </c>
      <c r="J16" s="23" t="s">
        <v>120</v>
      </c>
      <c r="K16" s="18" t="s">
        <v>115</v>
      </c>
      <c r="L16" s="19" t="s">
        <v>19</v>
      </c>
      <c r="M16" s="19" t="s">
        <v>20</v>
      </c>
      <c r="N16" s="19" t="s">
        <v>35</v>
      </c>
      <c r="O16" s="19" t="s">
        <v>50</v>
      </c>
      <c r="P16" s="19" t="s">
        <v>23</v>
      </c>
      <c r="Q16" s="19" t="s">
        <v>24</v>
      </c>
      <c r="R16" s="19" t="s">
        <v>25</v>
      </c>
      <c r="S16" s="19" t="s">
        <v>23</v>
      </c>
      <c r="T16" s="19" t="s">
        <v>26</v>
      </c>
    </row>
    <row r="17" spans="1:20" x14ac:dyDescent="0.25">
      <c r="A17" s="18" t="s">
        <v>66</v>
      </c>
      <c r="B17" s="18" t="s">
        <v>68</v>
      </c>
      <c r="C17" s="18" t="s">
        <v>67</v>
      </c>
      <c r="D17" s="18">
        <v>18.584156</v>
      </c>
      <c r="E17" s="18">
        <v>-72.306999000000005</v>
      </c>
      <c r="F17" s="23">
        <v>446</v>
      </c>
      <c r="G17" s="23">
        <v>2292</v>
      </c>
      <c r="H17" s="23">
        <v>395</v>
      </c>
      <c r="I17" s="23">
        <v>100</v>
      </c>
      <c r="J17" s="23" t="s">
        <v>120</v>
      </c>
      <c r="K17" s="18" t="s">
        <v>117</v>
      </c>
      <c r="L17" s="19" t="s">
        <v>19</v>
      </c>
      <c r="M17" s="19" t="s">
        <v>20</v>
      </c>
      <c r="N17" s="19" t="s">
        <v>21</v>
      </c>
      <c r="O17" s="19" t="s">
        <v>22</v>
      </c>
      <c r="P17" s="19" t="s">
        <v>23</v>
      </c>
      <c r="Q17" s="19" t="s">
        <v>24</v>
      </c>
      <c r="R17" s="19" t="s">
        <v>25</v>
      </c>
      <c r="S17" s="19" t="s">
        <v>23</v>
      </c>
      <c r="T17" s="19" t="s">
        <v>26</v>
      </c>
    </row>
    <row r="18" spans="1:20" x14ac:dyDescent="0.25">
      <c r="A18" s="18" t="s">
        <v>69</v>
      </c>
      <c r="B18" s="18" t="s">
        <v>71</v>
      </c>
      <c r="C18" s="18" t="s">
        <v>70</v>
      </c>
      <c r="D18" s="18">
        <v>18.599487</v>
      </c>
      <c r="E18" s="18">
        <v>-72.293718999999996</v>
      </c>
      <c r="F18" s="23">
        <v>96</v>
      </c>
      <c r="G18" s="23">
        <v>461</v>
      </c>
      <c r="H18" s="23">
        <v>91</v>
      </c>
      <c r="I18" s="23">
        <v>100</v>
      </c>
      <c r="J18" s="23" t="s">
        <v>120</v>
      </c>
      <c r="K18" s="18" t="s">
        <v>116</v>
      </c>
      <c r="L18" s="19" t="s">
        <v>19</v>
      </c>
      <c r="M18" s="19" t="s">
        <v>20</v>
      </c>
      <c r="N18" s="19" t="s">
        <v>21</v>
      </c>
      <c r="O18" s="19" t="s">
        <v>22</v>
      </c>
      <c r="P18" s="19" t="s">
        <v>23</v>
      </c>
      <c r="Q18" s="19" t="s">
        <v>24</v>
      </c>
      <c r="R18" s="19" t="s">
        <v>25</v>
      </c>
      <c r="S18" s="19" t="s">
        <v>23</v>
      </c>
      <c r="T18" s="19" t="s">
        <v>26</v>
      </c>
    </row>
    <row r="19" spans="1:20" x14ac:dyDescent="0.25">
      <c r="A19" s="18" t="s">
        <v>74</v>
      </c>
      <c r="B19" s="18" t="s">
        <v>75</v>
      </c>
      <c r="C19" s="18" t="s">
        <v>70</v>
      </c>
      <c r="D19" s="18">
        <v>18.602812</v>
      </c>
      <c r="E19" s="18">
        <v>-72.295272999999995</v>
      </c>
      <c r="F19" s="24">
        <v>136</v>
      </c>
      <c r="G19" s="24">
        <v>547</v>
      </c>
      <c r="H19" s="23">
        <v>125</v>
      </c>
      <c r="I19" s="23">
        <v>100</v>
      </c>
      <c r="J19" s="23" t="s">
        <v>120</v>
      </c>
      <c r="K19" s="18" t="s">
        <v>116</v>
      </c>
      <c r="L19" s="19" t="s">
        <v>19</v>
      </c>
      <c r="M19" s="19" t="s">
        <v>20</v>
      </c>
      <c r="N19" s="19" t="s">
        <v>21</v>
      </c>
      <c r="O19" s="19" t="s">
        <v>22</v>
      </c>
      <c r="P19" s="19" t="s">
        <v>23</v>
      </c>
      <c r="Q19" s="19" t="s">
        <v>24</v>
      </c>
      <c r="R19" s="19" t="s">
        <v>25</v>
      </c>
      <c r="S19" s="19" t="s">
        <v>23</v>
      </c>
      <c r="T19" s="19" t="s">
        <v>26</v>
      </c>
    </row>
    <row r="20" spans="1:20" x14ac:dyDescent="0.25">
      <c r="A20" s="18" t="s">
        <v>76</v>
      </c>
      <c r="B20" s="18" t="s">
        <v>77</v>
      </c>
      <c r="C20" s="18" t="s">
        <v>70</v>
      </c>
      <c r="D20" s="18">
        <v>18.562207999999998</v>
      </c>
      <c r="E20" s="18">
        <v>-72.271899000000005</v>
      </c>
      <c r="F20" s="23">
        <v>260</v>
      </c>
      <c r="G20" s="23">
        <v>1237</v>
      </c>
      <c r="H20" s="23">
        <v>241</v>
      </c>
      <c r="I20" s="23">
        <v>100</v>
      </c>
      <c r="J20" s="23" t="s">
        <v>120</v>
      </c>
      <c r="K20" s="18" t="s">
        <v>120</v>
      </c>
      <c r="L20" s="19" t="s">
        <v>19</v>
      </c>
      <c r="M20" s="19" t="s">
        <v>20</v>
      </c>
      <c r="N20" s="19" t="s">
        <v>21</v>
      </c>
      <c r="O20" s="19" t="s">
        <v>22</v>
      </c>
      <c r="P20" s="19" t="s">
        <v>23</v>
      </c>
      <c r="Q20" s="19" t="s">
        <v>24</v>
      </c>
      <c r="R20" s="19" t="s">
        <v>25</v>
      </c>
      <c r="S20" s="19" t="s">
        <v>23</v>
      </c>
      <c r="T20" s="19" t="s">
        <v>26</v>
      </c>
    </row>
    <row r="21" spans="1:20" x14ac:dyDescent="0.25">
      <c r="A21" s="18" t="s">
        <v>78</v>
      </c>
      <c r="B21" s="18" t="s">
        <v>79</v>
      </c>
      <c r="C21" s="18" t="s">
        <v>70</v>
      </c>
      <c r="D21" s="18">
        <v>18.588235000000001</v>
      </c>
      <c r="E21" s="18">
        <v>-72.277614999999997</v>
      </c>
      <c r="F21" s="23">
        <v>73</v>
      </c>
      <c r="G21" s="23">
        <v>342</v>
      </c>
      <c r="H21" s="23">
        <v>90</v>
      </c>
      <c r="I21" s="23">
        <v>62</v>
      </c>
      <c r="J21" s="23" t="s">
        <v>120</v>
      </c>
      <c r="K21" s="18" t="s">
        <v>120</v>
      </c>
      <c r="L21" s="19" t="s">
        <v>19</v>
      </c>
      <c r="M21" s="19" t="s">
        <v>20</v>
      </c>
      <c r="N21" s="19" t="s">
        <v>21</v>
      </c>
      <c r="O21" s="19" t="s">
        <v>50</v>
      </c>
      <c r="P21" s="19" t="s">
        <v>23</v>
      </c>
      <c r="Q21" s="19" t="s">
        <v>72</v>
      </c>
      <c r="R21" s="19" t="s">
        <v>25</v>
      </c>
      <c r="S21" s="19" t="s">
        <v>23</v>
      </c>
      <c r="T21" s="19" t="s">
        <v>26</v>
      </c>
    </row>
    <row r="22" spans="1:20" x14ac:dyDescent="0.25">
      <c r="A22" s="18" t="s">
        <v>80</v>
      </c>
      <c r="B22" s="18" t="s">
        <v>81</v>
      </c>
      <c r="C22" s="18" t="s">
        <v>70</v>
      </c>
      <c r="D22" s="18">
        <v>18.568165</v>
      </c>
      <c r="E22" s="18">
        <v>-72.280704999999998</v>
      </c>
      <c r="F22" s="23">
        <v>76</v>
      </c>
      <c r="G22" s="23">
        <v>340</v>
      </c>
      <c r="H22" s="23">
        <v>71</v>
      </c>
      <c r="I22" s="23">
        <v>100</v>
      </c>
      <c r="J22" s="23" t="s">
        <v>120</v>
      </c>
      <c r="K22" s="18" t="s">
        <v>120</v>
      </c>
      <c r="L22" s="19" t="s">
        <v>19</v>
      </c>
      <c r="M22" s="19" t="s">
        <v>20</v>
      </c>
      <c r="N22" s="19" t="s">
        <v>21</v>
      </c>
      <c r="O22" s="19" t="s">
        <v>22</v>
      </c>
      <c r="P22" s="19" t="s">
        <v>23</v>
      </c>
      <c r="Q22" s="19" t="s">
        <v>72</v>
      </c>
      <c r="R22" s="19" t="s">
        <v>25</v>
      </c>
      <c r="S22" s="19" t="s">
        <v>23</v>
      </c>
      <c r="T22" s="19" t="s">
        <v>26</v>
      </c>
    </row>
    <row r="23" spans="1:20" x14ac:dyDescent="0.25">
      <c r="A23" s="18" t="s">
        <v>82</v>
      </c>
      <c r="B23" s="18" t="s">
        <v>84</v>
      </c>
      <c r="C23" s="18" t="s">
        <v>83</v>
      </c>
      <c r="D23" s="18">
        <v>18.496758</v>
      </c>
      <c r="E23" s="18">
        <v>-72.629655999999997</v>
      </c>
      <c r="F23" s="23">
        <v>120</v>
      </c>
      <c r="G23" s="23">
        <v>559</v>
      </c>
      <c r="H23" s="23">
        <v>68</v>
      </c>
      <c r="I23" s="23">
        <v>100</v>
      </c>
      <c r="J23" s="23" t="s">
        <v>120</v>
      </c>
      <c r="K23" s="18" t="s">
        <v>115</v>
      </c>
      <c r="L23" s="19" t="s">
        <v>19</v>
      </c>
      <c r="M23" s="19" t="s">
        <v>20</v>
      </c>
      <c r="N23" s="19" t="s">
        <v>35</v>
      </c>
      <c r="O23" s="19" t="s">
        <v>50</v>
      </c>
      <c r="P23" s="19" t="s">
        <v>23</v>
      </c>
      <c r="Q23" s="19" t="s">
        <v>24</v>
      </c>
      <c r="R23" s="19" t="s">
        <v>25</v>
      </c>
      <c r="S23" s="19" t="s">
        <v>23</v>
      </c>
      <c r="T23" s="19" t="s">
        <v>26</v>
      </c>
    </row>
    <row r="24" spans="1:20" x14ac:dyDescent="0.25">
      <c r="A24" s="18" t="s">
        <v>85</v>
      </c>
      <c r="B24" s="18" t="s">
        <v>86</v>
      </c>
      <c r="C24" s="18" t="s">
        <v>83</v>
      </c>
      <c r="D24" s="18">
        <v>18.525803</v>
      </c>
      <c r="E24" s="18">
        <v>-72.583280000000002</v>
      </c>
      <c r="F24" s="23">
        <v>5</v>
      </c>
      <c r="G24" s="23">
        <v>25</v>
      </c>
      <c r="H24" s="23">
        <v>5</v>
      </c>
      <c r="I24" s="23">
        <v>0</v>
      </c>
      <c r="J24" s="23" t="s">
        <v>120</v>
      </c>
      <c r="K24" s="18" t="s">
        <v>120</v>
      </c>
      <c r="L24" s="19" t="s">
        <v>19</v>
      </c>
      <c r="M24" s="19" t="s">
        <v>19</v>
      </c>
      <c r="N24" s="19" t="s">
        <v>21</v>
      </c>
      <c r="O24" s="19" t="s">
        <v>22</v>
      </c>
      <c r="P24" s="19" t="s">
        <v>23</v>
      </c>
      <c r="Q24" s="19" t="s">
        <v>24</v>
      </c>
      <c r="R24" s="19" t="s">
        <v>25</v>
      </c>
      <c r="S24" s="19" t="s">
        <v>23</v>
      </c>
      <c r="T24" s="19" t="s">
        <v>26</v>
      </c>
    </row>
    <row r="25" spans="1:20" x14ac:dyDescent="0.25">
      <c r="A25" s="18" t="s">
        <v>87</v>
      </c>
      <c r="B25" s="18" t="s">
        <v>88</v>
      </c>
      <c r="C25" s="18" t="s">
        <v>83</v>
      </c>
      <c r="D25" s="18">
        <v>18.501200999999998</v>
      </c>
      <c r="E25" s="18">
        <v>-72.599680000000006</v>
      </c>
      <c r="F25" s="23">
        <v>143</v>
      </c>
      <c r="G25" s="23">
        <v>575</v>
      </c>
      <c r="H25" s="23">
        <v>174</v>
      </c>
      <c r="I25" s="23">
        <v>100</v>
      </c>
      <c r="J25" s="23" t="s">
        <v>120</v>
      </c>
      <c r="K25" s="18" t="s">
        <v>120</v>
      </c>
      <c r="L25" s="19" t="s">
        <v>19</v>
      </c>
      <c r="M25" s="19" t="s">
        <v>20</v>
      </c>
      <c r="N25" s="19" t="s">
        <v>21</v>
      </c>
      <c r="O25" s="19" t="s">
        <v>50</v>
      </c>
      <c r="P25" s="19" t="s">
        <v>23</v>
      </c>
      <c r="Q25" s="19" t="s">
        <v>24</v>
      </c>
      <c r="R25" s="19" t="s">
        <v>25</v>
      </c>
      <c r="S25" s="19" t="s">
        <v>23</v>
      </c>
      <c r="T25" s="19" t="s">
        <v>26</v>
      </c>
    </row>
    <row r="26" spans="1:20" x14ac:dyDescent="0.25">
      <c r="A26" s="18" t="s">
        <v>89</v>
      </c>
      <c r="B26" s="18" t="s">
        <v>90</v>
      </c>
      <c r="C26" s="18" t="s">
        <v>83</v>
      </c>
      <c r="D26" s="18">
        <v>18.530571999999999</v>
      </c>
      <c r="E26" s="18">
        <v>-72.568282999999994</v>
      </c>
      <c r="F26" s="23">
        <v>127</v>
      </c>
      <c r="G26" s="23">
        <v>517</v>
      </c>
      <c r="H26" s="23">
        <v>127</v>
      </c>
      <c r="I26" s="23">
        <v>9</v>
      </c>
      <c r="J26" s="23" t="s">
        <v>120</v>
      </c>
      <c r="K26" s="18" t="s">
        <v>115</v>
      </c>
      <c r="L26" s="19" t="s">
        <v>19</v>
      </c>
      <c r="M26" s="19" t="s">
        <v>20</v>
      </c>
      <c r="N26" s="19" t="s">
        <v>21</v>
      </c>
      <c r="O26" s="19" t="s">
        <v>22</v>
      </c>
      <c r="P26" s="19" t="s">
        <v>23</v>
      </c>
      <c r="Q26" s="19" t="s">
        <v>24</v>
      </c>
      <c r="R26" s="19" t="s">
        <v>25</v>
      </c>
      <c r="S26" s="19" t="s">
        <v>23</v>
      </c>
      <c r="T26" s="19" t="s">
        <v>26</v>
      </c>
    </row>
    <row r="27" spans="1:20" x14ac:dyDescent="0.25">
      <c r="A27" s="18" t="s">
        <v>91</v>
      </c>
      <c r="B27" s="18" t="s">
        <v>92</v>
      </c>
      <c r="C27" s="18" t="s">
        <v>83</v>
      </c>
      <c r="D27" s="18">
        <v>18.501783</v>
      </c>
      <c r="E27" s="18">
        <v>-72.604838000000001</v>
      </c>
      <c r="F27" s="23">
        <v>458</v>
      </c>
      <c r="G27" s="23">
        <v>1776</v>
      </c>
      <c r="H27" s="23">
        <v>337</v>
      </c>
      <c r="I27" s="23">
        <v>0</v>
      </c>
      <c r="J27" s="23" t="s">
        <v>120</v>
      </c>
      <c r="K27" s="18" t="s">
        <v>115</v>
      </c>
      <c r="L27" s="19" t="s">
        <v>19</v>
      </c>
      <c r="M27" s="19" t="s">
        <v>20</v>
      </c>
      <c r="N27" s="19" t="s">
        <v>21</v>
      </c>
      <c r="O27" s="19" t="s">
        <v>22</v>
      </c>
      <c r="P27" s="19" t="s">
        <v>23</v>
      </c>
      <c r="Q27" s="19" t="s">
        <v>24</v>
      </c>
      <c r="R27" s="19" t="s">
        <v>25</v>
      </c>
      <c r="S27" s="19" t="s">
        <v>23</v>
      </c>
      <c r="T27" s="19" t="s">
        <v>26</v>
      </c>
    </row>
    <row r="28" spans="1:20" x14ac:dyDescent="0.25">
      <c r="A28" s="18" t="s">
        <v>93</v>
      </c>
      <c r="B28" s="18" t="s">
        <v>94</v>
      </c>
      <c r="C28" s="18" t="s">
        <v>83</v>
      </c>
      <c r="D28" s="18">
        <v>18.495799000000002</v>
      </c>
      <c r="E28" s="18">
        <v>-72.602998999999997</v>
      </c>
      <c r="F28" s="23">
        <v>76</v>
      </c>
      <c r="G28" s="23">
        <v>289</v>
      </c>
      <c r="H28" s="23">
        <v>76</v>
      </c>
      <c r="I28" s="23">
        <v>98</v>
      </c>
      <c r="J28" s="23" t="s">
        <v>120</v>
      </c>
      <c r="K28" s="18" t="s">
        <v>115</v>
      </c>
      <c r="L28" s="19" t="s">
        <v>19</v>
      </c>
      <c r="M28" s="19" t="s">
        <v>20</v>
      </c>
      <c r="N28" s="19" t="s">
        <v>21</v>
      </c>
      <c r="O28" s="19" t="s">
        <v>22</v>
      </c>
      <c r="P28" s="19" t="s">
        <v>23</v>
      </c>
      <c r="Q28" s="19" t="s">
        <v>24</v>
      </c>
      <c r="R28" s="19" t="s">
        <v>25</v>
      </c>
      <c r="S28" s="19" t="s">
        <v>23</v>
      </c>
      <c r="T28" s="19" t="s">
        <v>31</v>
      </c>
    </row>
    <row r="29" spans="1:20" x14ac:dyDescent="0.25">
      <c r="A29" s="18" t="s">
        <v>95</v>
      </c>
      <c r="B29" s="18" t="s">
        <v>96</v>
      </c>
      <c r="C29" s="18" t="s">
        <v>83</v>
      </c>
      <c r="D29" s="18">
        <v>18.530930000000001</v>
      </c>
      <c r="E29" s="18">
        <v>-72.572040000000001</v>
      </c>
      <c r="F29" s="23">
        <v>96</v>
      </c>
      <c r="G29" s="23">
        <v>459</v>
      </c>
      <c r="H29" s="23">
        <v>100</v>
      </c>
      <c r="I29" s="23">
        <v>100</v>
      </c>
      <c r="J29" s="23" t="s">
        <v>120</v>
      </c>
      <c r="K29" s="18" t="s">
        <v>115</v>
      </c>
      <c r="L29" s="19" t="s">
        <v>19</v>
      </c>
      <c r="M29" s="19" t="s">
        <v>19</v>
      </c>
      <c r="N29" s="19" t="s">
        <v>21</v>
      </c>
      <c r="O29" s="19" t="s">
        <v>22</v>
      </c>
      <c r="P29" s="19" t="s">
        <v>23</v>
      </c>
      <c r="Q29" s="19" t="s">
        <v>72</v>
      </c>
      <c r="R29" s="19" t="s">
        <v>25</v>
      </c>
      <c r="S29" s="19" t="s">
        <v>23</v>
      </c>
      <c r="T29" s="19" t="s">
        <v>26</v>
      </c>
    </row>
    <row r="30" spans="1:20" x14ac:dyDescent="0.25">
      <c r="A30" s="18" t="s">
        <v>97</v>
      </c>
      <c r="B30" s="18" t="s">
        <v>99</v>
      </c>
      <c r="C30" s="18" t="s">
        <v>98</v>
      </c>
      <c r="D30" s="18">
        <v>18.597529999999999</v>
      </c>
      <c r="E30" s="18">
        <v>-72.256760999999997</v>
      </c>
      <c r="F30" s="23">
        <v>421</v>
      </c>
      <c r="G30" s="23">
        <v>1658</v>
      </c>
      <c r="H30" s="23">
        <v>201</v>
      </c>
      <c r="I30" s="23">
        <v>100</v>
      </c>
      <c r="J30" s="23" t="s">
        <v>120</v>
      </c>
      <c r="K30" s="18" t="s">
        <v>120</v>
      </c>
      <c r="L30" s="19" t="s">
        <v>19</v>
      </c>
      <c r="M30" s="19" t="s">
        <v>20</v>
      </c>
      <c r="N30" s="19" t="s">
        <v>21</v>
      </c>
      <c r="O30" s="19" t="s">
        <v>50</v>
      </c>
      <c r="P30" s="19" t="s">
        <v>23</v>
      </c>
      <c r="Q30" s="19" t="s">
        <v>24</v>
      </c>
      <c r="R30" s="19" t="s">
        <v>25</v>
      </c>
      <c r="S30" s="19" t="s">
        <v>23</v>
      </c>
      <c r="T30" s="19" t="s">
        <v>26</v>
      </c>
    </row>
    <row r="31" spans="1:20" x14ac:dyDescent="0.25">
      <c r="A31" s="18" t="s">
        <v>100</v>
      </c>
      <c r="B31" s="18" t="s">
        <v>101</v>
      </c>
      <c r="C31" s="18" t="s">
        <v>98</v>
      </c>
      <c r="D31" s="18">
        <v>18.657029999999999</v>
      </c>
      <c r="E31" s="18">
        <v>-72.250979999999998</v>
      </c>
      <c r="F31" s="23">
        <v>1121</v>
      </c>
      <c r="G31" s="23">
        <v>5068</v>
      </c>
      <c r="H31" s="23">
        <v>1121</v>
      </c>
      <c r="I31" s="23">
        <v>100</v>
      </c>
      <c r="J31" s="23" t="s">
        <v>120</v>
      </c>
      <c r="K31" s="18" t="s">
        <v>120</v>
      </c>
      <c r="L31" s="19" t="s">
        <v>19</v>
      </c>
      <c r="M31" s="19" t="s">
        <v>20</v>
      </c>
      <c r="N31" s="19" t="s">
        <v>21</v>
      </c>
      <c r="O31" s="19" t="s">
        <v>50</v>
      </c>
      <c r="P31" s="19" t="s">
        <v>23</v>
      </c>
      <c r="Q31" s="19" t="s">
        <v>72</v>
      </c>
      <c r="R31" s="19" t="s">
        <v>73</v>
      </c>
      <c r="S31" s="19" t="s">
        <v>23</v>
      </c>
      <c r="T31" s="19" t="s">
        <v>26</v>
      </c>
    </row>
    <row r="32" spans="1:20" x14ac:dyDescent="0.25">
      <c r="A32" s="18" t="s">
        <v>102</v>
      </c>
      <c r="B32" s="18" t="s">
        <v>103</v>
      </c>
      <c r="C32" s="18" t="s">
        <v>98</v>
      </c>
      <c r="D32" s="18">
        <v>18.617201000000001</v>
      </c>
      <c r="E32" s="18">
        <v>-72.246409999999997</v>
      </c>
      <c r="F32" s="23">
        <v>7</v>
      </c>
      <c r="G32" s="23">
        <v>29</v>
      </c>
      <c r="H32" s="23">
        <v>7</v>
      </c>
      <c r="I32" s="23">
        <v>100</v>
      </c>
      <c r="J32" s="23" t="s">
        <v>120</v>
      </c>
      <c r="K32" s="18" t="s">
        <v>120</v>
      </c>
      <c r="L32" s="19" t="s">
        <v>19</v>
      </c>
      <c r="M32" s="19" t="s">
        <v>20</v>
      </c>
      <c r="N32" s="19" t="s">
        <v>35</v>
      </c>
      <c r="O32" s="19" t="s">
        <v>22</v>
      </c>
      <c r="P32" s="19" t="s">
        <v>23</v>
      </c>
      <c r="Q32" s="19" t="s">
        <v>24</v>
      </c>
      <c r="R32" s="19" t="s">
        <v>25</v>
      </c>
      <c r="S32" s="19" t="s">
        <v>23</v>
      </c>
      <c r="T32" s="19" t="s">
        <v>26</v>
      </c>
    </row>
    <row r="33" spans="1:20" x14ac:dyDescent="0.25">
      <c r="A33" s="18" t="s">
        <v>104</v>
      </c>
      <c r="B33" s="18" t="s">
        <v>105</v>
      </c>
      <c r="C33" s="18" t="s">
        <v>98</v>
      </c>
      <c r="D33" s="18">
        <v>18.587793999999999</v>
      </c>
      <c r="E33" s="18">
        <v>-72.173890999999998</v>
      </c>
      <c r="F33" s="23">
        <v>28</v>
      </c>
      <c r="G33" s="23">
        <v>105</v>
      </c>
      <c r="H33" s="23">
        <v>28</v>
      </c>
      <c r="I33" s="23">
        <v>100</v>
      </c>
      <c r="J33" s="23" t="s">
        <v>20</v>
      </c>
      <c r="K33" s="18" t="s">
        <v>120</v>
      </c>
      <c r="L33" s="19" t="s">
        <v>19</v>
      </c>
      <c r="M33" s="19" t="s">
        <v>20</v>
      </c>
      <c r="N33" s="19" t="s">
        <v>21</v>
      </c>
      <c r="O33" s="19" t="s">
        <v>50</v>
      </c>
      <c r="P33" s="19" t="s">
        <v>23</v>
      </c>
      <c r="Q33" s="19" t="s">
        <v>72</v>
      </c>
      <c r="R33" s="19" t="s">
        <v>25</v>
      </c>
      <c r="S33" s="19" t="s">
        <v>23</v>
      </c>
      <c r="T33" s="19" t="s">
        <v>26</v>
      </c>
    </row>
    <row r="34" spans="1:20" x14ac:dyDescent="0.25">
      <c r="A34" s="18" t="s">
        <v>106</v>
      </c>
      <c r="B34" s="18" t="s">
        <v>107</v>
      </c>
      <c r="C34" s="18" t="s">
        <v>98</v>
      </c>
      <c r="D34" s="18">
        <v>18.662151999999999</v>
      </c>
      <c r="E34" s="18">
        <v>-72.242909999999995</v>
      </c>
      <c r="F34" s="23">
        <v>900</v>
      </c>
      <c r="G34" s="23">
        <v>3939</v>
      </c>
      <c r="H34" s="23">
        <v>900</v>
      </c>
      <c r="I34" s="23">
        <v>100</v>
      </c>
      <c r="J34" s="23" t="s">
        <v>120</v>
      </c>
      <c r="K34" s="18" t="s">
        <v>120</v>
      </c>
      <c r="L34" s="19" t="s">
        <v>19</v>
      </c>
      <c r="M34" s="19" t="s">
        <v>20</v>
      </c>
      <c r="N34" s="19" t="s">
        <v>21</v>
      </c>
      <c r="O34" s="19" t="s">
        <v>50</v>
      </c>
      <c r="P34" s="19" t="s">
        <v>23</v>
      </c>
      <c r="Q34" s="19" t="s">
        <v>72</v>
      </c>
      <c r="R34" s="19" t="s">
        <v>25</v>
      </c>
      <c r="S34" s="19" t="s">
        <v>23</v>
      </c>
      <c r="T34" s="19" t="s">
        <v>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DTM Rnd 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NOVOA Fernando</cp:lastModifiedBy>
  <dcterms:created xsi:type="dcterms:W3CDTF">2016-03-24T15:50:29Z</dcterms:created>
  <dcterms:modified xsi:type="dcterms:W3CDTF">2016-08-09T21:11:44Z</dcterms:modified>
</cp:coreProperties>
</file>